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metadata.xml" ContentType="application/vnd.openxmlformats-officedocument.spreadsheetml.sheetMetadata+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workbookProtection lockStructure="1"/>
  <bookViews>
    <workbookView xWindow="-105" yWindow="-105" windowWidth="19440" windowHeight="11760" activeTab="1"/>
  </bookViews>
  <sheets>
    <sheet name="Rappel régle.-dates conseils" sheetId="4" r:id="rId1"/>
    <sheet name="MCC_maquettes2018-2019" sheetId="2" r:id="rId2"/>
    <sheet name="Coût maquette après MCC" sheetId="3" state="hidden" r:id="rId3"/>
    <sheet name="Liste de valeurs" sheetId="5" state="hidden" r:id="rId4"/>
  </sheets>
  <externalReferences>
    <externalReference r:id="rId5"/>
    <externalReference r:id="rId6"/>
    <externalReference r:id="rId7"/>
  </externalReferences>
  <definedNames>
    <definedName name="CNU_disciplines">'[1]valeurs listes déroulantes'!$J$1:$J$85</definedName>
    <definedName name="_xlnm.Print_Titles" localSheetId="1">'MCC_maquettes2018-2019'!$B:$C,'MCC_maquettes2018-2019'!$1:$3</definedName>
    <definedName name="mod">'Liste de valeurs'!$A$2:$A$4</definedName>
    <definedName name="moda">'[2]Liste de valeurs'!$A$2:$A$4</definedName>
    <definedName name="nat">'Liste de valeurs'!$B$2:$B$7</definedName>
    <definedName name="natu">'[2]Liste de valeurs'!$B$2:$B$7</definedName>
    <definedName name="nature_ens">'[1]valeurs listes déroulantes'!$G$1:$G$2</definedName>
    <definedName name="Nature2">'[3]liste de valeurs'!$B$2:$B$7</definedName>
    <definedName name="oui_non">'[1]valeurs listes déroulantes'!$E$1:$E$2</definedName>
    <definedName name="sections_CNU">'[1]valeurs listes déroulantes'!$K$1:$K$46</definedName>
    <definedName name="typ_ense">'[1]valeurs listes déroulantes'!$F$1:$F$13</definedName>
    <definedName name="Type_UE_licence_2_3">'[1]valeurs listes déroulantes'!$M$1:$M$2</definedName>
    <definedName name="_xlnm.Print_Area" localSheetId="1">'MCC_maquettes2018-2019'!$A$1:$AI$452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3" i="2"/>
  <c r="P232"/>
  <c r="Q232"/>
  <c r="R232"/>
  <c r="AI403"/>
  <c r="AH403"/>
  <c r="AG403"/>
  <c r="AF403"/>
  <c r="AE403"/>
  <c r="AD403"/>
  <c r="AC403"/>
  <c r="AB403"/>
  <c r="AA403"/>
  <c r="Z403"/>
  <c r="Y403"/>
  <c r="X403"/>
  <c r="W403"/>
  <c r="V403"/>
  <c r="U403"/>
  <c r="T403"/>
  <c r="S403"/>
  <c r="R403"/>
  <c r="Q403"/>
  <c r="P403"/>
  <c r="O403"/>
  <c r="N403"/>
  <c r="M403"/>
  <c r="L403"/>
  <c r="K403"/>
  <c r="AI402"/>
  <c r="AH402"/>
  <c r="AG402"/>
  <c r="AF402"/>
  <c r="AE402"/>
  <c r="AD402"/>
  <c r="AC402"/>
  <c r="AB402"/>
  <c r="AA402"/>
  <c r="Z402"/>
  <c r="Y402"/>
  <c r="X402"/>
  <c r="W402"/>
  <c r="V402"/>
  <c r="U402"/>
  <c r="T402"/>
  <c r="S402"/>
  <c r="R402"/>
  <c r="Q402"/>
  <c r="Q451"/>
  <c r="P402"/>
  <c r="O402"/>
  <c r="N402"/>
  <c r="M402"/>
  <c r="L402"/>
  <c r="K402"/>
  <c r="C402"/>
  <c r="D402"/>
  <c r="E402"/>
  <c r="F402"/>
  <c r="G402"/>
  <c r="C403"/>
  <c r="D403"/>
  <c r="E403"/>
  <c r="F403"/>
  <c r="G403"/>
  <c r="B403"/>
  <c r="B402"/>
  <c r="R451"/>
  <c r="Q452"/>
  <c r="R452"/>
  <c r="AI239"/>
  <c r="AH239"/>
  <c r="AG239"/>
  <c r="AF239"/>
  <c r="AE239"/>
  <c r="AD239"/>
  <c r="AC239"/>
  <c r="AB239"/>
  <c r="AA239"/>
  <c r="Z239"/>
  <c r="Y239"/>
  <c r="X239"/>
  <c r="W239"/>
  <c r="V239"/>
  <c r="U239"/>
  <c r="T239"/>
  <c r="S239"/>
  <c r="R239"/>
  <c r="Q239"/>
  <c r="P239"/>
  <c r="O239"/>
  <c r="N239"/>
  <c r="L239"/>
  <c r="K239"/>
  <c r="F239"/>
  <c r="G239"/>
  <c r="C239"/>
  <c r="D239"/>
  <c r="E239"/>
  <c r="B239"/>
  <c r="Q198"/>
  <c r="R198"/>
  <c r="Q226"/>
  <c r="R226"/>
  <c r="Q448"/>
  <c r="R448"/>
  <c r="Q449"/>
  <c r="R449"/>
  <c r="Q442"/>
  <c r="R442"/>
  <c r="Q443"/>
  <c r="R443"/>
  <c r="Q444"/>
  <c r="R444"/>
  <c r="Q440"/>
  <c r="R440"/>
  <c r="Q436"/>
  <c r="R436"/>
  <c r="Q437"/>
  <c r="R437"/>
  <c r="Q432"/>
  <c r="R432"/>
  <c r="Q433"/>
  <c r="R433"/>
  <c r="Q258"/>
  <c r="R258"/>
  <c r="Q259"/>
  <c r="R259"/>
  <c r="Q256"/>
  <c r="R256"/>
  <c r="Q252"/>
  <c r="R252"/>
  <c r="Q253"/>
  <c r="R253"/>
  <c r="Q254"/>
  <c r="R254"/>
  <c r="Q250"/>
  <c r="R250"/>
  <c r="Q246"/>
  <c r="R246"/>
  <c r="Q247"/>
  <c r="R247"/>
  <c r="Q242"/>
  <c r="R242"/>
  <c r="Q238"/>
  <c r="R238"/>
  <c r="Q234"/>
  <c r="R234"/>
  <c r="Q228"/>
  <c r="R228"/>
  <c r="X330" a="1"/>
  <c r="X330" s="1"/>
  <c r="C149"/>
  <c r="L235"/>
  <c r="L142"/>
  <c r="AI141"/>
  <c r="AH141"/>
  <c r="AG141"/>
  <c r="AF141"/>
  <c r="AE141"/>
  <c r="AD141"/>
  <c r="AC141"/>
  <c r="AB141"/>
  <c r="AA141"/>
  <c r="Z141"/>
  <c r="Y141"/>
  <c r="X141"/>
  <c r="W141"/>
  <c r="V141"/>
  <c r="U141"/>
  <c r="T141"/>
  <c r="S141"/>
  <c r="P141"/>
  <c r="O141"/>
  <c r="N141"/>
  <c r="M141"/>
  <c r="L141"/>
  <c r="K141"/>
  <c r="H141"/>
  <c r="G141"/>
  <c r="F141"/>
  <c r="E141"/>
  <c r="D141"/>
  <c r="AI198"/>
  <c r="B446"/>
  <c r="C446"/>
  <c r="D446"/>
  <c r="E446"/>
  <c r="F446"/>
  <c r="G446"/>
  <c r="H446"/>
  <c r="I446"/>
  <c r="J446"/>
  <c r="K446"/>
  <c r="L446"/>
  <c r="M446"/>
  <c r="N446"/>
  <c r="O446"/>
  <c r="P446"/>
  <c r="S446"/>
  <c r="T446"/>
  <c r="U446"/>
  <c r="V446"/>
  <c r="W446"/>
  <c r="X446"/>
  <c r="Y446"/>
  <c r="Z446"/>
  <c r="AA446"/>
  <c r="AB446"/>
  <c r="AC446"/>
  <c r="AD446"/>
  <c r="AE446"/>
  <c r="AF446"/>
  <c r="AG446"/>
  <c r="AH446"/>
  <c r="AI446"/>
  <c r="B447"/>
  <c r="C447"/>
  <c r="D447"/>
  <c r="E447"/>
  <c r="F447"/>
  <c r="G447"/>
  <c r="H447"/>
  <c r="I447"/>
  <c r="J447"/>
  <c r="K447"/>
  <c r="L447"/>
  <c r="M447"/>
  <c r="N447"/>
  <c r="O447"/>
  <c r="P447"/>
  <c r="S447"/>
  <c r="T447"/>
  <c r="U447"/>
  <c r="V447"/>
  <c r="W447"/>
  <c r="X447"/>
  <c r="Y447"/>
  <c r="Z447"/>
  <c r="AA447"/>
  <c r="AB447"/>
  <c r="AC447"/>
  <c r="AD447"/>
  <c r="AE447"/>
  <c r="AF447"/>
  <c r="AG447"/>
  <c r="AH447"/>
  <c r="AI447"/>
  <c r="B448"/>
  <c r="C448"/>
  <c r="D448"/>
  <c r="E448"/>
  <c r="F448"/>
  <c r="G448"/>
  <c r="H448"/>
  <c r="I448"/>
  <c r="J448"/>
  <c r="K448"/>
  <c r="L448"/>
  <c r="M448"/>
  <c r="N448"/>
  <c r="N304" i="3"/>
  <c r="O448" i="2"/>
  <c r="O304" i="3"/>
  <c r="Y304" s="1"/>
  <c r="Z304" s="1"/>
  <c r="AA304" s="1"/>
  <c r="Q304" s="1"/>
  <c r="E330"/>
  <c r="E329"/>
  <c r="E328"/>
  <c r="E327"/>
  <c r="N90"/>
  <c r="T90" s="1"/>
  <c r="U90" s="1"/>
  <c r="V90" s="1"/>
  <c r="O90"/>
  <c r="Y90"/>
  <c r="Z90" s="1"/>
  <c r="AA90" s="1"/>
  <c r="O92"/>
  <c r="Y92" s="1"/>
  <c r="Z92" s="1"/>
  <c r="AA92" s="1"/>
  <c r="Q92" s="1"/>
  <c r="O93"/>
  <c r="Y93"/>
  <c r="Z93" s="1"/>
  <c r="AA93" s="1"/>
  <c r="Q93" s="1"/>
  <c r="N95"/>
  <c r="T95" s="1"/>
  <c r="U95" s="1"/>
  <c r="V95" s="1"/>
  <c r="Q95" s="1"/>
  <c r="O95"/>
  <c r="Y95" s="1"/>
  <c r="Z95" s="1"/>
  <c r="AA95" s="1"/>
  <c r="N96"/>
  <c r="T96" s="1"/>
  <c r="U96" s="1"/>
  <c r="V96" s="1"/>
  <c r="O96"/>
  <c r="Y96"/>
  <c r="Z96" s="1"/>
  <c r="AA96" s="1"/>
  <c r="N98"/>
  <c r="T98" s="1"/>
  <c r="U98" s="1"/>
  <c r="V98" s="1"/>
  <c r="Q98" s="1"/>
  <c r="O98"/>
  <c r="Y98" s="1"/>
  <c r="Z98" s="1"/>
  <c r="AA98" s="1"/>
  <c r="N99"/>
  <c r="T99" s="1"/>
  <c r="U99" s="1"/>
  <c r="V99" s="1"/>
  <c r="Q99" s="1"/>
  <c r="O99"/>
  <c r="Y99"/>
  <c r="Z99" s="1"/>
  <c r="AA99" s="1"/>
  <c r="N142"/>
  <c r="T142" s="1"/>
  <c r="U142" s="1"/>
  <c r="V142" s="1"/>
  <c r="O142"/>
  <c r="Y142" s="1"/>
  <c r="Z142" s="1"/>
  <c r="AA142" s="1"/>
  <c r="O144"/>
  <c r="Y144" s="1"/>
  <c r="Z144" s="1"/>
  <c r="AA144" s="1"/>
  <c r="Q144" s="1"/>
  <c r="O145"/>
  <c r="Y145"/>
  <c r="Z145" s="1"/>
  <c r="AA145" s="1"/>
  <c r="Q145" s="1"/>
  <c r="N147"/>
  <c r="T147" s="1"/>
  <c r="U147" s="1"/>
  <c r="V147" s="1"/>
  <c r="Q147" s="1"/>
  <c r="O147"/>
  <c r="Y147"/>
  <c r="Z147" s="1"/>
  <c r="AA147" s="1"/>
  <c r="N148"/>
  <c r="T148" s="1"/>
  <c r="U148" s="1"/>
  <c r="V148" s="1"/>
  <c r="O148"/>
  <c r="Y148" s="1"/>
  <c r="Z148" s="1"/>
  <c r="AA148" s="1"/>
  <c r="N150"/>
  <c r="T150" s="1"/>
  <c r="U150" s="1"/>
  <c r="V150" s="1"/>
  <c r="Q150" s="1"/>
  <c r="O150"/>
  <c r="Y150" s="1"/>
  <c r="Z150" s="1"/>
  <c r="AA150" s="1"/>
  <c r="N151"/>
  <c r="T151" s="1"/>
  <c r="U151" s="1"/>
  <c r="V151" s="1"/>
  <c r="O151"/>
  <c r="Y151"/>
  <c r="Z151" s="1"/>
  <c r="AA151" s="1"/>
  <c r="N197"/>
  <c r="T197"/>
  <c r="U197" s="1"/>
  <c r="V197" s="1"/>
  <c r="O197"/>
  <c r="Y197" s="1"/>
  <c r="Z197" s="1"/>
  <c r="AA197" s="1"/>
  <c r="O199"/>
  <c r="Y199" s="1"/>
  <c r="Z199" s="1"/>
  <c r="AA199" s="1"/>
  <c r="Q199" s="1"/>
  <c r="O200"/>
  <c r="Y200" s="1"/>
  <c r="Z200" s="1"/>
  <c r="AA200" s="1"/>
  <c r="Q200" s="1"/>
  <c r="N202"/>
  <c r="T202"/>
  <c r="U202" s="1"/>
  <c r="V202" s="1"/>
  <c r="Q202" s="1"/>
  <c r="O202"/>
  <c r="Y202" s="1"/>
  <c r="Z202" s="1"/>
  <c r="AA202" s="1"/>
  <c r="N203"/>
  <c r="T203" s="1"/>
  <c r="U203" s="1"/>
  <c r="V203" s="1"/>
  <c r="O203"/>
  <c r="Y203" s="1"/>
  <c r="Z203" s="1"/>
  <c r="AA203" s="1"/>
  <c r="N205"/>
  <c r="T205" s="1"/>
  <c r="U205" s="1"/>
  <c r="V205" s="1"/>
  <c r="Q205" s="1"/>
  <c r="O205"/>
  <c r="Y205"/>
  <c r="Z205" s="1"/>
  <c r="AA205" s="1"/>
  <c r="N206"/>
  <c r="T206"/>
  <c r="U206" s="1"/>
  <c r="V206" s="1"/>
  <c r="Q206" s="1"/>
  <c r="O206"/>
  <c r="Y206" s="1"/>
  <c r="Z206" s="1"/>
  <c r="AA206" s="1"/>
  <c r="N256"/>
  <c r="T256" s="1"/>
  <c r="U256" s="1"/>
  <c r="V256" s="1"/>
  <c r="Q256" s="1"/>
  <c r="O258"/>
  <c r="Y258" s="1"/>
  <c r="Z258" s="1"/>
  <c r="AA258" s="1"/>
  <c r="Q258" s="1"/>
  <c r="O259"/>
  <c r="Y259"/>
  <c r="Z259" s="1"/>
  <c r="AA259" s="1"/>
  <c r="Q259" s="1"/>
  <c r="N261"/>
  <c r="T261" s="1"/>
  <c r="U261" s="1"/>
  <c r="V261" s="1"/>
  <c r="Q261" s="1"/>
  <c r="O261"/>
  <c r="N262"/>
  <c r="T262" s="1"/>
  <c r="U262" s="1"/>
  <c r="V262" s="1"/>
  <c r="Q262" s="1"/>
  <c r="O262"/>
  <c r="Y262"/>
  <c r="Z262"/>
  <c r="N264"/>
  <c r="T264" s="1"/>
  <c r="U264" s="1"/>
  <c r="V264" s="1"/>
  <c r="Q264" s="1"/>
  <c r="O264"/>
  <c r="Y264" s="1"/>
  <c r="Z264" s="1"/>
  <c r="AA264" s="1"/>
  <c r="N265"/>
  <c r="T265"/>
  <c r="U265" s="1"/>
  <c r="V265" s="1"/>
  <c r="O265"/>
  <c r="Y265" s="1"/>
  <c r="Z265" s="1"/>
  <c r="AA265" s="1"/>
  <c r="O266"/>
  <c r="Y266"/>
  <c r="Z266" s="1"/>
  <c r="AA266" s="1"/>
  <c r="Q266" s="1"/>
  <c r="O267"/>
  <c r="Y267" s="1"/>
  <c r="Z267" s="1"/>
  <c r="AA267" s="1"/>
  <c r="Q267" s="1"/>
  <c r="O101"/>
  <c r="Y101"/>
  <c r="Z101" s="1"/>
  <c r="AA101" s="1"/>
  <c r="Q101" s="1"/>
  <c r="O102"/>
  <c r="Y102"/>
  <c r="Z102"/>
  <c r="O103"/>
  <c r="Y103"/>
  <c r="Z103"/>
  <c r="O105"/>
  <c r="Y105" s="1"/>
  <c r="Z105" s="1"/>
  <c r="AA105" s="1"/>
  <c r="Q105" s="1"/>
  <c r="N107"/>
  <c r="T107"/>
  <c r="U107" s="1"/>
  <c r="V107" s="1"/>
  <c r="Q107" s="1"/>
  <c r="O107"/>
  <c r="Y107"/>
  <c r="Z107"/>
  <c r="O109"/>
  <c r="Y109"/>
  <c r="Z109"/>
  <c r="O110"/>
  <c r="Y110" s="1"/>
  <c r="Z110" s="1"/>
  <c r="AA110" s="1"/>
  <c r="Q110" s="1"/>
  <c r="O111"/>
  <c r="Y111"/>
  <c r="Z111" s="1"/>
  <c r="AA111" s="1"/>
  <c r="Q111" s="1"/>
  <c r="O112"/>
  <c r="Y112"/>
  <c r="Z112"/>
  <c r="O153"/>
  <c r="Y153"/>
  <c r="Z153"/>
  <c r="O155"/>
  <c r="Y155" s="1"/>
  <c r="Z155" s="1"/>
  <c r="AA155" s="1"/>
  <c r="Q155" s="1"/>
  <c r="O156"/>
  <c r="Y156"/>
  <c r="Z156" s="1"/>
  <c r="AA156" s="1"/>
  <c r="Q156" s="1"/>
  <c r="O157"/>
  <c r="Y157"/>
  <c r="Z157"/>
  <c r="N159"/>
  <c r="T159" s="1"/>
  <c r="U159" s="1"/>
  <c r="V159" s="1"/>
  <c r="Q159" s="1"/>
  <c r="O159"/>
  <c r="Y159" s="1"/>
  <c r="Z159" s="1"/>
  <c r="AA159" s="1"/>
  <c r="O161"/>
  <c r="Y161"/>
  <c r="Z161" s="1"/>
  <c r="AA161" s="1"/>
  <c r="Q161" s="1"/>
  <c r="O162"/>
  <c r="Y162"/>
  <c r="Z162"/>
  <c r="O163"/>
  <c r="Y163" s="1"/>
  <c r="Z163" s="1"/>
  <c r="AA163" s="1"/>
  <c r="Q163" s="1"/>
  <c r="O208"/>
  <c r="Y208" s="1"/>
  <c r="Z208" s="1"/>
  <c r="AA208" s="1"/>
  <c r="Q208" s="1"/>
  <c r="O210"/>
  <c r="Y210"/>
  <c r="Z210" s="1"/>
  <c r="AA210" s="1"/>
  <c r="Q210" s="1"/>
  <c r="O212"/>
  <c r="Y212" s="1"/>
  <c r="Z212" s="1"/>
  <c r="AA212" s="1"/>
  <c r="Q212" s="1"/>
  <c r="O213"/>
  <c r="Y213"/>
  <c r="Z213" s="1"/>
  <c r="AA213" s="1"/>
  <c r="Q213" s="1"/>
  <c r="O215"/>
  <c r="Y215" s="1"/>
  <c r="Z215" s="1"/>
  <c r="AA215" s="1"/>
  <c r="Q215" s="1"/>
  <c r="O216"/>
  <c r="Y216"/>
  <c r="Z216" s="1"/>
  <c r="AA216" s="1"/>
  <c r="Q216" s="1"/>
  <c r="N218"/>
  <c r="T218"/>
  <c r="U218"/>
  <c r="O218"/>
  <c r="Y218"/>
  <c r="Z218"/>
  <c r="N219"/>
  <c r="T219" s="1"/>
  <c r="U219" s="1"/>
  <c r="V219" s="1"/>
  <c r="O219"/>
  <c r="Y219"/>
  <c r="Z219" s="1"/>
  <c r="AA219" s="1"/>
  <c r="O220"/>
  <c r="Y220"/>
  <c r="Z220"/>
  <c r="O275"/>
  <c r="Y275" s="1"/>
  <c r="Z275" s="1"/>
  <c r="AA275" s="1"/>
  <c r="Q275" s="1"/>
  <c r="O277"/>
  <c r="Y277"/>
  <c r="Z277"/>
  <c r="O278"/>
  <c r="Y278" s="1"/>
  <c r="Z278" s="1"/>
  <c r="AA278" s="1"/>
  <c r="Q278" s="1"/>
  <c r="N280"/>
  <c r="T280"/>
  <c r="U280"/>
  <c r="O280"/>
  <c r="Y280" s="1"/>
  <c r="Z280" s="1"/>
  <c r="AA280" s="1"/>
  <c r="Q280" s="1"/>
  <c r="N281"/>
  <c r="T281" s="1"/>
  <c r="U281" s="1"/>
  <c r="V281" s="1"/>
  <c r="O281"/>
  <c r="Y281"/>
  <c r="Z281" s="1"/>
  <c r="AA281" s="1"/>
  <c r="N283"/>
  <c r="T283"/>
  <c r="U283"/>
  <c r="O283"/>
  <c r="Y283" s="1"/>
  <c r="Z283" s="1"/>
  <c r="AA283" s="1"/>
  <c r="Q283" s="1"/>
  <c r="N284"/>
  <c r="T284" s="1"/>
  <c r="U284" s="1"/>
  <c r="V284" s="1"/>
  <c r="Q284" s="1"/>
  <c r="O284"/>
  <c r="Y284"/>
  <c r="Z284" s="1"/>
  <c r="AA284" s="1"/>
  <c r="O285"/>
  <c r="Y285" s="1"/>
  <c r="Z285" s="1"/>
  <c r="AA285" s="1"/>
  <c r="Q285" s="1"/>
  <c r="O114"/>
  <c r="Y114"/>
  <c r="Z114" s="1"/>
  <c r="AA114" s="1"/>
  <c r="Q114" s="1"/>
  <c r="M320" s="1"/>
  <c r="O115"/>
  <c r="Y115" s="1"/>
  <c r="Z115" s="1"/>
  <c r="AA115" s="1"/>
  <c r="Q115" s="1"/>
  <c r="O222"/>
  <c r="Y222"/>
  <c r="Z222" s="1"/>
  <c r="AA222" s="1"/>
  <c r="Q222" s="1"/>
  <c r="M321" s="1"/>
  <c r="O223"/>
  <c r="Y223" s="1"/>
  <c r="Z223" s="1"/>
  <c r="AA223" s="1"/>
  <c r="Q223" s="1"/>
  <c r="O224"/>
  <c r="Y224" s="1"/>
  <c r="Z224" s="1"/>
  <c r="AA224" s="1"/>
  <c r="Q224" s="1"/>
  <c r="E326"/>
  <c r="E325"/>
  <c r="E324"/>
  <c r="O270"/>
  <c r="Y270"/>
  <c r="Z270" s="1"/>
  <c r="AA270" s="1"/>
  <c r="Q270" s="1"/>
  <c r="P261"/>
  <c r="P262"/>
  <c r="P264"/>
  <c r="P265"/>
  <c r="P266"/>
  <c r="P267"/>
  <c r="P270"/>
  <c r="P271"/>
  <c r="P275"/>
  <c r="P276"/>
  <c r="P277"/>
  <c r="P278"/>
  <c r="P280"/>
  <c r="P281"/>
  <c r="P283"/>
  <c r="P284"/>
  <c r="P285"/>
  <c r="P287"/>
  <c r="P288"/>
  <c r="P289"/>
  <c r="P291"/>
  <c r="P292"/>
  <c r="P293"/>
  <c r="P451" i="2"/>
  <c r="P306" i="3"/>
  <c r="P452" i="2"/>
  <c r="P307" i="3"/>
  <c r="P309"/>
  <c r="P310"/>
  <c r="P311"/>
  <c r="N266"/>
  <c r="N267"/>
  <c r="N270"/>
  <c r="M314"/>
  <c r="M313"/>
  <c r="B312"/>
  <c r="O311"/>
  <c r="Y311"/>
  <c r="Z311"/>
  <c r="N311"/>
  <c r="T311" s="1"/>
  <c r="U311" s="1"/>
  <c r="V311" s="1"/>
  <c r="Q311" s="1"/>
  <c r="M311"/>
  <c r="B311"/>
  <c r="O310"/>
  <c r="Y310"/>
  <c r="Z310" s="1"/>
  <c r="AA310" s="1"/>
  <c r="N310"/>
  <c r="T310"/>
  <c r="U310" s="1"/>
  <c r="V310" s="1"/>
  <c r="M310"/>
  <c r="B310"/>
  <c r="O309"/>
  <c r="Y309" s="1"/>
  <c r="Z309" s="1"/>
  <c r="AA309" s="1"/>
  <c r="N309"/>
  <c r="T309" s="1"/>
  <c r="U309" s="1"/>
  <c r="V309" s="1"/>
  <c r="M309"/>
  <c r="B309"/>
  <c r="B308"/>
  <c r="O452" i="2"/>
  <c r="O307" i="3"/>
  <c r="Y307" s="1"/>
  <c r="Z307" s="1"/>
  <c r="AA307" s="1"/>
  <c r="N452" i="2"/>
  <c r="N307" i="3"/>
  <c r="T307" s="1"/>
  <c r="U307" s="1"/>
  <c r="V307" s="1"/>
  <c r="Q307" s="1"/>
  <c r="M307"/>
  <c r="C452" i="2"/>
  <c r="B307" i="3"/>
  <c r="O451" i="2"/>
  <c r="O306" i="3"/>
  <c r="Y306" s="1"/>
  <c r="Z306" s="1"/>
  <c r="AA306" s="1"/>
  <c r="N451" i="2"/>
  <c r="N306" i="3"/>
  <c r="T306"/>
  <c r="U306"/>
  <c r="V306" s="1"/>
  <c r="Q306" s="1"/>
  <c r="M306"/>
  <c r="C451" i="2"/>
  <c r="B306" i="3"/>
  <c r="M305"/>
  <c r="M304"/>
  <c r="B304"/>
  <c r="B303"/>
  <c r="M302"/>
  <c r="M301"/>
  <c r="M300"/>
  <c r="AA299"/>
  <c r="Q299"/>
  <c r="Z299"/>
  <c r="Y299"/>
  <c r="M298"/>
  <c r="B297"/>
  <c r="M296"/>
  <c r="M295"/>
  <c r="B294"/>
  <c r="O293"/>
  <c r="Y293" s="1"/>
  <c r="Z293" s="1"/>
  <c r="AA293" s="1"/>
  <c r="N293"/>
  <c r="T293"/>
  <c r="U293"/>
  <c r="V293" s="1"/>
  <c r="Q293" s="1"/>
  <c r="M293"/>
  <c r="B293"/>
  <c r="O292"/>
  <c r="Y292" s="1"/>
  <c r="Z292" s="1"/>
  <c r="AA292" s="1"/>
  <c r="N292"/>
  <c r="T292" s="1"/>
  <c r="U292" s="1"/>
  <c r="V292" s="1"/>
  <c r="M292"/>
  <c r="B292"/>
  <c r="O291"/>
  <c r="Y291" s="1"/>
  <c r="Z291" s="1"/>
  <c r="AA291" s="1"/>
  <c r="N291"/>
  <c r="T291" s="1"/>
  <c r="U291" s="1"/>
  <c r="V291" s="1"/>
  <c r="M291"/>
  <c r="B291"/>
  <c r="B290"/>
  <c r="O289"/>
  <c r="Y289"/>
  <c r="Z289"/>
  <c r="N289"/>
  <c r="M289"/>
  <c r="B289"/>
  <c r="O288"/>
  <c r="Y288" s="1"/>
  <c r="Z288" s="1"/>
  <c r="AA288" s="1"/>
  <c r="Q288" s="1"/>
  <c r="N288"/>
  <c r="M288"/>
  <c r="B288"/>
  <c r="O287"/>
  <c r="Y287" s="1"/>
  <c r="Z287" s="1"/>
  <c r="AA287" s="1"/>
  <c r="Q287" s="1"/>
  <c r="N287"/>
  <c r="M287"/>
  <c r="B287"/>
  <c r="B286"/>
  <c r="N285"/>
  <c r="M285"/>
  <c r="B285"/>
  <c r="M284"/>
  <c r="B284"/>
  <c r="M283"/>
  <c r="B283"/>
  <c r="B282"/>
  <c r="M281"/>
  <c r="B281"/>
  <c r="M280"/>
  <c r="B280"/>
  <c r="B279"/>
  <c r="N278"/>
  <c r="M278"/>
  <c r="B278"/>
  <c r="N277"/>
  <c r="M277"/>
  <c r="B277"/>
  <c r="AJ276"/>
  <c r="Q276"/>
  <c r="O276"/>
  <c r="N276"/>
  <c r="M276"/>
  <c r="B276"/>
  <c r="N275"/>
  <c r="M275"/>
  <c r="B275"/>
  <c r="B274"/>
  <c r="B273"/>
  <c r="M272"/>
  <c r="O271"/>
  <c r="Y271"/>
  <c r="Z271" s="1"/>
  <c r="AA271" s="1"/>
  <c r="Q271" s="1"/>
  <c r="N271"/>
  <c r="M271"/>
  <c r="B271"/>
  <c r="M270"/>
  <c r="B270"/>
  <c r="M269"/>
  <c r="B268"/>
  <c r="M267"/>
  <c r="B267"/>
  <c r="M266"/>
  <c r="B266"/>
  <c r="M265"/>
  <c r="B265"/>
  <c r="M264"/>
  <c r="B264"/>
  <c r="B263"/>
  <c r="M262"/>
  <c r="AA262"/>
  <c r="B262"/>
  <c r="M261"/>
  <c r="B261"/>
  <c r="B260"/>
  <c r="P259"/>
  <c r="N259"/>
  <c r="M259"/>
  <c r="B259"/>
  <c r="P258"/>
  <c r="N258"/>
  <c r="M258"/>
  <c r="B258"/>
  <c r="AJ257"/>
  <c r="Q257"/>
  <c r="P257"/>
  <c r="O257"/>
  <c r="N257"/>
  <c r="M257"/>
  <c r="B257"/>
  <c r="P256"/>
  <c r="O256"/>
  <c r="M256"/>
  <c r="B256"/>
  <c r="B255"/>
  <c r="B254"/>
  <c r="P197"/>
  <c r="P198"/>
  <c r="P199"/>
  <c r="P200"/>
  <c r="P202"/>
  <c r="P252" s="1"/>
  <c r="P203"/>
  <c r="P205"/>
  <c r="P206"/>
  <c r="P208"/>
  <c r="P210"/>
  <c r="P211"/>
  <c r="P212"/>
  <c r="P213"/>
  <c r="P215"/>
  <c r="P216"/>
  <c r="P218"/>
  <c r="P219"/>
  <c r="P220"/>
  <c r="P222"/>
  <c r="P223"/>
  <c r="P224"/>
  <c r="P225"/>
  <c r="P329" i="2"/>
  <c r="P227" i="3"/>
  <c r="P330" i="2"/>
  <c r="P228" i="3"/>
  <c r="P229"/>
  <c r="P231"/>
  <c r="P232"/>
  <c r="P233"/>
  <c r="P344" i="2"/>
  <c r="P235" i="3"/>
  <c r="P345" i="2"/>
  <c r="P237" i="3"/>
  <c r="P238"/>
  <c r="P239"/>
  <c r="P348" i="2"/>
  <c r="P241" i="3"/>
  <c r="P350" i="2"/>
  <c r="P242" i="3"/>
  <c r="P351" i="2"/>
  <c r="P243" i="3"/>
  <c r="P352" i="2"/>
  <c r="P244" i="3"/>
  <c r="P246"/>
  <c r="P247"/>
  <c r="P248"/>
  <c r="P334" i="2"/>
  <c r="P250" i="3"/>
  <c r="P335" i="2"/>
  <c r="P251" i="3"/>
  <c r="O198"/>
  <c r="O211"/>
  <c r="O252"/>
  <c r="N198"/>
  <c r="N199"/>
  <c r="N200"/>
  <c r="N208"/>
  <c r="N210"/>
  <c r="N211"/>
  <c r="N212"/>
  <c r="N252" s="1"/>
  <c r="N213"/>
  <c r="N215"/>
  <c r="N216"/>
  <c r="N220"/>
  <c r="N222"/>
  <c r="N223"/>
  <c r="N224"/>
  <c r="N225"/>
  <c r="N329" i="2"/>
  <c r="N227" i="3"/>
  <c r="N330" i="2"/>
  <c r="N228" i="3"/>
  <c r="N229"/>
  <c r="N231"/>
  <c r="N232"/>
  <c r="N233"/>
  <c r="N344" i="2"/>
  <c r="N235" i="3"/>
  <c r="N345" i="2"/>
  <c r="N237" i="3"/>
  <c r="N238"/>
  <c r="N239"/>
  <c r="N348" i="2"/>
  <c r="N241" i="3"/>
  <c r="N350" i="2"/>
  <c r="N242" i="3"/>
  <c r="N351" i="2"/>
  <c r="N243" i="3"/>
  <c r="N352" i="2"/>
  <c r="N244" i="3"/>
  <c r="N246"/>
  <c r="N247"/>
  <c r="N248"/>
  <c r="N334" i="2"/>
  <c r="N250" i="3"/>
  <c r="T250" s="1"/>
  <c r="U250" s="1"/>
  <c r="V250" s="1"/>
  <c r="Q250" s="1"/>
  <c r="N335" i="2"/>
  <c r="N251" i="3"/>
  <c r="O335" i="2"/>
  <c r="O251" i="3"/>
  <c r="Y251"/>
  <c r="Z251" s="1"/>
  <c r="AA251" s="1"/>
  <c r="Q251" s="1"/>
  <c r="M251"/>
  <c r="C335" i="2"/>
  <c r="B251" i="3"/>
  <c r="O334" i="2"/>
  <c r="O250" i="3"/>
  <c r="Y250"/>
  <c r="Z250"/>
  <c r="M250"/>
  <c r="C334" i="2"/>
  <c r="B250" i="3"/>
  <c r="B249"/>
  <c r="O248"/>
  <c r="Y248" s="1"/>
  <c r="Z248" s="1"/>
  <c r="AA248" s="1"/>
  <c r="Q248" s="1"/>
  <c r="M248"/>
  <c r="B248"/>
  <c r="O247"/>
  <c r="Y247"/>
  <c r="Z247" s="1"/>
  <c r="AA247" s="1"/>
  <c r="Q247" s="1"/>
  <c r="M247"/>
  <c r="B247"/>
  <c r="O246"/>
  <c r="Y246"/>
  <c r="Z246"/>
  <c r="AA246" s="1"/>
  <c r="Q246" s="1"/>
  <c r="M246"/>
  <c r="B246"/>
  <c r="B245"/>
  <c r="O352" i="2"/>
  <c r="O244" i="3"/>
  <c r="Y244"/>
  <c r="Z244" s="1"/>
  <c r="AA244" s="1"/>
  <c r="Q244" s="1"/>
  <c r="M244"/>
  <c r="C352" i="2"/>
  <c r="B244" i="3"/>
  <c r="O351" i="2"/>
  <c r="O243" i="3"/>
  <c r="Y243" s="1"/>
  <c r="Z243" s="1"/>
  <c r="AA243" s="1"/>
  <c r="Q243" s="1"/>
  <c r="M243"/>
  <c r="C351" i="2"/>
  <c r="B243" i="3"/>
  <c r="O350" i="2"/>
  <c r="O242" i="3"/>
  <c r="Y242"/>
  <c r="Z242" s="1"/>
  <c r="AA242" s="1"/>
  <c r="Q242" s="1"/>
  <c r="M242"/>
  <c r="C350" i="2"/>
  <c r="B242" i="3"/>
  <c r="O348" i="2"/>
  <c r="O241" i="3"/>
  <c r="Y241" s="1"/>
  <c r="Z241" s="1"/>
  <c r="AA241" s="1"/>
  <c r="Q241" s="1"/>
  <c r="M241"/>
  <c r="C348" i="2"/>
  <c r="B241" i="3"/>
  <c r="B240"/>
  <c r="O239"/>
  <c r="Y239"/>
  <c r="Z239" s="1"/>
  <c r="AA239" s="1"/>
  <c r="Q239" s="1"/>
  <c r="M239"/>
  <c r="B239"/>
  <c r="O238"/>
  <c r="Y238" s="1"/>
  <c r="Z238" s="1"/>
  <c r="AA238" s="1"/>
  <c r="Q238" s="1"/>
  <c r="M238"/>
  <c r="B238"/>
  <c r="O345" i="2"/>
  <c r="O237" i="3"/>
  <c r="Y237" s="1"/>
  <c r="Z237" s="1"/>
  <c r="AA237" s="1"/>
  <c r="Q237" s="1"/>
  <c r="M237"/>
  <c r="C345" i="2"/>
  <c r="B237" i="3"/>
  <c r="B236"/>
  <c r="O344" i="2"/>
  <c r="O235" i="3"/>
  <c r="Y235" s="1"/>
  <c r="Z235" s="1"/>
  <c r="AA235" s="1"/>
  <c r="Q235" s="1"/>
  <c r="M235"/>
  <c r="C344" i="2"/>
  <c r="B235" i="3"/>
  <c r="B234"/>
  <c r="O233"/>
  <c r="Y233"/>
  <c r="Z233" s="1"/>
  <c r="AA233" s="1"/>
  <c r="Q233" s="1"/>
  <c r="M233"/>
  <c r="B233"/>
  <c r="O232"/>
  <c r="Y232" s="1"/>
  <c r="Z232" s="1"/>
  <c r="AA232" s="1"/>
  <c r="Q232" s="1"/>
  <c r="M232"/>
  <c r="B232"/>
  <c r="O231"/>
  <c r="Y231"/>
  <c r="Z231" s="1"/>
  <c r="AA231" s="1"/>
  <c r="Q231" s="1"/>
  <c r="M231"/>
  <c r="B231"/>
  <c r="B230"/>
  <c r="O229"/>
  <c r="Y229"/>
  <c r="Z229" s="1"/>
  <c r="AA229" s="1"/>
  <c r="Q229" s="1"/>
  <c r="M229"/>
  <c r="B229"/>
  <c r="O330" i="2"/>
  <c r="O228" i="3"/>
  <c r="Y228"/>
  <c r="Z228" s="1"/>
  <c r="AA228" s="1"/>
  <c r="Q228" s="1"/>
  <c r="M228"/>
  <c r="C330" i="2"/>
  <c r="B228" i="3"/>
  <c r="O329" i="2"/>
  <c r="O227" i="3"/>
  <c r="Y227" s="1"/>
  <c r="Z227" s="1"/>
  <c r="AA227" s="1"/>
  <c r="Q227" s="1"/>
  <c r="M227"/>
  <c r="C329" i="2"/>
  <c r="B227" i="3"/>
  <c r="B226"/>
  <c r="O225"/>
  <c r="Y225"/>
  <c r="Z225" s="1"/>
  <c r="AA225" s="1"/>
  <c r="Q225" s="1"/>
  <c r="M225"/>
  <c r="B225"/>
  <c r="M224"/>
  <c r="B224"/>
  <c r="M223"/>
  <c r="B223"/>
  <c r="M222"/>
  <c r="B222"/>
  <c r="Y221"/>
  <c r="Z221" s="1"/>
  <c r="AA221" s="1"/>
  <c r="B221"/>
  <c r="M220"/>
  <c r="B220"/>
  <c r="M219"/>
  <c r="B219"/>
  <c r="M218"/>
  <c r="B218"/>
  <c r="B217"/>
  <c r="M216"/>
  <c r="B216"/>
  <c r="M215"/>
  <c r="B215"/>
  <c r="B214"/>
  <c r="M213"/>
  <c r="B213"/>
  <c r="M212"/>
  <c r="B212"/>
  <c r="AJ211"/>
  <c r="Q211"/>
  <c r="M211"/>
  <c r="B211"/>
  <c r="M210"/>
  <c r="B210"/>
  <c r="B209"/>
  <c r="M208"/>
  <c r="B208"/>
  <c r="B207"/>
  <c r="M206"/>
  <c r="B206"/>
  <c r="M205"/>
  <c r="B205"/>
  <c r="B204"/>
  <c r="M203"/>
  <c r="B203"/>
  <c r="M202"/>
  <c r="B202"/>
  <c r="B201"/>
  <c r="M200"/>
  <c r="B200"/>
  <c r="M199"/>
  <c r="B199"/>
  <c r="AJ198"/>
  <c r="Q198"/>
  <c r="M198"/>
  <c r="B198"/>
  <c r="M197"/>
  <c r="B197"/>
  <c r="B196"/>
  <c r="O166"/>
  <c r="Y166"/>
  <c r="Z166" s="1"/>
  <c r="AA166" s="1"/>
  <c r="Q166" s="1"/>
  <c r="M192"/>
  <c r="M191"/>
  <c r="M190"/>
  <c r="B189"/>
  <c r="O188"/>
  <c r="Y188" s="1"/>
  <c r="Z188" s="1"/>
  <c r="AA188" s="1"/>
  <c r="Q188" s="1"/>
  <c r="P188"/>
  <c r="N188"/>
  <c r="M188"/>
  <c r="B188"/>
  <c r="O187"/>
  <c r="Y187"/>
  <c r="Z187" s="1"/>
  <c r="AA187" s="1"/>
  <c r="N187"/>
  <c r="T187"/>
  <c r="U187" s="1"/>
  <c r="V187" s="1"/>
  <c r="Q187" s="1"/>
  <c r="P187"/>
  <c r="M187"/>
  <c r="B187"/>
  <c r="B186"/>
  <c r="O185"/>
  <c r="Y185"/>
  <c r="Z185" s="1"/>
  <c r="AA185" s="1"/>
  <c r="Q185" s="1"/>
  <c r="P185"/>
  <c r="N185"/>
  <c r="M185"/>
  <c r="B185"/>
  <c r="M184"/>
  <c r="M183"/>
  <c r="B182"/>
  <c r="M181"/>
  <c r="O180"/>
  <c r="Y180" s="1"/>
  <c r="Z180" s="1"/>
  <c r="AA180" s="1"/>
  <c r="M180"/>
  <c r="B179"/>
  <c r="M178"/>
  <c r="O241" i="2"/>
  <c r="O177" i="3"/>
  <c r="Y177"/>
  <c r="Z177"/>
  <c r="AA177" s="1"/>
  <c r="N241" i="2"/>
  <c r="N177" i="3"/>
  <c r="T177"/>
  <c r="U177" s="1"/>
  <c r="V177" s="1"/>
  <c r="Q177" s="1"/>
  <c r="P241" i="2"/>
  <c r="P177" i="3"/>
  <c r="M177"/>
  <c r="C241" i="2"/>
  <c r="B177" i="3"/>
  <c r="B176"/>
  <c r="O175"/>
  <c r="Y175"/>
  <c r="Z175"/>
  <c r="AA175"/>
  <c r="Q175" s="1"/>
  <c r="P175"/>
  <c r="N175"/>
  <c r="M175"/>
  <c r="B175"/>
  <c r="M174"/>
  <c r="B173"/>
  <c r="O172"/>
  <c r="Y172" s="1"/>
  <c r="Z172" s="1"/>
  <c r="AA172" s="1"/>
  <c r="Q172" s="1"/>
  <c r="P172"/>
  <c r="N172"/>
  <c r="M172"/>
  <c r="B172"/>
  <c r="O171"/>
  <c r="Y171"/>
  <c r="Z171"/>
  <c r="AA171"/>
  <c r="Q171" s="1"/>
  <c r="P171"/>
  <c r="N171"/>
  <c r="M171"/>
  <c r="B171"/>
  <c r="O170"/>
  <c r="Y170"/>
  <c r="Z170"/>
  <c r="AA170" s="1"/>
  <c r="Q170" s="1"/>
  <c r="P170"/>
  <c r="N170"/>
  <c r="M170"/>
  <c r="B170"/>
  <c r="B169"/>
  <c r="O168"/>
  <c r="Y168" s="1"/>
  <c r="Z168" s="1"/>
  <c r="AA168" s="1"/>
  <c r="Q168" s="1"/>
  <c r="P168"/>
  <c r="N168"/>
  <c r="M168"/>
  <c r="B168"/>
  <c r="O167"/>
  <c r="Y167"/>
  <c r="Z167"/>
  <c r="AA167"/>
  <c r="P167"/>
  <c r="N167"/>
  <c r="M167"/>
  <c r="B167"/>
  <c r="P166"/>
  <c r="N166"/>
  <c r="M166"/>
  <c r="B166"/>
  <c r="M165"/>
  <c r="B164"/>
  <c r="P163"/>
  <c r="N163"/>
  <c r="M163"/>
  <c r="B163"/>
  <c r="P162"/>
  <c r="N162"/>
  <c r="M162"/>
  <c r="B162"/>
  <c r="P161"/>
  <c r="N161"/>
  <c r="M161"/>
  <c r="B161"/>
  <c r="B160"/>
  <c r="P159"/>
  <c r="M159"/>
  <c r="B159"/>
  <c r="B158"/>
  <c r="P157"/>
  <c r="N157"/>
  <c r="M157"/>
  <c r="B157"/>
  <c r="P156"/>
  <c r="N156"/>
  <c r="M156"/>
  <c r="B156"/>
  <c r="P155"/>
  <c r="N155"/>
  <c r="M155"/>
  <c r="B155"/>
  <c r="AJ154"/>
  <c r="Q154"/>
  <c r="P154"/>
  <c r="O154"/>
  <c r="N154"/>
  <c r="M154"/>
  <c r="B154"/>
  <c r="P153"/>
  <c r="N153"/>
  <c r="M153"/>
  <c r="AA153"/>
  <c r="Q153"/>
  <c r="B153"/>
  <c r="B152"/>
  <c r="P151"/>
  <c r="M151"/>
  <c r="B151"/>
  <c r="P150"/>
  <c r="M150"/>
  <c r="B150"/>
  <c r="B149"/>
  <c r="P148"/>
  <c r="M148"/>
  <c r="B148"/>
  <c r="P147"/>
  <c r="M147"/>
  <c r="B147"/>
  <c r="B146"/>
  <c r="P145"/>
  <c r="N145"/>
  <c r="M145"/>
  <c r="B145"/>
  <c r="P144"/>
  <c r="N144"/>
  <c r="M144"/>
  <c r="B144"/>
  <c r="AJ143"/>
  <c r="Q143"/>
  <c r="P143"/>
  <c r="O143"/>
  <c r="N143"/>
  <c r="M143"/>
  <c r="B143"/>
  <c r="P142"/>
  <c r="M142"/>
  <c r="B142"/>
  <c r="B141"/>
  <c r="B140"/>
  <c r="O160" i="2"/>
  <c r="O137" i="3"/>
  <c r="Y137"/>
  <c r="Z137" s="1"/>
  <c r="AA137" s="1"/>
  <c r="Q137" s="1"/>
  <c r="P160" i="2"/>
  <c r="P137" i="3"/>
  <c r="N160" i="2"/>
  <c r="N137" i="3"/>
  <c r="M137"/>
  <c r="B137"/>
  <c r="O159" i="2"/>
  <c r="O136" i="3"/>
  <c r="Y136"/>
  <c r="Z136" s="1"/>
  <c r="AA136" s="1"/>
  <c r="Q136" s="1"/>
  <c r="P159" i="2"/>
  <c r="P136" i="3"/>
  <c r="N159" i="2"/>
  <c r="N136" i="3"/>
  <c r="M136"/>
  <c r="B136"/>
  <c r="O157" i="2"/>
  <c r="O135" i="3"/>
  <c r="Y135" s="1"/>
  <c r="Z135" s="1"/>
  <c r="AA135" s="1"/>
  <c r="Q135" s="1"/>
  <c r="P157" i="2"/>
  <c r="P135" i="3"/>
  <c r="N157" i="2"/>
  <c r="N135" i="3"/>
  <c r="M135"/>
  <c r="B135"/>
  <c r="B134"/>
  <c r="O133"/>
  <c r="Y133" s="1"/>
  <c r="Z133" s="1"/>
  <c r="AA133" s="1"/>
  <c r="Q133" s="1"/>
  <c r="P133"/>
  <c r="N133"/>
  <c r="M133"/>
  <c r="B133"/>
  <c r="O132"/>
  <c r="Y132"/>
  <c r="Z132" s="1"/>
  <c r="AA132" s="1"/>
  <c r="N132"/>
  <c r="T132"/>
  <c r="U132" s="1"/>
  <c r="V132" s="1"/>
  <c r="P132"/>
  <c r="M132"/>
  <c r="B132"/>
  <c r="B131"/>
  <c r="O155" i="2"/>
  <c r="O130" i="3"/>
  <c r="Y130" s="1"/>
  <c r="Z130" s="1"/>
  <c r="AA130" s="1"/>
  <c r="Q130" s="1"/>
  <c r="P155" i="2"/>
  <c r="P130" i="3"/>
  <c r="N155" i="2"/>
  <c r="N130" i="3"/>
  <c r="M130"/>
  <c r="C155" i="2"/>
  <c r="B130" i="3"/>
  <c r="O154" i="2"/>
  <c r="O129" i="3"/>
  <c r="Y129"/>
  <c r="Z129" s="1"/>
  <c r="AA129" s="1"/>
  <c r="Q129" s="1"/>
  <c r="P154" i="2"/>
  <c r="P129" i="3"/>
  <c r="N154" i="2"/>
  <c r="N129" i="3"/>
  <c r="M129"/>
  <c r="C154" i="2"/>
  <c r="B129" i="3"/>
  <c r="B128"/>
  <c r="O152" i="2"/>
  <c r="O127" i="3"/>
  <c r="Y127"/>
  <c r="Z127" s="1"/>
  <c r="AA127" s="1"/>
  <c r="Q127" s="1"/>
  <c r="P152" i="2"/>
  <c r="P127" i="3"/>
  <c r="N152" i="2"/>
  <c r="N127" i="3"/>
  <c r="M127"/>
  <c r="B127"/>
  <c r="O126"/>
  <c r="Y126" s="1"/>
  <c r="Z126" s="1"/>
  <c r="AA126" s="1"/>
  <c r="N151" i="2"/>
  <c r="N126" i="3"/>
  <c r="T126" s="1"/>
  <c r="U126" s="1"/>
  <c r="V126" s="1"/>
  <c r="P151" i="2"/>
  <c r="P126" i="3"/>
  <c r="M126"/>
  <c r="B126"/>
  <c r="B125"/>
  <c r="O149" i="2"/>
  <c r="O124" i="3"/>
  <c r="Y124"/>
  <c r="Z124" s="1"/>
  <c r="AA124" s="1"/>
  <c r="N149" i="2"/>
  <c r="N124" i="3"/>
  <c r="T124" s="1"/>
  <c r="U124" s="1"/>
  <c r="V124" s="1"/>
  <c r="Q124" s="1"/>
  <c r="P149" i="2"/>
  <c r="P124" i="3"/>
  <c r="M124"/>
  <c r="B124"/>
  <c r="O148" i="2"/>
  <c r="O123" i="3"/>
  <c r="Y123" s="1"/>
  <c r="Z123" s="1"/>
  <c r="AA123" s="1"/>
  <c r="N148" i="2"/>
  <c r="N123" i="3"/>
  <c r="T123"/>
  <c r="U123" s="1"/>
  <c r="V123" s="1"/>
  <c r="Q123" s="1"/>
  <c r="P148" i="2"/>
  <c r="P123" i="3"/>
  <c r="M123"/>
  <c r="B123"/>
  <c r="B122"/>
  <c r="O146" i="2"/>
  <c r="O121" i="3"/>
  <c r="Y121"/>
  <c r="Z121"/>
  <c r="AA121" s="1"/>
  <c r="Q121" s="1"/>
  <c r="P146" i="2"/>
  <c r="P121" i="3"/>
  <c r="N146" i="2"/>
  <c r="N121" i="3"/>
  <c r="M121"/>
  <c r="B121"/>
  <c r="O145" i="2"/>
  <c r="O120" i="3"/>
  <c r="Y120" s="1"/>
  <c r="Z120" s="1"/>
  <c r="AA120" s="1"/>
  <c r="N145" i="2"/>
  <c r="N120" i="3"/>
  <c r="T120"/>
  <c r="U120" s="1"/>
  <c r="V120" s="1"/>
  <c r="Q120" s="1"/>
  <c r="P145" i="2"/>
  <c r="P120" i="3"/>
  <c r="M120"/>
  <c r="B120"/>
  <c r="B119"/>
  <c r="O118"/>
  <c r="Y118" s="1"/>
  <c r="Z118" s="1"/>
  <c r="AA118" s="1"/>
  <c r="P118"/>
  <c r="N118"/>
  <c r="M118"/>
  <c r="B118"/>
  <c r="O117"/>
  <c r="Y117" s="1"/>
  <c r="Z117" s="1"/>
  <c r="AA117" s="1"/>
  <c r="Q117" s="1"/>
  <c r="P117"/>
  <c r="N117"/>
  <c r="M117"/>
  <c r="B117"/>
  <c r="O116"/>
  <c r="Y116"/>
  <c r="Z116" s="1"/>
  <c r="AA116" s="1"/>
  <c r="Q116" s="1"/>
  <c r="P116"/>
  <c r="N116"/>
  <c r="M116"/>
  <c r="B116"/>
  <c r="P115"/>
  <c r="N115"/>
  <c r="M115"/>
  <c r="B115"/>
  <c r="P114"/>
  <c r="N114"/>
  <c r="M114"/>
  <c r="B114"/>
  <c r="P113"/>
  <c r="O113"/>
  <c r="N113"/>
  <c r="M113"/>
  <c r="B113"/>
  <c r="P112"/>
  <c r="N112"/>
  <c r="M112"/>
  <c r="B112"/>
  <c r="P111"/>
  <c r="N111"/>
  <c r="M111"/>
  <c r="B111"/>
  <c r="P110"/>
  <c r="N110"/>
  <c r="M110"/>
  <c r="B110"/>
  <c r="P109"/>
  <c r="N109"/>
  <c r="M109"/>
  <c r="AA109"/>
  <c r="Q109" s="1"/>
  <c r="B109"/>
  <c r="B108"/>
  <c r="P107"/>
  <c r="M107"/>
  <c r="B107"/>
  <c r="B106"/>
  <c r="P105"/>
  <c r="N105"/>
  <c r="M105"/>
  <c r="B105"/>
  <c r="AJ104"/>
  <c r="Q104"/>
  <c r="P104"/>
  <c r="O104"/>
  <c r="N104"/>
  <c r="M104"/>
  <c r="B104"/>
  <c r="P103"/>
  <c r="N103"/>
  <c r="M103"/>
  <c r="B103"/>
  <c r="P102"/>
  <c r="N102"/>
  <c r="M102"/>
  <c r="B102"/>
  <c r="P101"/>
  <c r="N101"/>
  <c r="M101"/>
  <c r="B101"/>
  <c r="B100"/>
  <c r="P99"/>
  <c r="M99"/>
  <c r="B99"/>
  <c r="P98"/>
  <c r="M98"/>
  <c r="B98"/>
  <c r="B97"/>
  <c r="P96"/>
  <c r="M96"/>
  <c r="B96"/>
  <c r="P95"/>
  <c r="M95"/>
  <c r="B95"/>
  <c r="B94"/>
  <c r="P93"/>
  <c r="N93"/>
  <c r="M93"/>
  <c r="B93"/>
  <c r="P92"/>
  <c r="N92"/>
  <c r="M92"/>
  <c r="B92"/>
  <c r="AJ91"/>
  <c r="Q91"/>
  <c r="P91"/>
  <c r="O91"/>
  <c r="N91"/>
  <c r="M91"/>
  <c r="B91"/>
  <c r="P90"/>
  <c r="M90"/>
  <c r="B90"/>
  <c r="B89"/>
  <c r="B88"/>
  <c r="P86"/>
  <c r="O86"/>
  <c r="N86"/>
  <c r="M86"/>
  <c r="AI85"/>
  <c r="AH85"/>
  <c r="AJ85"/>
  <c r="AK85"/>
  <c r="AD85"/>
  <c r="AC85"/>
  <c r="AE85"/>
  <c r="AF85"/>
  <c r="Y85"/>
  <c r="X85"/>
  <c r="Z85"/>
  <c r="AA85"/>
  <c r="T85"/>
  <c r="U85"/>
  <c r="V85"/>
  <c r="Q85"/>
  <c r="M85"/>
  <c r="AI84"/>
  <c r="AH84"/>
  <c r="AJ84"/>
  <c r="AK84"/>
  <c r="AD84"/>
  <c r="AC84"/>
  <c r="AE84"/>
  <c r="AF84"/>
  <c r="Y84"/>
  <c r="X84"/>
  <c r="Z84"/>
  <c r="AA84"/>
  <c r="T84"/>
  <c r="U84"/>
  <c r="V84"/>
  <c r="M84"/>
  <c r="AJ83"/>
  <c r="AK83"/>
  <c r="AI83"/>
  <c r="AH83"/>
  <c r="AE83"/>
  <c r="AF83"/>
  <c r="AD83"/>
  <c r="AC83"/>
  <c r="Z83"/>
  <c r="AA83"/>
  <c r="Y83"/>
  <c r="X83"/>
  <c r="U83"/>
  <c r="V83"/>
  <c r="T83"/>
  <c r="M83"/>
  <c r="AJ82"/>
  <c r="AI82"/>
  <c r="AH82"/>
  <c r="AE82"/>
  <c r="AD82"/>
  <c r="AC82"/>
  <c r="Z82"/>
  <c r="Y82"/>
  <c r="X82"/>
  <c r="U82"/>
  <c r="T82"/>
  <c r="M82"/>
  <c r="AK82"/>
  <c r="AI81"/>
  <c r="AH81"/>
  <c r="AJ81"/>
  <c r="AK81"/>
  <c r="AD81"/>
  <c r="AC81"/>
  <c r="AE81"/>
  <c r="AF81"/>
  <c r="Y81"/>
  <c r="X81"/>
  <c r="Z81"/>
  <c r="AA81"/>
  <c r="U81"/>
  <c r="T81"/>
  <c r="M81"/>
  <c r="V81"/>
  <c r="Q81"/>
  <c r="AI79"/>
  <c r="AH79"/>
  <c r="AJ79"/>
  <c r="AK79"/>
  <c r="AD79"/>
  <c r="AC79"/>
  <c r="AE79"/>
  <c r="AF79"/>
  <c r="Y79"/>
  <c r="X79"/>
  <c r="Z79"/>
  <c r="AA79"/>
  <c r="T79"/>
  <c r="U79"/>
  <c r="V79"/>
  <c r="M79"/>
  <c r="AJ78"/>
  <c r="AK78"/>
  <c r="AI78"/>
  <c r="AH78"/>
  <c r="AE78"/>
  <c r="AF78"/>
  <c r="AD78"/>
  <c r="AC78"/>
  <c r="Z78"/>
  <c r="AA78"/>
  <c r="Y78"/>
  <c r="X78"/>
  <c r="U78"/>
  <c r="V78"/>
  <c r="Q78"/>
  <c r="T78"/>
  <c r="M78"/>
  <c r="AK77"/>
  <c r="AJ77"/>
  <c r="AI77"/>
  <c r="AH77"/>
  <c r="AF77"/>
  <c r="AE77"/>
  <c r="AD77"/>
  <c r="AC77"/>
  <c r="AA77"/>
  <c r="Z77"/>
  <c r="Y77"/>
  <c r="X77"/>
  <c r="V77"/>
  <c r="Q77"/>
  <c r="U77"/>
  <c r="T77"/>
  <c r="M77"/>
  <c r="AI76"/>
  <c r="AH76"/>
  <c r="AJ76"/>
  <c r="AK76"/>
  <c r="AD76"/>
  <c r="AC76"/>
  <c r="AE76"/>
  <c r="AF76"/>
  <c r="Y76"/>
  <c r="X76"/>
  <c r="Z76"/>
  <c r="AA76"/>
  <c r="U76"/>
  <c r="T76"/>
  <c r="M76"/>
  <c r="V76"/>
  <c r="Q76"/>
  <c r="AI75"/>
  <c r="AH75"/>
  <c r="AJ75"/>
  <c r="AK75"/>
  <c r="AD75"/>
  <c r="AC75"/>
  <c r="AE75"/>
  <c r="AF75"/>
  <c r="Y75"/>
  <c r="X75"/>
  <c r="Z75"/>
  <c r="AA75"/>
  <c r="T75"/>
  <c r="U75"/>
  <c r="V75"/>
  <c r="M75"/>
  <c r="AJ74"/>
  <c r="AK74"/>
  <c r="AI74"/>
  <c r="AH74"/>
  <c r="AE74"/>
  <c r="AF74"/>
  <c r="AD74"/>
  <c r="AC74"/>
  <c r="Z74"/>
  <c r="AA74"/>
  <c r="Y74"/>
  <c r="X74"/>
  <c r="U74"/>
  <c r="V74"/>
  <c r="T74"/>
  <c r="M74"/>
  <c r="AJ73"/>
  <c r="AI73"/>
  <c r="AH73"/>
  <c r="AE73"/>
  <c r="AD73"/>
  <c r="AC73"/>
  <c r="Z73"/>
  <c r="Y73"/>
  <c r="X73"/>
  <c r="U73"/>
  <c r="T73"/>
  <c r="M73"/>
  <c r="AK73"/>
  <c r="AI72"/>
  <c r="AH72"/>
  <c r="AJ72"/>
  <c r="AK72"/>
  <c r="AD72"/>
  <c r="AC72"/>
  <c r="AE72"/>
  <c r="AF72"/>
  <c r="Y72"/>
  <c r="X72"/>
  <c r="Z72"/>
  <c r="AA72"/>
  <c r="U72"/>
  <c r="T72"/>
  <c r="M72"/>
  <c r="V72"/>
  <c r="Q72"/>
  <c r="AI70"/>
  <c r="AH70"/>
  <c r="AJ70"/>
  <c r="AK70"/>
  <c r="AD70"/>
  <c r="AC70"/>
  <c r="AE70"/>
  <c r="AF70"/>
  <c r="Y70"/>
  <c r="X70"/>
  <c r="Z70"/>
  <c r="AA70"/>
  <c r="T70"/>
  <c r="U70"/>
  <c r="V70"/>
  <c r="M70"/>
  <c r="AJ69"/>
  <c r="AK69"/>
  <c r="AI69"/>
  <c r="AH69"/>
  <c r="AE69"/>
  <c r="AF69"/>
  <c r="AD69"/>
  <c r="AC69"/>
  <c r="Z69"/>
  <c r="AA69"/>
  <c r="Y69"/>
  <c r="X69"/>
  <c r="U69"/>
  <c r="V69"/>
  <c r="Q69"/>
  <c r="T69"/>
  <c r="M69"/>
  <c r="AK68"/>
  <c r="AJ68"/>
  <c r="AI68"/>
  <c r="AH68"/>
  <c r="AF68"/>
  <c r="AE68"/>
  <c r="AD68"/>
  <c r="AC68"/>
  <c r="AA68"/>
  <c r="Z68"/>
  <c r="Y68"/>
  <c r="X68"/>
  <c r="V68"/>
  <c r="Q68"/>
  <c r="U68"/>
  <c r="T68"/>
  <c r="M68"/>
  <c r="AI67"/>
  <c r="AH67"/>
  <c r="AJ67"/>
  <c r="AK67"/>
  <c r="AD67"/>
  <c r="AC67"/>
  <c r="AE67"/>
  <c r="AF67"/>
  <c r="Y67"/>
  <c r="X67"/>
  <c r="Z67"/>
  <c r="AA67"/>
  <c r="U67"/>
  <c r="T67"/>
  <c r="M67"/>
  <c r="V67"/>
  <c r="Q67"/>
  <c r="AI66"/>
  <c r="AH66"/>
  <c r="AJ66"/>
  <c r="AK66"/>
  <c r="AD66"/>
  <c r="AC66"/>
  <c r="AE66"/>
  <c r="AF66"/>
  <c r="Y66"/>
  <c r="X66"/>
  <c r="Z66"/>
  <c r="AA66"/>
  <c r="T66"/>
  <c r="U66"/>
  <c r="V66"/>
  <c r="M66"/>
  <c r="AJ65"/>
  <c r="AK65"/>
  <c r="AI65"/>
  <c r="AH65"/>
  <c r="AE65"/>
  <c r="AF65"/>
  <c r="AD65"/>
  <c r="AC65"/>
  <c r="Z65"/>
  <c r="AA65"/>
  <c r="Y65"/>
  <c r="X65"/>
  <c r="U65"/>
  <c r="V65"/>
  <c r="T65"/>
  <c r="M65"/>
  <c r="AJ64"/>
  <c r="AI64"/>
  <c r="AH64"/>
  <c r="AE64"/>
  <c r="AD64"/>
  <c r="AC64"/>
  <c r="Z64"/>
  <c r="Y64"/>
  <c r="X64"/>
  <c r="U64"/>
  <c r="T64"/>
  <c r="M64"/>
  <c r="AK64"/>
  <c r="AI63"/>
  <c r="AH63"/>
  <c r="AJ63"/>
  <c r="AK63"/>
  <c r="AD63"/>
  <c r="AC63"/>
  <c r="AE63"/>
  <c r="AF63"/>
  <c r="Y63"/>
  <c r="X63"/>
  <c r="Z63"/>
  <c r="AA63"/>
  <c r="U63"/>
  <c r="T63"/>
  <c r="M63"/>
  <c r="V63"/>
  <c r="Q63"/>
  <c r="AI61"/>
  <c r="AH61"/>
  <c r="AJ61"/>
  <c r="AK61"/>
  <c r="AD61"/>
  <c r="AC61"/>
  <c r="AE61"/>
  <c r="AF61"/>
  <c r="Y61"/>
  <c r="X61"/>
  <c r="Z61"/>
  <c r="AA61"/>
  <c r="T61"/>
  <c r="U61"/>
  <c r="V61"/>
  <c r="M61"/>
  <c r="AJ60"/>
  <c r="AK60"/>
  <c r="AI60"/>
  <c r="AH60"/>
  <c r="AE60"/>
  <c r="AF60"/>
  <c r="AD60"/>
  <c r="AC60"/>
  <c r="Z60"/>
  <c r="AA60"/>
  <c r="Y60"/>
  <c r="X60"/>
  <c r="U60"/>
  <c r="V60"/>
  <c r="Q60"/>
  <c r="T60"/>
  <c r="M60"/>
  <c r="AK59"/>
  <c r="AJ59"/>
  <c r="AI59"/>
  <c r="AH59"/>
  <c r="AF59"/>
  <c r="AE59"/>
  <c r="AD59"/>
  <c r="AC59"/>
  <c r="AA59"/>
  <c r="Z59"/>
  <c r="Y59"/>
  <c r="X59"/>
  <c r="V59"/>
  <c r="Q59"/>
  <c r="U59"/>
  <c r="T59"/>
  <c r="M59"/>
  <c r="AI56"/>
  <c r="AH56"/>
  <c r="AJ56"/>
  <c r="AK56"/>
  <c r="AD56"/>
  <c r="AC56"/>
  <c r="AE56"/>
  <c r="AF56"/>
  <c r="Y56"/>
  <c r="X56"/>
  <c r="Z56"/>
  <c r="AA56"/>
  <c r="U56"/>
  <c r="T56"/>
  <c r="M56"/>
  <c r="V56"/>
  <c r="Q56"/>
  <c r="AI55"/>
  <c r="AH55"/>
  <c r="AJ55"/>
  <c r="AK55"/>
  <c r="AD55"/>
  <c r="AC55"/>
  <c r="AE55"/>
  <c r="AF55"/>
  <c r="Y55"/>
  <c r="X55"/>
  <c r="Z55"/>
  <c r="AA55"/>
  <c r="T55"/>
  <c r="U55"/>
  <c r="V55"/>
  <c r="M55"/>
  <c r="AJ54"/>
  <c r="AK54"/>
  <c r="AI54"/>
  <c r="AH54"/>
  <c r="AE54"/>
  <c r="AF54"/>
  <c r="AD54"/>
  <c r="AC54"/>
  <c r="Z54"/>
  <c r="AA54"/>
  <c r="Y54"/>
  <c r="X54"/>
  <c r="U54"/>
  <c r="V54"/>
  <c r="T54"/>
  <c r="M54"/>
  <c r="AJ53"/>
  <c r="AI53"/>
  <c r="AH53"/>
  <c r="AE53"/>
  <c r="AD53"/>
  <c r="AC53"/>
  <c r="Z53"/>
  <c r="Y53"/>
  <c r="X53"/>
  <c r="U53"/>
  <c r="T53"/>
  <c r="M53"/>
  <c r="AK53"/>
  <c r="AI52"/>
  <c r="AH52"/>
  <c r="AJ52"/>
  <c r="AK52"/>
  <c r="AD52"/>
  <c r="AC52"/>
  <c r="AE52"/>
  <c r="AF52"/>
  <c r="Q52"/>
  <c r="Y52"/>
  <c r="X52"/>
  <c r="Z52"/>
  <c r="AA52"/>
  <c r="T52"/>
  <c r="U52"/>
  <c r="V52"/>
  <c r="M52"/>
  <c r="AI51"/>
  <c r="AH51"/>
  <c r="AJ51"/>
  <c r="AK51"/>
  <c r="AD51"/>
  <c r="AC51"/>
  <c r="Y51"/>
  <c r="X51"/>
  <c r="Z51"/>
  <c r="AA51"/>
  <c r="T51"/>
  <c r="U51"/>
  <c r="V51"/>
  <c r="M51"/>
  <c r="AJ50"/>
  <c r="AK50"/>
  <c r="AI50"/>
  <c r="AH50"/>
  <c r="AE50"/>
  <c r="AF50"/>
  <c r="AD50"/>
  <c r="AC50"/>
  <c r="Z50"/>
  <c r="AA50"/>
  <c r="Y50"/>
  <c r="X50"/>
  <c r="U50"/>
  <c r="V50"/>
  <c r="T50"/>
  <c r="M50"/>
  <c r="AK49"/>
  <c r="AJ49"/>
  <c r="AI49"/>
  <c r="AH49"/>
  <c r="AF49"/>
  <c r="AE49"/>
  <c r="AD49"/>
  <c r="AC49"/>
  <c r="AA49"/>
  <c r="Z49"/>
  <c r="Y49"/>
  <c r="X49"/>
  <c r="V49"/>
  <c r="Q49"/>
  <c r="U49"/>
  <c r="T49"/>
  <c r="M49"/>
  <c r="AI47"/>
  <c r="AH47"/>
  <c r="AJ47"/>
  <c r="AK47"/>
  <c r="AD47"/>
  <c r="AC47"/>
  <c r="AE47"/>
  <c r="AF47"/>
  <c r="Y47"/>
  <c r="X47"/>
  <c r="Z47"/>
  <c r="AA47"/>
  <c r="T47"/>
  <c r="U47"/>
  <c r="V47"/>
  <c r="Q47"/>
  <c r="M47"/>
  <c r="AI46"/>
  <c r="AH46"/>
  <c r="AJ46"/>
  <c r="AK46"/>
  <c r="AD46"/>
  <c r="AC46"/>
  <c r="AE46"/>
  <c r="AF46"/>
  <c r="Y46"/>
  <c r="X46"/>
  <c r="Z46"/>
  <c r="AA46"/>
  <c r="T46"/>
  <c r="U46"/>
  <c r="V46"/>
  <c r="M46"/>
  <c r="P41"/>
  <c r="O41"/>
  <c r="N41"/>
  <c r="AJ40"/>
  <c r="AK40"/>
  <c r="AI40"/>
  <c r="AH40"/>
  <c r="AE40"/>
  <c r="AF40"/>
  <c r="AD40"/>
  <c r="AC40"/>
  <c r="Z40"/>
  <c r="AA40"/>
  <c r="Y40"/>
  <c r="X40"/>
  <c r="U40"/>
  <c r="V40"/>
  <c r="T40"/>
  <c r="M40"/>
  <c r="AK39"/>
  <c r="AJ39"/>
  <c r="AI39"/>
  <c r="AH39"/>
  <c r="AF39"/>
  <c r="AE39"/>
  <c r="AD39"/>
  <c r="AC39"/>
  <c r="AA39"/>
  <c r="Z39"/>
  <c r="Y39"/>
  <c r="X39"/>
  <c r="V39"/>
  <c r="Q39"/>
  <c r="U39"/>
  <c r="T39"/>
  <c r="M39"/>
  <c r="AI38"/>
  <c r="AH38"/>
  <c r="AJ38"/>
  <c r="AK38"/>
  <c r="AD38"/>
  <c r="AC38"/>
  <c r="AE38"/>
  <c r="AF38"/>
  <c r="Y38"/>
  <c r="X38"/>
  <c r="Z38"/>
  <c r="AA38"/>
  <c r="T38"/>
  <c r="U38"/>
  <c r="V38"/>
  <c r="Q38"/>
  <c r="M38"/>
  <c r="AI37"/>
  <c r="AH37"/>
  <c r="AJ37"/>
  <c r="AK37"/>
  <c r="AD37"/>
  <c r="AC37"/>
  <c r="AE37"/>
  <c r="AF37"/>
  <c r="Y37"/>
  <c r="X37"/>
  <c r="Z37"/>
  <c r="AA37"/>
  <c r="T37"/>
  <c r="U37"/>
  <c r="V37"/>
  <c r="M37"/>
  <c r="AJ36"/>
  <c r="AK36"/>
  <c r="AI36"/>
  <c r="AH36"/>
  <c r="AE36"/>
  <c r="AF36"/>
  <c r="AD36"/>
  <c r="AC36"/>
  <c r="Z36"/>
  <c r="AA36"/>
  <c r="Y36"/>
  <c r="X36"/>
  <c r="U36"/>
  <c r="V36"/>
  <c r="Q36"/>
  <c r="T36"/>
  <c r="M36"/>
  <c r="AK35"/>
  <c r="AJ35"/>
  <c r="AI35"/>
  <c r="AH35"/>
  <c r="AF35"/>
  <c r="AE35"/>
  <c r="AD35"/>
  <c r="AC35"/>
  <c r="AA35"/>
  <c r="Z35"/>
  <c r="Y35"/>
  <c r="X35"/>
  <c r="V35"/>
  <c r="Q35"/>
  <c r="U35"/>
  <c r="T35"/>
  <c r="M35"/>
  <c r="AI34"/>
  <c r="AH34"/>
  <c r="AJ34"/>
  <c r="AK34"/>
  <c r="AD34"/>
  <c r="AC34"/>
  <c r="AE34"/>
  <c r="AF34"/>
  <c r="Y34"/>
  <c r="X34"/>
  <c r="Z34"/>
  <c r="AA34"/>
  <c r="Q34"/>
  <c r="T34"/>
  <c r="U34"/>
  <c r="V34"/>
  <c r="M34"/>
  <c r="AI33"/>
  <c r="AH33"/>
  <c r="AD33"/>
  <c r="AC33"/>
  <c r="AE33"/>
  <c r="AF33"/>
  <c r="Y33"/>
  <c r="X33"/>
  <c r="T33"/>
  <c r="U33"/>
  <c r="V33"/>
  <c r="M33"/>
  <c r="AJ32"/>
  <c r="AK32"/>
  <c r="AI32"/>
  <c r="AH32"/>
  <c r="AE32"/>
  <c r="AF32"/>
  <c r="AD32"/>
  <c r="AC32"/>
  <c r="Z32"/>
  <c r="AA32"/>
  <c r="Y32"/>
  <c r="X32"/>
  <c r="U32"/>
  <c r="V32"/>
  <c r="T32"/>
  <c r="M32"/>
  <c r="AK31"/>
  <c r="AJ31"/>
  <c r="AI31"/>
  <c r="AH31"/>
  <c r="AF31"/>
  <c r="AE31"/>
  <c r="AD31"/>
  <c r="AC31"/>
  <c r="AA31"/>
  <c r="Z31"/>
  <c r="Y31"/>
  <c r="X31"/>
  <c r="V31"/>
  <c r="Q31"/>
  <c r="U31"/>
  <c r="T31"/>
  <c r="M31"/>
  <c r="AI30"/>
  <c r="AH30"/>
  <c r="AJ30"/>
  <c r="AK30"/>
  <c r="AD30"/>
  <c r="AC30"/>
  <c r="AE30"/>
  <c r="AF30"/>
  <c r="Y30"/>
  <c r="X30"/>
  <c r="Z30"/>
  <c r="AA30"/>
  <c r="T30"/>
  <c r="U30"/>
  <c r="V30"/>
  <c r="Q30"/>
  <c r="M30"/>
  <c r="AI29"/>
  <c r="AH29"/>
  <c r="AJ29"/>
  <c r="AK29"/>
  <c r="AD29"/>
  <c r="AC29"/>
  <c r="AE29"/>
  <c r="AF29"/>
  <c r="Y29"/>
  <c r="X29"/>
  <c r="Z29"/>
  <c r="AA29"/>
  <c r="T29"/>
  <c r="U29"/>
  <c r="V29"/>
  <c r="M29"/>
  <c r="AJ28"/>
  <c r="AK28"/>
  <c r="AI28"/>
  <c r="AH28"/>
  <c r="AE28"/>
  <c r="AF28"/>
  <c r="AD28"/>
  <c r="AC28"/>
  <c r="Z28"/>
  <c r="AA28"/>
  <c r="Y28"/>
  <c r="X28"/>
  <c r="U28"/>
  <c r="V28"/>
  <c r="T28"/>
  <c r="M28"/>
  <c r="AJ26"/>
  <c r="AI26"/>
  <c r="AH26"/>
  <c r="AE26"/>
  <c r="AD26"/>
  <c r="AC26"/>
  <c r="Z26"/>
  <c r="Y26"/>
  <c r="X26"/>
  <c r="U26"/>
  <c r="T26"/>
  <c r="M26"/>
  <c r="AK26"/>
  <c r="AI25"/>
  <c r="AH25"/>
  <c r="AJ25"/>
  <c r="AK25"/>
  <c r="AD25"/>
  <c r="AC25"/>
  <c r="AE25"/>
  <c r="AF25"/>
  <c r="Y25"/>
  <c r="X25"/>
  <c r="Z25"/>
  <c r="AA25"/>
  <c r="U25"/>
  <c r="T25"/>
  <c r="M25"/>
  <c r="V25"/>
  <c r="Q25"/>
  <c r="AI24"/>
  <c r="AH24"/>
  <c r="AJ24"/>
  <c r="AK24"/>
  <c r="AD24"/>
  <c r="AC24"/>
  <c r="AE24"/>
  <c r="AF24"/>
  <c r="Y24"/>
  <c r="X24"/>
  <c r="Z24"/>
  <c r="AA24"/>
  <c r="T24"/>
  <c r="U24"/>
  <c r="V24"/>
  <c r="M24"/>
  <c r="AJ23"/>
  <c r="AK23"/>
  <c r="AI23"/>
  <c r="AH23"/>
  <c r="AE23"/>
  <c r="AF23"/>
  <c r="AD23"/>
  <c r="AC23"/>
  <c r="Z23"/>
  <c r="AA23"/>
  <c r="Y23"/>
  <c r="X23"/>
  <c r="U23"/>
  <c r="V23"/>
  <c r="Q23"/>
  <c r="T23"/>
  <c r="M23"/>
  <c r="AJ22"/>
  <c r="AI22"/>
  <c r="AH22"/>
  <c r="AF22"/>
  <c r="AE22"/>
  <c r="AD22"/>
  <c r="AC22"/>
  <c r="AA22"/>
  <c r="Z22"/>
  <c r="Y22"/>
  <c r="X22"/>
  <c r="U22"/>
  <c r="V22"/>
  <c r="Q22"/>
  <c r="T22"/>
  <c r="M22"/>
  <c r="AK22"/>
  <c r="AI21"/>
  <c r="AH21"/>
  <c r="AJ21"/>
  <c r="AD21"/>
  <c r="AC21"/>
  <c r="AE21"/>
  <c r="AF21"/>
  <c r="Y21"/>
  <c r="X21"/>
  <c r="Z21"/>
  <c r="AA21"/>
  <c r="U21"/>
  <c r="T21"/>
  <c r="M21"/>
  <c r="V21"/>
  <c r="AI20"/>
  <c r="AH20"/>
  <c r="AJ20"/>
  <c r="AK20"/>
  <c r="AD20"/>
  <c r="AC20"/>
  <c r="AE20"/>
  <c r="AF20"/>
  <c r="Q20"/>
  <c r="Y20"/>
  <c r="X20"/>
  <c r="Z20"/>
  <c r="AA20"/>
  <c r="T20"/>
  <c r="U20"/>
  <c r="V20"/>
  <c r="M20"/>
  <c r="AI19"/>
  <c r="AJ19"/>
  <c r="AK19"/>
  <c r="AH19"/>
  <c r="AD19"/>
  <c r="AE19"/>
  <c r="AF19"/>
  <c r="AC19"/>
  <c r="Z19"/>
  <c r="AA19"/>
  <c r="Y19"/>
  <c r="X19"/>
  <c r="T19"/>
  <c r="U19"/>
  <c r="V19"/>
  <c r="M19"/>
  <c r="AJ17"/>
  <c r="AK17"/>
  <c r="AI17"/>
  <c r="AH17"/>
  <c r="AE17"/>
  <c r="AF17"/>
  <c r="AD17"/>
  <c r="AC17"/>
  <c r="Z17"/>
  <c r="AA17"/>
  <c r="Y17"/>
  <c r="X17"/>
  <c r="U17"/>
  <c r="V17"/>
  <c r="T17"/>
  <c r="M17"/>
  <c r="AI16"/>
  <c r="AH16"/>
  <c r="AJ16"/>
  <c r="AK16"/>
  <c r="AD16"/>
  <c r="AC16"/>
  <c r="AE16"/>
  <c r="AF16"/>
  <c r="AA16"/>
  <c r="Y16"/>
  <c r="X16"/>
  <c r="Z16"/>
  <c r="T16"/>
  <c r="U16"/>
  <c r="V16"/>
  <c r="Q16"/>
  <c r="M16"/>
  <c r="AI15"/>
  <c r="AH15"/>
  <c r="AJ15"/>
  <c r="AK15"/>
  <c r="AD15"/>
  <c r="AC15"/>
  <c r="AE15"/>
  <c r="AF15"/>
  <c r="Y15"/>
  <c r="X15"/>
  <c r="Z15"/>
  <c r="AA15"/>
  <c r="Q15"/>
  <c r="T15"/>
  <c r="U15"/>
  <c r="V15"/>
  <c r="M15"/>
  <c r="AJ14"/>
  <c r="AK14"/>
  <c r="AI14"/>
  <c r="AH14"/>
  <c r="AD14"/>
  <c r="AE14"/>
  <c r="AF14"/>
  <c r="AC14"/>
  <c r="Y14"/>
  <c r="Z14"/>
  <c r="AA14"/>
  <c r="X14"/>
  <c r="T14"/>
  <c r="U14"/>
  <c r="V14"/>
  <c r="M14"/>
  <c r="AK13"/>
  <c r="AJ13"/>
  <c r="AI13"/>
  <c r="AH13"/>
  <c r="AF13"/>
  <c r="AE13"/>
  <c r="AD13"/>
  <c r="AC13"/>
  <c r="AA13"/>
  <c r="Z13"/>
  <c r="Y13"/>
  <c r="X13"/>
  <c r="V13"/>
  <c r="Q13"/>
  <c r="U13"/>
  <c r="T13"/>
  <c r="M13"/>
  <c r="AI12"/>
  <c r="AH12"/>
  <c r="AJ12"/>
  <c r="AD12"/>
  <c r="AC12"/>
  <c r="AE12"/>
  <c r="Y12"/>
  <c r="X12"/>
  <c r="Z12"/>
  <c r="AA12"/>
  <c r="T12"/>
  <c r="U12"/>
  <c r="V12"/>
  <c r="M12"/>
  <c r="AK12"/>
  <c r="AI11"/>
  <c r="AH11"/>
  <c r="AJ11"/>
  <c r="AD11"/>
  <c r="AC11"/>
  <c r="AE11"/>
  <c r="AF11"/>
  <c r="Y11"/>
  <c r="X11"/>
  <c r="Z11"/>
  <c r="T11"/>
  <c r="U11"/>
  <c r="V11"/>
  <c r="M11"/>
  <c r="AJ10"/>
  <c r="AK10"/>
  <c r="AI10"/>
  <c r="AH10"/>
  <c r="AE10"/>
  <c r="AF10"/>
  <c r="AD10"/>
  <c r="AC10"/>
  <c r="Z10"/>
  <c r="AA10"/>
  <c r="Y10"/>
  <c r="X10"/>
  <c r="U10"/>
  <c r="V10"/>
  <c r="Q10"/>
  <c r="T10"/>
  <c r="M10"/>
  <c r="AI9"/>
  <c r="AH9"/>
  <c r="AJ9"/>
  <c r="AK9"/>
  <c r="AD9"/>
  <c r="AC9"/>
  <c r="AE9"/>
  <c r="AF9"/>
  <c r="Y9"/>
  <c r="X9"/>
  <c r="Z9"/>
  <c r="AA9"/>
  <c r="T9"/>
  <c r="U9"/>
  <c r="V9"/>
  <c r="M9"/>
  <c r="AI8"/>
  <c r="AH8"/>
  <c r="AJ8"/>
  <c r="AK8"/>
  <c r="AD8"/>
  <c r="AC8"/>
  <c r="AE8"/>
  <c r="AF8"/>
  <c r="Y8"/>
  <c r="X8"/>
  <c r="Z8"/>
  <c r="AA8"/>
  <c r="U8"/>
  <c r="V8"/>
  <c r="T8"/>
  <c r="M8"/>
  <c r="AI7"/>
  <c r="AJ7"/>
  <c r="AK7"/>
  <c r="AH7"/>
  <c r="AD7"/>
  <c r="AE7"/>
  <c r="AF7"/>
  <c r="AC7"/>
  <c r="Y7"/>
  <c r="Z7"/>
  <c r="AA7"/>
  <c r="X7"/>
  <c r="T7"/>
  <c r="U7"/>
  <c r="V7"/>
  <c r="M7"/>
  <c r="AJ6"/>
  <c r="AK6"/>
  <c r="AI6"/>
  <c r="AH6"/>
  <c r="AE6"/>
  <c r="AF6"/>
  <c r="AD6"/>
  <c r="AC6"/>
  <c r="Z6"/>
  <c r="AA6"/>
  <c r="Y6"/>
  <c r="X6"/>
  <c r="U6"/>
  <c r="V6"/>
  <c r="T6"/>
  <c r="M6"/>
  <c r="M41"/>
  <c r="AI452" i="2"/>
  <c r="AH452"/>
  <c r="AG452"/>
  <c r="AF452"/>
  <c r="AE452"/>
  <c r="AD452"/>
  <c r="AC452"/>
  <c r="AB452"/>
  <c r="AA452"/>
  <c r="Z452"/>
  <c r="Y452"/>
  <c r="X452"/>
  <c r="W452"/>
  <c r="V452"/>
  <c r="U452"/>
  <c r="T452"/>
  <c r="S452"/>
  <c r="M452"/>
  <c r="L452"/>
  <c r="K452"/>
  <c r="J452"/>
  <c r="I452"/>
  <c r="H452"/>
  <c r="G452"/>
  <c r="F452"/>
  <c r="E452"/>
  <c r="D452"/>
  <c r="B452"/>
  <c r="A452"/>
  <c r="AI451"/>
  <c r="AH451"/>
  <c r="AG451"/>
  <c r="AF451"/>
  <c r="AE451"/>
  <c r="AD451"/>
  <c r="AC451"/>
  <c r="AB451"/>
  <c r="AA451"/>
  <c r="Z451"/>
  <c r="Y451"/>
  <c r="X451"/>
  <c r="W451"/>
  <c r="V451"/>
  <c r="U451"/>
  <c r="T451"/>
  <c r="S451"/>
  <c r="M451"/>
  <c r="L451"/>
  <c r="K451"/>
  <c r="J451"/>
  <c r="I451"/>
  <c r="H451"/>
  <c r="G451"/>
  <c r="F451"/>
  <c r="E451"/>
  <c r="D451"/>
  <c r="B451"/>
  <c r="A451"/>
  <c r="AI450"/>
  <c r="AH450"/>
  <c r="AG450"/>
  <c r="AF450"/>
  <c r="AE450"/>
  <c r="AD450"/>
  <c r="AC450"/>
  <c r="AB450"/>
  <c r="AA450"/>
  <c r="Z450"/>
  <c r="Y450"/>
  <c r="X450"/>
  <c r="W450"/>
  <c r="V450"/>
  <c r="U450"/>
  <c r="T450"/>
  <c r="S450"/>
  <c r="P450"/>
  <c r="O450"/>
  <c r="N450"/>
  <c r="M450"/>
  <c r="L450"/>
  <c r="K450"/>
  <c r="J450"/>
  <c r="I450"/>
  <c r="H450"/>
  <c r="G450"/>
  <c r="F450"/>
  <c r="E450"/>
  <c r="D450"/>
  <c r="C450"/>
  <c r="B450"/>
  <c r="A450"/>
  <c r="AI449"/>
  <c r="AH449"/>
  <c r="AG449"/>
  <c r="AF449"/>
  <c r="AE449"/>
  <c r="AD449"/>
  <c r="AC449"/>
  <c r="AB449"/>
  <c r="AA449"/>
  <c r="Z449"/>
  <c r="Y449"/>
  <c r="X449"/>
  <c r="W449"/>
  <c r="V449"/>
  <c r="U449"/>
  <c r="T449"/>
  <c r="S449"/>
  <c r="P449"/>
  <c r="P305" i="3"/>
  <c r="O449" i="2"/>
  <c r="O305" i="3"/>
  <c r="Y305" s="1"/>
  <c r="Z305" s="1"/>
  <c r="AA305" s="1"/>
  <c r="Q305" s="1"/>
  <c r="N449" i="2"/>
  <c r="N305" i="3"/>
  <c r="M449" i="2"/>
  <c r="L449"/>
  <c r="K449"/>
  <c r="J449"/>
  <c r="I449"/>
  <c r="H449"/>
  <c r="G449"/>
  <c r="F449"/>
  <c r="E449"/>
  <c r="D449"/>
  <c r="C449"/>
  <c r="B305" i="3"/>
  <c r="B449" i="2"/>
  <c r="A449"/>
  <c r="AI448"/>
  <c r="AH448"/>
  <c r="AG448"/>
  <c r="AF448"/>
  <c r="AE448"/>
  <c r="AD448"/>
  <c r="AC448"/>
  <c r="AB448"/>
  <c r="AA448"/>
  <c r="Z448"/>
  <c r="Y448"/>
  <c r="X448"/>
  <c r="W448"/>
  <c r="V448"/>
  <c r="U448"/>
  <c r="T448"/>
  <c r="S448"/>
  <c r="P448"/>
  <c r="P304" i="3"/>
  <c r="A448" i="2"/>
  <c r="A447"/>
  <c r="A446"/>
  <c r="AI444"/>
  <c r="AH444"/>
  <c r="AG444"/>
  <c r="AF444"/>
  <c r="AE444"/>
  <c r="AD444"/>
  <c r="AC444"/>
  <c r="AB444"/>
  <c r="AA444"/>
  <c r="Z444"/>
  <c r="Y444"/>
  <c r="X444"/>
  <c r="W444"/>
  <c r="V444"/>
  <c r="U444"/>
  <c r="T444"/>
  <c r="S444"/>
  <c r="P444"/>
  <c r="P302" i="3"/>
  <c r="O444" i="2"/>
  <c r="O302" i="3"/>
  <c r="Y302" s="1"/>
  <c r="Z302" s="1"/>
  <c r="AA302" s="1"/>
  <c r="Q302" s="1"/>
  <c r="N444" i="2"/>
  <c r="N302" i="3"/>
  <c r="M444" i="2"/>
  <c r="L444"/>
  <c r="K444"/>
  <c r="J444"/>
  <c r="I444"/>
  <c r="H444"/>
  <c r="G444"/>
  <c r="F444"/>
  <c r="E444"/>
  <c r="D444"/>
  <c r="C444"/>
  <c r="B302" i="3"/>
  <c r="B444" i="2"/>
  <c r="A444"/>
  <c r="AI443"/>
  <c r="AH443"/>
  <c r="AG443"/>
  <c r="AF443"/>
  <c r="AE443"/>
  <c r="AD443"/>
  <c r="AC443"/>
  <c r="AB443"/>
  <c r="AA443"/>
  <c r="Z443"/>
  <c r="Y443"/>
  <c r="X443"/>
  <c r="W443"/>
  <c r="V443"/>
  <c r="U443"/>
  <c r="T443"/>
  <c r="S443"/>
  <c r="P443"/>
  <c r="P301" i="3"/>
  <c r="O443" i="2"/>
  <c r="O301" i="3"/>
  <c r="Y301"/>
  <c r="Z301"/>
  <c r="AA301" s="1"/>
  <c r="Q301" s="1"/>
  <c r="N443" i="2"/>
  <c r="N301" i="3"/>
  <c r="M443" i="2"/>
  <c r="L443"/>
  <c r="K443"/>
  <c r="J443"/>
  <c r="I443"/>
  <c r="H443"/>
  <c r="G443"/>
  <c r="F443"/>
  <c r="E443"/>
  <c r="D443"/>
  <c r="C443"/>
  <c r="B301" i="3"/>
  <c r="B443" i="2"/>
  <c r="A443"/>
  <c r="AI442"/>
  <c r="AH442"/>
  <c r="AG442"/>
  <c r="AF442"/>
  <c r="AE442"/>
  <c r="AD442"/>
  <c r="AC442"/>
  <c r="AB442"/>
  <c r="AA442"/>
  <c r="Z442"/>
  <c r="Y442"/>
  <c r="X442"/>
  <c r="W442"/>
  <c r="V442"/>
  <c r="U442"/>
  <c r="T442"/>
  <c r="S442"/>
  <c r="P442"/>
  <c r="P300" i="3"/>
  <c r="O442" i="2"/>
  <c r="O300" i="3"/>
  <c r="Y300"/>
  <c r="Z300" s="1"/>
  <c r="AA300" s="1"/>
  <c r="Q300" s="1"/>
  <c r="N442" i="2"/>
  <c r="N300" i="3"/>
  <c r="M442" i="2"/>
  <c r="L442"/>
  <c r="K442"/>
  <c r="J442"/>
  <c r="I442"/>
  <c r="H442"/>
  <c r="G442"/>
  <c r="F442"/>
  <c r="E442"/>
  <c r="D442"/>
  <c r="C442"/>
  <c r="B300" i="3"/>
  <c r="B442" i="2"/>
  <c r="A442"/>
  <c r="AI441"/>
  <c r="AH441"/>
  <c r="AG441"/>
  <c r="AF441"/>
  <c r="AE441"/>
  <c r="AD441"/>
  <c r="AC441"/>
  <c r="AB441"/>
  <c r="AA441"/>
  <c r="Z441"/>
  <c r="Y441"/>
  <c r="X441"/>
  <c r="W441"/>
  <c r="V441"/>
  <c r="U441"/>
  <c r="T441"/>
  <c r="S441"/>
  <c r="P441"/>
  <c r="P453"/>
  <c r="O441"/>
  <c r="N441"/>
  <c r="M441"/>
  <c r="L441"/>
  <c r="K441"/>
  <c r="J441"/>
  <c r="I441"/>
  <c r="H441"/>
  <c r="G441"/>
  <c r="F441"/>
  <c r="E441"/>
  <c r="D441"/>
  <c r="C441"/>
  <c r="B299" i="3"/>
  <c r="B441" i="2"/>
  <c r="A441"/>
  <c r="AI440"/>
  <c r="AH440"/>
  <c r="AG440"/>
  <c r="AF440"/>
  <c r="AE440"/>
  <c r="AD440"/>
  <c r="AC440"/>
  <c r="AB440"/>
  <c r="AA440"/>
  <c r="Z440"/>
  <c r="Y440"/>
  <c r="X440"/>
  <c r="W440"/>
  <c r="V440"/>
  <c r="U440"/>
  <c r="T440"/>
  <c r="S440"/>
  <c r="P440"/>
  <c r="P298" i="3"/>
  <c r="O440" i="2"/>
  <c r="O298" i="3"/>
  <c r="N440" i="2"/>
  <c r="N298" i="3"/>
  <c r="M440" i="2"/>
  <c r="L440"/>
  <c r="K440"/>
  <c r="J440"/>
  <c r="I440"/>
  <c r="I438"/>
  <c r="H440"/>
  <c r="G440"/>
  <c r="F440"/>
  <c r="E440"/>
  <c r="D440"/>
  <c r="C440"/>
  <c r="B298" i="3"/>
  <c r="B440" i="2"/>
  <c r="A440"/>
  <c r="AI439"/>
  <c r="AH439"/>
  <c r="AG439"/>
  <c r="AF439"/>
  <c r="AE439"/>
  <c r="AD439"/>
  <c r="AC439"/>
  <c r="AB439"/>
  <c r="AA439"/>
  <c r="Z439"/>
  <c r="Y439"/>
  <c r="X439"/>
  <c r="W439"/>
  <c r="V439"/>
  <c r="U439"/>
  <c r="T439"/>
  <c r="S439"/>
  <c r="P439"/>
  <c r="O439"/>
  <c r="N439"/>
  <c r="M439"/>
  <c r="L439"/>
  <c r="K439"/>
  <c r="J439"/>
  <c r="I439"/>
  <c r="H439"/>
  <c r="G439"/>
  <c r="F439"/>
  <c r="E439"/>
  <c r="D439"/>
  <c r="C439"/>
  <c r="B439"/>
  <c r="A439"/>
  <c r="J438"/>
  <c r="AI437"/>
  <c r="AH437"/>
  <c r="AG437"/>
  <c r="AF437"/>
  <c r="AE437"/>
  <c r="AD437"/>
  <c r="AC437"/>
  <c r="AB437"/>
  <c r="AA437"/>
  <c r="Z437"/>
  <c r="Y437"/>
  <c r="X437"/>
  <c r="W437"/>
  <c r="V437"/>
  <c r="U437"/>
  <c r="T437"/>
  <c r="S437"/>
  <c r="P437"/>
  <c r="P296" i="3"/>
  <c r="O437" i="2"/>
  <c r="O296" i="3"/>
  <c r="Y296"/>
  <c r="Z296" s="1"/>
  <c r="AA296" s="1"/>
  <c r="N437" i="2"/>
  <c r="N296" i="3"/>
  <c r="T296" s="1"/>
  <c r="U296" s="1"/>
  <c r="V296" s="1"/>
  <c r="Q296" s="1"/>
  <c r="M437" i="2"/>
  <c r="L437"/>
  <c r="K437"/>
  <c r="J437"/>
  <c r="I437"/>
  <c r="H437"/>
  <c r="G437"/>
  <c r="F437"/>
  <c r="E437"/>
  <c r="D437"/>
  <c r="C437"/>
  <c r="B296" i="3"/>
  <c r="B437" i="2"/>
  <c r="A437"/>
  <c r="AI436"/>
  <c r="AH436"/>
  <c r="AG436"/>
  <c r="AF436"/>
  <c r="AE436"/>
  <c r="AD436"/>
  <c r="AC436"/>
  <c r="AB436"/>
  <c r="AA436"/>
  <c r="Z436"/>
  <c r="Y436"/>
  <c r="X436"/>
  <c r="W436"/>
  <c r="V436"/>
  <c r="U436"/>
  <c r="T436"/>
  <c r="S436"/>
  <c r="P436"/>
  <c r="P295" i="3"/>
  <c r="O436" i="2"/>
  <c r="O295" i="3"/>
  <c r="Y295"/>
  <c r="Z295" s="1"/>
  <c r="AA295" s="1"/>
  <c r="N436" i="2"/>
  <c r="N295" i="3"/>
  <c r="T295" s="1"/>
  <c r="U295" s="1"/>
  <c r="V295" s="1"/>
  <c r="M436" i="2"/>
  <c r="K436"/>
  <c r="J436"/>
  <c r="J434"/>
  <c r="I436"/>
  <c r="H436"/>
  <c r="G436"/>
  <c r="F436"/>
  <c r="E436"/>
  <c r="D436"/>
  <c r="C436"/>
  <c r="B295" i="3"/>
  <c r="B436" i="2"/>
  <c r="A436"/>
  <c r="AI435"/>
  <c r="AH435"/>
  <c r="AG435"/>
  <c r="AF435"/>
  <c r="AE435"/>
  <c r="AD435"/>
  <c r="AC435"/>
  <c r="AB435"/>
  <c r="AA435"/>
  <c r="Z435"/>
  <c r="Y435"/>
  <c r="X435"/>
  <c r="W435"/>
  <c r="V435"/>
  <c r="U435"/>
  <c r="T435"/>
  <c r="S435"/>
  <c r="P435"/>
  <c r="O435"/>
  <c r="N435"/>
  <c r="M435"/>
  <c r="L435"/>
  <c r="K435"/>
  <c r="J435"/>
  <c r="I435"/>
  <c r="H435"/>
  <c r="G435"/>
  <c r="F435"/>
  <c r="E435"/>
  <c r="D435"/>
  <c r="C435"/>
  <c r="B435"/>
  <c r="A435"/>
  <c r="I434"/>
  <c r="AI433"/>
  <c r="AH433"/>
  <c r="AG433"/>
  <c r="AF433"/>
  <c r="AE433"/>
  <c r="AD433"/>
  <c r="AC433"/>
  <c r="AB433"/>
  <c r="AA433"/>
  <c r="Z433"/>
  <c r="Y433"/>
  <c r="X433"/>
  <c r="W433"/>
  <c r="V433"/>
  <c r="U433"/>
  <c r="T433"/>
  <c r="S433"/>
  <c r="P433"/>
  <c r="P314" i="3"/>
  <c r="O433" i="2"/>
  <c r="O314" i="3"/>
  <c r="Y314" s="1"/>
  <c r="Z314" s="1"/>
  <c r="AA314" s="1"/>
  <c r="N433" i="2"/>
  <c r="N314" i="3"/>
  <c r="T314"/>
  <c r="U314"/>
  <c r="V314" s="1"/>
  <c r="Q314" s="1"/>
  <c r="M433" i="2"/>
  <c r="L433"/>
  <c r="K433"/>
  <c r="J433"/>
  <c r="I433"/>
  <c r="G433"/>
  <c r="F433"/>
  <c r="E433"/>
  <c r="D433"/>
  <c r="C433"/>
  <c r="B314" i="3"/>
  <c r="B433" i="2"/>
  <c r="A433"/>
  <c r="AI432"/>
  <c r="AH432"/>
  <c r="AG432"/>
  <c r="AF432"/>
  <c r="AE432"/>
  <c r="AD432"/>
  <c r="AC432"/>
  <c r="AB432"/>
  <c r="AA432"/>
  <c r="Z432"/>
  <c r="Y432"/>
  <c r="X432"/>
  <c r="W432"/>
  <c r="V432"/>
  <c r="U432"/>
  <c r="T432"/>
  <c r="S432"/>
  <c r="P432"/>
  <c r="P313" i="3"/>
  <c r="O432" i="2"/>
  <c r="O313" i="3"/>
  <c r="Y313" s="1"/>
  <c r="Z313" s="1"/>
  <c r="AA313" s="1"/>
  <c r="N432" i="2"/>
  <c r="N313" i="3"/>
  <c r="T313" s="1"/>
  <c r="U313" s="1"/>
  <c r="V313" s="1"/>
  <c r="M432" i="2"/>
  <c r="K432"/>
  <c r="J432"/>
  <c r="J430"/>
  <c r="I432"/>
  <c r="G432"/>
  <c r="F432"/>
  <c r="E432"/>
  <c r="D432"/>
  <c r="C432"/>
  <c r="B313" i="3"/>
  <c r="B432" i="2"/>
  <c r="A432"/>
  <c r="AI431"/>
  <c r="AH431"/>
  <c r="AG431"/>
  <c r="AF431"/>
  <c r="AE431"/>
  <c r="AD431"/>
  <c r="AC431"/>
  <c r="AB431"/>
  <c r="AA431"/>
  <c r="Z431"/>
  <c r="Y431"/>
  <c r="X431"/>
  <c r="W431"/>
  <c r="V431"/>
  <c r="U431"/>
  <c r="T431"/>
  <c r="S431"/>
  <c r="P431"/>
  <c r="O431"/>
  <c r="N431"/>
  <c r="M431"/>
  <c r="L431"/>
  <c r="K431"/>
  <c r="J431"/>
  <c r="I431"/>
  <c r="G431"/>
  <c r="F431"/>
  <c r="E431"/>
  <c r="D431"/>
  <c r="C431"/>
  <c r="B431"/>
  <c r="A431"/>
  <c r="I430"/>
  <c r="J425"/>
  <c r="I425"/>
  <c r="AI424"/>
  <c r="AH424"/>
  <c r="AG424"/>
  <c r="AF424"/>
  <c r="AE424"/>
  <c r="AD424"/>
  <c r="AC424"/>
  <c r="AB424"/>
  <c r="AA424"/>
  <c r="Z424"/>
  <c r="Y424"/>
  <c r="X424"/>
  <c r="W424"/>
  <c r="V424"/>
  <c r="U424"/>
  <c r="T424"/>
  <c r="S424"/>
  <c r="P424"/>
  <c r="P272" i="3"/>
  <c r="O424" i="2"/>
  <c r="O272" i="3"/>
  <c r="Y272" s="1"/>
  <c r="Z272" s="1"/>
  <c r="AA272" s="1"/>
  <c r="Q272" s="1"/>
  <c r="N424" i="2"/>
  <c r="N272" i="3"/>
  <c r="M424" i="2"/>
  <c r="K424"/>
  <c r="J424"/>
  <c r="I424"/>
  <c r="H424"/>
  <c r="F424"/>
  <c r="E424"/>
  <c r="D424"/>
  <c r="C424"/>
  <c r="B272" i="3"/>
  <c r="B424" i="2"/>
  <c r="E423"/>
  <c r="AI422"/>
  <c r="AH422"/>
  <c r="AG422"/>
  <c r="AF422"/>
  <c r="AE422"/>
  <c r="AD422"/>
  <c r="AC422"/>
  <c r="AB422"/>
  <c r="AA422"/>
  <c r="Z422"/>
  <c r="Y422"/>
  <c r="X422"/>
  <c r="W422"/>
  <c r="V422"/>
  <c r="U422"/>
  <c r="T422"/>
  <c r="S422"/>
  <c r="P422"/>
  <c r="P269" i="3"/>
  <c r="O422" i="2"/>
  <c r="O269" i="3"/>
  <c r="Y269" s="1"/>
  <c r="Z269" s="1"/>
  <c r="AA269" s="1"/>
  <c r="Q269" s="1"/>
  <c r="N422" i="2"/>
  <c r="N269" i="3"/>
  <c r="M422" i="2"/>
  <c r="L422"/>
  <c r="K422"/>
  <c r="J422"/>
  <c r="I422"/>
  <c r="H422"/>
  <c r="G422"/>
  <c r="F422"/>
  <c r="E422"/>
  <c r="D422"/>
  <c r="C422"/>
  <c r="B269" i="3"/>
  <c r="B422" i="2"/>
  <c r="J405"/>
  <c r="I405"/>
  <c r="J404"/>
  <c r="I404"/>
  <c r="J389"/>
  <c r="I389"/>
  <c r="L387"/>
  <c r="L436"/>
  <c r="J385"/>
  <c r="I385"/>
  <c r="L383"/>
  <c r="L432"/>
  <c r="J381"/>
  <c r="I381"/>
  <c r="J376"/>
  <c r="I376"/>
  <c r="I355"/>
  <c r="L375"/>
  <c r="L424"/>
  <c r="J356"/>
  <c r="J355"/>
  <c r="I356"/>
  <c r="P323"/>
  <c r="P353"/>
  <c r="P325"/>
  <c r="P333"/>
  <c r="P337"/>
  <c r="P338"/>
  <c r="P340"/>
  <c r="P341"/>
  <c r="P347"/>
  <c r="P349"/>
  <c r="O323"/>
  <c r="O353"/>
  <c r="O325"/>
  <c r="O333"/>
  <c r="O337"/>
  <c r="O338"/>
  <c r="O340"/>
  <c r="O341"/>
  <c r="O347"/>
  <c r="O349"/>
  <c r="N323"/>
  <c r="N353"/>
  <c r="N325"/>
  <c r="N333"/>
  <c r="N337"/>
  <c r="N338"/>
  <c r="N340"/>
  <c r="N341"/>
  <c r="N347"/>
  <c r="N349"/>
  <c r="AI352"/>
  <c r="AH352"/>
  <c r="AG352"/>
  <c r="AF352"/>
  <c r="AE352"/>
  <c r="AD352"/>
  <c r="AC352"/>
  <c r="AB352"/>
  <c r="AA352"/>
  <c r="Z352"/>
  <c r="Y352"/>
  <c r="X352"/>
  <c r="W352"/>
  <c r="V352"/>
  <c r="U352"/>
  <c r="T352"/>
  <c r="S352"/>
  <c r="M352"/>
  <c r="L352"/>
  <c r="K352"/>
  <c r="G352"/>
  <c r="F352"/>
  <c r="D352"/>
  <c r="B352"/>
  <c r="AI351"/>
  <c r="AH351"/>
  <c r="AG351"/>
  <c r="AF351"/>
  <c r="AE351"/>
  <c r="AD351"/>
  <c r="AC351"/>
  <c r="AB351"/>
  <c r="AA351"/>
  <c r="Z351"/>
  <c r="Y351"/>
  <c r="X351"/>
  <c r="W351"/>
  <c r="V351"/>
  <c r="U351"/>
  <c r="T351"/>
  <c r="S351"/>
  <c r="M351"/>
  <c r="L351"/>
  <c r="K351"/>
  <c r="G351"/>
  <c r="F351"/>
  <c r="D351"/>
  <c r="B351"/>
  <c r="AI350"/>
  <c r="AH350"/>
  <c r="AG350"/>
  <c r="AF350"/>
  <c r="AE350"/>
  <c r="AD350"/>
  <c r="AC350"/>
  <c r="AB350"/>
  <c r="AA350"/>
  <c r="Z350"/>
  <c r="Y350"/>
  <c r="X350"/>
  <c r="W350"/>
  <c r="V350"/>
  <c r="U350"/>
  <c r="T350"/>
  <c r="S350"/>
  <c r="M350"/>
  <c r="L350"/>
  <c r="K350"/>
  <c r="G350"/>
  <c r="F350"/>
  <c r="D350"/>
  <c r="B350"/>
  <c r="AH349"/>
  <c r="AG349"/>
  <c r="AF349"/>
  <c r="AE349"/>
  <c r="AD349"/>
  <c r="AC349"/>
  <c r="AB349"/>
  <c r="AA349"/>
  <c r="Z349"/>
  <c r="Y349"/>
  <c r="X349"/>
  <c r="W349"/>
  <c r="V349"/>
  <c r="U349"/>
  <c r="T349"/>
  <c r="S349"/>
  <c r="M349"/>
  <c r="L349"/>
  <c r="K349"/>
  <c r="J349"/>
  <c r="I349"/>
  <c r="H349"/>
  <c r="G349"/>
  <c r="F349"/>
  <c r="E349"/>
  <c r="D349"/>
  <c r="C349"/>
  <c r="B349"/>
  <c r="A349"/>
  <c r="AI348"/>
  <c r="AH348"/>
  <c r="AG348"/>
  <c r="AF348"/>
  <c r="AE348"/>
  <c r="AD348"/>
  <c r="AC348"/>
  <c r="AB348"/>
  <c r="AA348"/>
  <c r="Z348"/>
  <c r="Y348"/>
  <c r="X348"/>
  <c r="W348"/>
  <c r="V348"/>
  <c r="U348"/>
  <c r="T348"/>
  <c r="S348"/>
  <c r="M348"/>
  <c r="L348"/>
  <c r="K348"/>
  <c r="G348"/>
  <c r="F348"/>
  <c r="D348"/>
  <c r="B348"/>
  <c r="AH347"/>
  <c r="AG347"/>
  <c r="AF347"/>
  <c r="AE347"/>
  <c r="AD347"/>
  <c r="AC347"/>
  <c r="AB347"/>
  <c r="AA347"/>
  <c r="Z347"/>
  <c r="Y347"/>
  <c r="X347"/>
  <c r="W347"/>
  <c r="V347"/>
  <c r="U347"/>
  <c r="T347"/>
  <c r="S347"/>
  <c r="M347"/>
  <c r="L347"/>
  <c r="K347"/>
  <c r="J347"/>
  <c r="I347"/>
  <c r="H347"/>
  <c r="G347"/>
  <c r="F347"/>
  <c r="E347"/>
  <c r="D347"/>
  <c r="C347"/>
  <c r="B347"/>
  <c r="A347"/>
  <c r="J346"/>
  <c r="I346"/>
  <c r="AI345"/>
  <c r="AH345"/>
  <c r="AG345"/>
  <c r="AF345"/>
  <c r="AE345"/>
  <c r="AD345"/>
  <c r="AC345"/>
  <c r="AB345"/>
  <c r="AA345"/>
  <c r="Z345"/>
  <c r="Y345"/>
  <c r="X345"/>
  <c r="W345"/>
  <c r="V345"/>
  <c r="U345"/>
  <c r="T345"/>
  <c r="S345"/>
  <c r="M345"/>
  <c r="L345"/>
  <c r="K345"/>
  <c r="G345"/>
  <c r="F345"/>
  <c r="E345"/>
  <c r="D345"/>
  <c r="B345"/>
  <c r="AI344"/>
  <c r="AH344"/>
  <c r="AG344"/>
  <c r="AF344"/>
  <c r="AE344"/>
  <c r="AD344"/>
  <c r="AC344"/>
  <c r="AB344"/>
  <c r="AA344"/>
  <c r="Z344"/>
  <c r="Y344"/>
  <c r="X344"/>
  <c r="W344"/>
  <c r="V344"/>
  <c r="U344"/>
  <c r="T344"/>
  <c r="S344"/>
  <c r="M344"/>
  <c r="L344"/>
  <c r="K344"/>
  <c r="G344"/>
  <c r="F344"/>
  <c r="E344"/>
  <c r="D344"/>
  <c r="B344"/>
  <c r="H343"/>
  <c r="G343"/>
  <c r="F343"/>
  <c r="E343"/>
  <c r="D343"/>
  <c r="A343"/>
  <c r="J342"/>
  <c r="I342"/>
  <c r="AJ341"/>
  <c r="AI341"/>
  <c r="AH341"/>
  <c r="AG341"/>
  <c r="AF341"/>
  <c r="AE341"/>
  <c r="AD341"/>
  <c r="AC341"/>
  <c r="AB341"/>
  <c r="AA341"/>
  <c r="Z341"/>
  <c r="Y341"/>
  <c r="X341"/>
  <c r="W341"/>
  <c r="V341"/>
  <c r="U341"/>
  <c r="T341"/>
  <c r="S341"/>
  <c r="M341"/>
  <c r="L341"/>
  <c r="K341"/>
  <c r="G341"/>
  <c r="F341"/>
  <c r="E341"/>
  <c r="D341"/>
  <c r="C341"/>
  <c r="B341"/>
  <c r="AJ340"/>
  <c r="AI340"/>
  <c r="AH340"/>
  <c r="AG340"/>
  <c r="AF340"/>
  <c r="AE340"/>
  <c r="AD340"/>
  <c r="AC340"/>
  <c r="AB340"/>
  <c r="AA340"/>
  <c r="Z340"/>
  <c r="Y340"/>
  <c r="X340"/>
  <c r="W340"/>
  <c r="V340"/>
  <c r="U340"/>
  <c r="T340"/>
  <c r="S340"/>
  <c r="M340"/>
  <c r="L340"/>
  <c r="K340"/>
  <c r="G340"/>
  <c r="F340"/>
  <c r="E340"/>
  <c r="D340"/>
  <c r="C340"/>
  <c r="B340"/>
  <c r="A339"/>
  <c r="AI338"/>
  <c r="AH338"/>
  <c r="AG338"/>
  <c r="AF338"/>
  <c r="AE338"/>
  <c r="AD338"/>
  <c r="AC338"/>
  <c r="AB338"/>
  <c r="AA338"/>
  <c r="Z338"/>
  <c r="Y338"/>
  <c r="X338"/>
  <c r="W338"/>
  <c r="V338"/>
  <c r="U338"/>
  <c r="T338"/>
  <c r="S338"/>
  <c r="M338"/>
  <c r="K338"/>
  <c r="H338"/>
  <c r="G338"/>
  <c r="F338"/>
  <c r="D338"/>
  <c r="C338"/>
  <c r="B338"/>
  <c r="AI337"/>
  <c r="AH337"/>
  <c r="AG337"/>
  <c r="AF337"/>
  <c r="AE337"/>
  <c r="AD337"/>
  <c r="AC337"/>
  <c r="AB337"/>
  <c r="AA337"/>
  <c r="Z337"/>
  <c r="Y337"/>
  <c r="X337"/>
  <c r="W337"/>
  <c r="V337"/>
  <c r="U337"/>
  <c r="T337"/>
  <c r="S337"/>
  <c r="M337"/>
  <c r="L337"/>
  <c r="K337"/>
  <c r="J337"/>
  <c r="I337"/>
  <c r="H337"/>
  <c r="G337"/>
  <c r="F337"/>
  <c r="E337"/>
  <c r="D337"/>
  <c r="A337"/>
  <c r="J336"/>
  <c r="I336"/>
  <c r="AI335"/>
  <c r="AH335"/>
  <c r="AG335"/>
  <c r="AF335"/>
  <c r="AE335"/>
  <c r="AD335"/>
  <c r="AC335"/>
  <c r="AB335"/>
  <c r="AA335"/>
  <c r="Z335"/>
  <c r="Y335"/>
  <c r="X335"/>
  <c r="W335"/>
  <c r="V335"/>
  <c r="U335"/>
  <c r="T335"/>
  <c r="S335"/>
  <c r="M335"/>
  <c r="K335"/>
  <c r="G335"/>
  <c r="F335"/>
  <c r="E335"/>
  <c r="D335"/>
  <c r="B335"/>
  <c r="AI334"/>
  <c r="AH334"/>
  <c r="AG334"/>
  <c r="AF334"/>
  <c r="AE334"/>
  <c r="AD334"/>
  <c r="AC334"/>
  <c r="AB334"/>
  <c r="AA334"/>
  <c r="Z334"/>
  <c r="Y334"/>
  <c r="X334"/>
  <c r="W334"/>
  <c r="V334"/>
  <c r="U334"/>
  <c r="T334"/>
  <c r="S334"/>
  <c r="M334"/>
  <c r="L334"/>
  <c r="K334"/>
  <c r="G334"/>
  <c r="F334"/>
  <c r="E334"/>
  <c r="D334"/>
  <c r="B334"/>
  <c r="AI333"/>
  <c r="AH333"/>
  <c r="AG333"/>
  <c r="AF333"/>
  <c r="AE333"/>
  <c r="AD333"/>
  <c r="AC333"/>
  <c r="AB333"/>
  <c r="AA333"/>
  <c r="Z333"/>
  <c r="Y333"/>
  <c r="X333"/>
  <c r="W333"/>
  <c r="V333"/>
  <c r="U333"/>
  <c r="T333"/>
  <c r="S333"/>
  <c r="M333"/>
  <c r="L333"/>
  <c r="K333"/>
  <c r="H333"/>
  <c r="G333"/>
  <c r="F333"/>
  <c r="E333"/>
  <c r="D333"/>
  <c r="A333"/>
  <c r="J332"/>
  <c r="I332"/>
  <c r="AI330"/>
  <c r="AH330"/>
  <c r="AG330"/>
  <c r="AF330"/>
  <c r="AE330"/>
  <c r="AD330"/>
  <c r="AC330"/>
  <c r="AB330"/>
  <c r="AA330"/>
  <c r="Z330"/>
  <c r="Y330"/>
  <c r="W330"/>
  <c r="V330"/>
  <c r="U330"/>
  <c r="T330"/>
  <c r="S330"/>
  <c r="M330"/>
  <c r="L330"/>
  <c r="K330"/>
  <c r="G330"/>
  <c r="F330"/>
  <c r="D330"/>
  <c r="B330"/>
  <c r="AI329"/>
  <c r="AH329"/>
  <c r="AG329"/>
  <c r="AF329"/>
  <c r="AE329"/>
  <c r="AD329"/>
  <c r="AC329"/>
  <c r="AB329"/>
  <c r="AA329"/>
  <c r="Z329"/>
  <c r="Y329"/>
  <c r="X329"/>
  <c r="W329"/>
  <c r="V329"/>
  <c r="U329"/>
  <c r="T329"/>
  <c r="S329"/>
  <c r="M329"/>
  <c r="L329"/>
  <c r="K329"/>
  <c r="G329"/>
  <c r="F329"/>
  <c r="D329"/>
  <c r="B329"/>
  <c r="J327"/>
  <c r="J309"/>
  <c r="I327"/>
  <c r="AI325"/>
  <c r="AH325"/>
  <c r="AG325"/>
  <c r="AF325"/>
  <c r="AE325"/>
  <c r="AD325"/>
  <c r="AC325"/>
  <c r="AB325"/>
  <c r="AA325"/>
  <c r="Z325"/>
  <c r="Y325"/>
  <c r="X325"/>
  <c r="W325"/>
  <c r="V325"/>
  <c r="U325"/>
  <c r="T325"/>
  <c r="S325"/>
  <c r="M325"/>
  <c r="L325"/>
  <c r="K325"/>
  <c r="G325"/>
  <c r="F325"/>
  <c r="E325"/>
  <c r="D325"/>
  <c r="C325"/>
  <c r="AG324"/>
  <c r="AI323"/>
  <c r="AH323"/>
  <c r="AG323"/>
  <c r="AF323"/>
  <c r="AE323"/>
  <c r="AD323"/>
  <c r="AC323"/>
  <c r="AB323"/>
  <c r="AA323"/>
  <c r="Z323"/>
  <c r="Y323"/>
  <c r="X323"/>
  <c r="W323"/>
  <c r="V323"/>
  <c r="U323"/>
  <c r="T323"/>
  <c r="S323"/>
  <c r="M323"/>
  <c r="L323"/>
  <c r="K323"/>
  <c r="G323"/>
  <c r="F323"/>
  <c r="E323"/>
  <c r="D323"/>
  <c r="C323"/>
  <c r="J310"/>
  <c r="I310"/>
  <c r="I309"/>
  <c r="J301"/>
  <c r="I301"/>
  <c r="J297"/>
  <c r="I297"/>
  <c r="L293"/>
  <c r="L338"/>
  <c r="J291"/>
  <c r="I291"/>
  <c r="L290"/>
  <c r="L335"/>
  <c r="J287"/>
  <c r="I287"/>
  <c r="J282"/>
  <c r="I282"/>
  <c r="L281"/>
  <c r="J272"/>
  <c r="I272"/>
  <c r="J269"/>
  <c r="J263"/>
  <c r="I269"/>
  <c r="J264"/>
  <c r="I264"/>
  <c r="I263"/>
  <c r="AI259"/>
  <c r="AH259"/>
  <c r="AG259"/>
  <c r="AF259"/>
  <c r="AE259"/>
  <c r="AD259"/>
  <c r="AC259"/>
  <c r="AB259"/>
  <c r="AA259"/>
  <c r="Z259"/>
  <c r="Y259"/>
  <c r="X259"/>
  <c r="W259"/>
  <c r="V259"/>
  <c r="U259"/>
  <c r="T259"/>
  <c r="S259"/>
  <c r="P259"/>
  <c r="P192" i="3"/>
  <c r="O259" i="2"/>
  <c r="O192" i="3"/>
  <c r="Y192"/>
  <c r="Z192"/>
  <c r="AA192" s="1"/>
  <c r="Q192" s="1"/>
  <c r="N259" i="2"/>
  <c r="N192" i="3"/>
  <c r="M259" i="2"/>
  <c r="L259"/>
  <c r="K259"/>
  <c r="J259"/>
  <c r="I259"/>
  <c r="H259"/>
  <c r="G259"/>
  <c r="F259"/>
  <c r="E259"/>
  <c r="D259"/>
  <c r="C259"/>
  <c r="B192" i="3"/>
  <c r="B259" i="2"/>
  <c r="A259"/>
  <c r="AI258"/>
  <c r="AH258"/>
  <c r="AG258"/>
  <c r="AF258"/>
  <c r="AE258"/>
  <c r="AD258"/>
  <c r="AC258"/>
  <c r="AB258"/>
  <c r="AA258"/>
  <c r="Z258"/>
  <c r="Y258"/>
  <c r="X258"/>
  <c r="W258"/>
  <c r="V258"/>
  <c r="U258"/>
  <c r="T258"/>
  <c r="S258"/>
  <c r="P258"/>
  <c r="P191" i="3"/>
  <c r="O258" i="2"/>
  <c r="O191" i="3"/>
  <c r="Y191"/>
  <c r="Z191" s="1"/>
  <c r="AA191" s="1"/>
  <c r="Q191" s="1"/>
  <c r="N258" i="2"/>
  <c r="N191" i="3"/>
  <c r="M258" i="2"/>
  <c r="L258"/>
  <c r="K258"/>
  <c r="J258"/>
  <c r="I258"/>
  <c r="H258"/>
  <c r="G258"/>
  <c r="F258"/>
  <c r="E258"/>
  <c r="D258"/>
  <c r="C258"/>
  <c r="B191" i="3"/>
  <c r="B258" i="2"/>
  <c r="A258"/>
  <c r="P257"/>
  <c r="O257"/>
  <c r="N257"/>
  <c r="M257"/>
  <c r="L257"/>
  <c r="K257"/>
  <c r="J257"/>
  <c r="I257"/>
  <c r="H257"/>
  <c r="G257"/>
  <c r="F257"/>
  <c r="E257"/>
  <c r="D257"/>
  <c r="C257"/>
  <c r="B257"/>
  <c r="A257"/>
  <c r="AI256"/>
  <c r="AH256"/>
  <c r="AG256"/>
  <c r="AF256"/>
  <c r="AE256"/>
  <c r="AD256"/>
  <c r="AC256"/>
  <c r="AB256"/>
  <c r="AA256"/>
  <c r="Z256"/>
  <c r="Y256"/>
  <c r="X256"/>
  <c r="W256"/>
  <c r="V256"/>
  <c r="U256"/>
  <c r="T256"/>
  <c r="S256"/>
  <c r="P256"/>
  <c r="P190" i="3"/>
  <c r="O256" i="2"/>
  <c r="O190" i="3"/>
  <c r="Y190"/>
  <c r="Z190" s="1"/>
  <c r="AA190" s="1"/>
  <c r="Q190" s="1"/>
  <c r="N256" i="2"/>
  <c r="N190" i="3"/>
  <c r="M256" i="2"/>
  <c r="L256"/>
  <c r="K256"/>
  <c r="J256"/>
  <c r="I256"/>
  <c r="H256"/>
  <c r="G256"/>
  <c r="F256"/>
  <c r="E256"/>
  <c r="D256"/>
  <c r="C256"/>
  <c r="B190" i="3"/>
  <c r="B256" i="2"/>
  <c r="A256"/>
  <c r="AI254"/>
  <c r="AH254"/>
  <c r="AG254"/>
  <c r="AF254"/>
  <c r="AE254"/>
  <c r="AD254"/>
  <c r="AC254"/>
  <c r="AB254"/>
  <c r="AA254"/>
  <c r="Z254"/>
  <c r="Y254"/>
  <c r="X254"/>
  <c r="W254"/>
  <c r="V254"/>
  <c r="U254"/>
  <c r="T254"/>
  <c r="S254"/>
  <c r="P254"/>
  <c r="O254"/>
  <c r="N254"/>
  <c r="M254"/>
  <c r="L254"/>
  <c r="K254"/>
  <c r="J254"/>
  <c r="I254"/>
  <c r="H254"/>
  <c r="G254"/>
  <c r="F254"/>
  <c r="E254"/>
  <c r="D254"/>
  <c r="C254"/>
  <c r="B254"/>
  <c r="A254"/>
  <c r="AI253"/>
  <c r="AH253"/>
  <c r="AG253"/>
  <c r="AF253"/>
  <c r="AE253"/>
  <c r="AD253"/>
  <c r="AC253"/>
  <c r="AB253"/>
  <c r="AA253"/>
  <c r="Z253"/>
  <c r="Y253"/>
  <c r="X253"/>
  <c r="W253"/>
  <c r="V253"/>
  <c r="U253"/>
  <c r="T253"/>
  <c r="S253"/>
  <c r="P253"/>
  <c r="O253"/>
  <c r="N253"/>
  <c r="M253"/>
  <c r="L253"/>
  <c r="K253"/>
  <c r="J253"/>
  <c r="I253"/>
  <c r="H253"/>
  <c r="G253"/>
  <c r="F253"/>
  <c r="E253"/>
  <c r="D253"/>
  <c r="C253"/>
  <c r="B253"/>
  <c r="A253"/>
  <c r="AI252"/>
  <c r="AH252"/>
  <c r="AG252"/>
  <c r="AF252"/>
  <c r="AE252"/>
  <c r="AD252"/>
  <c r="AC252"/>
  <c r="AB252"/>
  <c r="AA252"/>
  <c r="Z252"/>
  <c r="Y252"/>
  <c r="X252"/>
  <c r="W252"/>
  <c r="V252"/>
  <c r="U252"/>
  <c r="T252"/>
  <c r="S252"/>
  <c r="P252"/>
  <c r="O252"/>
  <c r="N252"/>
  <c r="M252"/>
  <c r="L252"/>
  <c r="K252"/>
  <c r="J252"/>
  <c r="I252"/>
  <c r="H252"/>
  <c r="G252"/>
  <c r="F252"/>
  <c r="E252"/>
  <c r="D252"/>
  <c r="C252"/>
  <c r="B252"/>
  <c r="A252"/>
  <c r="P251"/>
  <c r="P184" i="3"/>
  <c r="O251" i="2"/>
  <c r="O184" i="3"/>
  <c r="Y184"/>
  <c r="Z184"/>
  <c r="AA184" s="1"/>
  <c r="Q184" s="1"/>
  <c r="N251" i="2"/>
  <c r="N184" i="3"/>
  <c r="M251" i="2"/>
  <c r="L251"/>
  <c r="K251"/>
  <c r="J251"/>
  <c r="I251"/>
  <c r="H251"/>
  <c r="G251"/>
  <c r="F251"/>
  <c r="E251"/>
  <c r="D251"/>
  <c r="C251"/>
  <c r="B184" i="3"/>
  <c r="B251" i="2"/>
  <c r="A251"/>
  <c r="AI250"/>
  <c r="AH250"/>
  <c r="AG250"/>
  <c r="AF250"/>
  <c r="AE250"/>
  <c r="AD250"/>
  <c r="AC250"/>
  <c r="AB250"/>
  <c r="AA250"/>
  <c r="Z250"/>
  <c r="Y250"/>
  <c r="X250"/>
  <c r="W250"/>
  <c r="V250"/>
  <c r="U250"/>
  <c r="T250"/>
  <c r="S250"/>
  <c r="P250"/>
  <c r="O250"/>
  <c r="N250"/>
  <c r="M250"/>
  <c r="L250"/>
  <c r="K250"/>
  <c r="J250"/>
  <c r="I250"/>
  <c r="H250"/>
  <c r="G250"/>
  <c r="F250"/>
  <c r="E250"/>
  <c r="D250"/>
  <c r="C250"/>
  <c r="B250"/>
  <c r="A250"/>
  <c r="P249"/>
  <c r="P183" i="3"/>
  <c r="O249" i="2"/>
  <c r="O183" i="3"/>
  <c r="Y183"/>
  <c r="Z183" s="1"/>
  <c r="AA183" s="1"/>
  <c r="Q183" s="1"/>
  <c r="N249" i="2"/>
  <c r="N183" i="3"/>
  <c r="M249" i="2"/>
  <c r="L249"/>
  <c r="K249"/>
  <c r="J249"/>
  <c r="I249"/>
  <c r="H249"/>
  <c r="G249"/>
  <c r="F249"/>
  <c r="E249"/>
  <c r="D249"/>
  <c r="C249"/>
  <c r="B183" i="3"/>
  <c r="B249" i="2"/>
  <c r="A249"/>
  <c r="AI247"/>
  <c r="AH247"/>
  <c r="AG247"/>
  <c r="AF247"/>
  <c r="AE247"/>
  <c r="AD247"/>
  <c r="AC247"/>
  <c r="AB247"/>
  <c r="AA247"/>
  <c r="Z247"/>
  <c r="Y247"/>
  <c r="X247"/>
  <c r="W247"/>
  <c r="V247"/>
  <c r="U247"/>
  <c r="T247"/>
  <c r="S247"/>
  <c r="P247"/>
  <c r="P181" i="3"/>
  <c r="O247" i="2"/>
  <c r="O181" i="3"/>
  <c r="Y181"/>
  <c r="Z181" s="1"/>
  <c r="AA181" s="1"/>
  <c r="Q181" s="1"/>
  <c r="N247" i="2"/>
  <c r="N181" i="3"/>
  <c r="M247" i="2"/>
  <c r="L247"/>
  <c r="K247"/>
  <c r="J247"/>
  <c r="I247"/>
  <c r="H247"/>
  <c r="G247"/>
  <c r="F247"/>
  <c r="E247"/>
  <c r="D247"/>
  <c r="C247"/>
  <c r="B181" i="3"/>
  <c r="B247" i="2"/>
  <c r="A247"/>
  <c r="AI246"/>
  <c r="AH246"/>
  <c r="AG246"/>
  <c r="AF246"/>
  <c r="AE246"/>
  <c r="AD246"/>
  <c r="AC246"/>
  <c r="AB246"/>
  <c r="AA246"/>
  <c r="Z246"/>
  <c r="Y246"/>
  <c r="X246"/>
  <c r="W246"/>
  <c r="V246"/>
  <c r="U246"/>
  <c r="T246"/>
  <c r="S246"/>
  <c r="P246"/>
  <c r="P180" i="3"/>
  <c r="N246" i="2"/>
  <c r="N180" i="3"/>
  <c r="T180"/>
  <c r="U180" s="1"/>
  <c r="V180" s="1"/>
  <c r="Q180" s="1"/>
  <c r="M246" i="2"/>
  <c r="L246"/>
  <c r="K246"/>
  <c r="H246"/>
  <c r="G246"/>
  <c r="F246"/>
  <c r="E246"/>
  <c r="D246"/>
  <c r="C246"/>
  <c r="B180" i="3"/>
  <c r="B246" i="2"/>
  <c r="A246"/>
  <c r="J244"/>
  <c r="I244"/>
  <c r="AI243"/>
  <c r="AH243"/>
  <c r="AG243"/>
  <c r="AF243"/>
  <c r="AE243"/>
  <c r="AD243"/>
  <c r="AC243"/>
  <c r="AB243"/>
  <c r="AA243"/>
  <c r="Z243"/>
  <c r="Y243"/>
  <c r="X243"/>
  <c r="W243"/>
  <c r="V243"/>
  <c r="U243"/>
  <c r="T243"/>
  <c r="S243"/>
  <c r="P243"/>
  <c r="O243"/>
  <c r="N243"/>
  <c r="M243"/>
  <c r="L243"/>
  <c r="K243"/>
  <c r="J243"/>
  <c r="I243"/>
  <c r="H243"/>
  <c r="G243"/>
  <c r="F243"/>
  <c r="E243"/>
  <c r="D243"/>
  <c r="C243"/>
  <c r="B243"/>
  <c r="A243"/>
  <c r="AI242"/>
  <c r="AH242"/>
  <c r="AG242"/>
  <c r="AF242"/>
  <c r="AE242"/>
  <c r="AD242"/>
  <c r="AC242"/>
  <c r="AB242"/>
  <c r="AA242"/>
  <c r="Z242"/>
  <c r="Y242"/>
  <c r="X242"/>
  <c r="W242"/>
  <c r="V242"/>
  <c r="U242"/>
  <c r="T242"/>
  <c r="S242"/>
  <c r="P242"/>
  <c r="P178" i="3"/>
  <c r="O242" i="2"/>
  <c r="O178" i="3"/>
  <c r="Y178" s="1"/>
  <c r="Z178" s="1"/>
  <c r="AA178" s="1"/>
  <c r="N242" i="2"/>
  <c r="N178" i="3"/>
  <c r="T178"/>
  <c r="U178" s="1"/>
  <c r="V178" s="1"/>
  <c r="M242" i="2"/>
  <c r="L242"/>
  <c r="K242"/>
  <c r="J242"/>
  <c r="I242"/>
  <c r="H242"/>
  <c r="G242"/>
  <c r="F242"/>
  <c r="E242"/>
  <c r="D242"/>
  <c r="C242"/>
  <c r="B178" i="3"/>
  <c r="B242" i="2"/>
  <c r="A242"/>
  <c r="AI241"/>
  <c r="AH241"/>
  <c r="AG241"/>
  <c r="AF241"/>
  <c r="AE241"/>
  <c r="AD241"/>
  <c r="AC241"/>
  <c r="AB241"/>
  <c r="AA241"/>
  <c r="Z241"/>
  <c r="Y241"/>
  <c r="X241"/>
  <c r="W241"/>
  <c r="V241"/>
  <c r="U241"/>
  <c r="T241"/>
  <c r="S241"/>
  <c r="M241"/>
  <c r="K241"/>
  <c r="J241"/>
  <c r="I241"/>
  <c r="H241"/>
  <c r="G241"/>
  <c r="F241"/>
  <c r="E241"/>
  <c r="D241"/>
  <c r="B241"/>
  <c r="A241"/>
  <c r="J240"/>
  <c r="I240"/>
  <c r="AI238"/>
  <c r="AH238"/>
  <c r="AG238"/>
  <c r="AF238"/>
  <c r="AE238"/>
  <c r="AD238"/>
  <c r="AC238"/>
  <c r="AB238"/>
  <c r="AA238"/>
  <c r="Z238"/>
  <c r="Y238"/>
  <c r="X238"/>
  <c r="W238"/>
  <c r="V238"/>
  <c r="U238"/>
  <c r="T238"/>
  <c r="S238"/>
  <c r="P238"/>
  <c r="P174" i="3"/>
  <c r="O238" i="2"/>
  <c r="O174" i="3"/>
  <c r="Y174"/>
  <c r="Z174"/>
  <c r="AA174" s="1"/>
  <c r="N238" i="2"/>
  <c r="N174" i="3"/>
  <c r="T174"/>
  <c r="U174" s="1"/>
  <c r="V174" s="1"/>
  <c r="Q174" s="1"/>
  <c r="M238" i="2"/>
  <c r="L238"/>
  <c r="K238"/>
  <c r="J238"/>
  <c r="I238"/>
  <c r="H238"/>
  <c r="G238"/>
  <c r="F238"/>
  <c r="E238"/>
  <c r="D238"/>
  <c r="C238"/>
  <c r="B174" i="3"/>
  <c r="B238" i="2"/>
  <c r="A238"/>
  <c r="J236"/>
  <c r="I236"/>
  <c r="AI234"/>
  <c r="AH234"/>
  <c r="AG234"/>
  <c r="AF234"/>
  <c r="AE234"/>
  <c r="AD234"/>
  <c r="AC234"/>
  <c r="AB234"/>
  <c r="AA234"/>
  <c r="Z234"/>
  <c r="Y234"/>
  <c r="X234"/>
  <c r="W234"/>
  <c r="V234"/>
  <c r="U234"/>
  <c r="T234"/>
  <c r="S234"/>
  <c r="P234"/>
  <c r="O234"/>
  <c r="N234"/>
  <c r="M234"/>
  <c r="K234"/>
  <c r="J234"/>
  <c r="I234"/>
  <c r="H234"/>
  <c r="G234"/>
  <c r="F234"/>
  <c r="E234"/>
  <c r="D234"/>
  <c r="C234"/>
  <c r="B234"/>
  <c r="A234"/>
  <c r="E233"/>
  <c r="AI232"/>
  <c r="AH232"/>
  <c r="AG232"/>
  <c r="AF232"/>
  <c r="AE232"/>
  <c r="AD232"/>
  <c r="AC232"/>
  <c r="AB232"/>
  <c r="AA232"/>
  <c r="Z232"/>
  <c r="Y232"/>
  <c r="X232"/>
  <c r="W232"/>
  <c r="V232"/>
  <c r="U232"/>
  <c r="T232"/>
  <c r="S232"/>
  <c r="O232"/>
  <c r="N232"/>
  <c r="M232"/>
  <c r="L232"/>
  <c r="K232"/>
  <c r="J232"/>
  <c r="I232"/>
  <c r="H232"/>
  <c r="G232"/>
  <c r="F232"/>
  <c r="E232"/>
  <c r="D232"/>
  <c r="C232"/>
  <c r="B232"/>
  <c r="A232"/>
  <c r="P231"/>
  <c r="O231"/>
  <c r="N231"/>
  <c r="M231"/>
  <c r="L231"/>
  <c r="K231"/>
  <c r="J231"/>
  <c r="I231"/>
  <c r="H231"/>
  <c r="G231"/>
  <c r="F231"/>
  <c r="E231"/>
  <c r="D231"/>
  <c r="C231"/>
  <c r="AI230"/>
  <c r="AH230"/>
  <c r="AG230"/>
  <c r="AF230"/>
  <c r="AE230"/>
  <c r="AD230"/>
  <c r="AC230"/>
  <c r="AB230"/>
  <c r="AA230"/>
  <c r="Z230"/>
  <c r="Y230"/>
  <c r="X230"/>
  <c r="W230"/>
  <c r="V230"/>
  <c r="U230"/>
  <c r="T230"/>
  <c r="S230"/>
  <c r="P230"/>
  <c r="O230"/>
  <c r="N230"/>
  <c r="M230"/>
  <c r="L230"/>
  <c r="K230"/>
  <c r="J230"/>
  <c r="I230"/>
  <c r="H230"/>
  <c r="G230"/>
  <c r="F230"/>
  <c r="E230"/>
  <c r="D230"/>
  <c r="C230"/>
  <c r="B230"/>
  <c r="A230"/>
  <c r="AI229"/>
  <c r="AH229"/>
  <c r="AG229"/>
  <c r="AF229"/>
  <c r="AE229"/>
  <c r="AD229"/>
  <c r="AC229"/>
  <c r="AB229"/>
  <c r="AA229"/>
  <c r="Z229"/>
  <c r="Y229"/>
  <c r="X229"/>
  <c r="W229"/>
  <c r="V229"/>
  <c r="U229"/>
  <c r="T229"/>
  <c r="S229"/>
  <c r="P229"/>
  <c r="O229"/>
  <c r="N229"/>
  <c r="M229"/>
  <c r="L229"/>
  <c r="K229"/>
  <c r="J229"/>
  <c r="I229"/>
  <c r="H229"/>
  <c r="G229"/>
  <c r="F229"/>
  <c r="E229"/>
  <c r="D229"/>
  <c r="C229"/>
  <c r="B229"/>
  <c r="A229"/>
  <c r="AI228"/>
  <c r="AH228"/>
  <c r="AG228"/>
  <c r="AF228"/>
  <c r="AE228"/>
  <c r="AD228"/>
  <c r="AC228"/>
  <c r="AB228"/>
  <c r="AA228"/>
  <c r="Z228"/>
  <c r="Y228"/>
  <c r="X228"/>
  <c r="W228"/>
  <c r="V228"/>
  <c r="U228"/>
  <c r="T228"/>
  <c r="S228"/>
  <c r="P228"/>
  <c r="O228"/>
  <c r="N228"/>
  <c r="M228"/>
  <c r="L228"/>
  <c r="K228"/>
  <c r="J228"/>
  <c r="I228"/>
  <c r="H228"/>
  <c r="G228"/>
  <c r="F228"/>
  <c r="E228"/>
  <c r="D228"/>
  <c r="C228"/>
  <c r="B228"/>
  <c r="A228"/>
  <c r="P227"/>
  <c r="O227"/>
  <c r="N227"/>
  <c r="M227"/>
  <c r="L227"/>
  <c r="K227"/>
  <c r="J227"/>
  <c r="I227"/>
  <c r="I213"/>
  <c r="I212"/>
  <c r="H227"/>
  <c r="G227"/>
  <c r="F227"/>
  <c r="E227"/>
  <c r="D227"/>
  <c r="C227"/>
  <c r="B227"/>
  <c r="A227"/>
  <c r="AI226"/>
  <c r="AH226"/>
  <c r="AG226"/>
  <c r="AF226"/>
  <c r="AE226"/>
  <c r="AD226"/>
  <c r="AC226"/>
  <c r="AB226"/>
  <c r="AA226"/>
  <c r="Z226"/>
  <c r="Y226"/>
  <c r="X226"/>
  <c r="W226"/>
  <c r="V226"/>
  <c r="U226"/>
  <c r="T226"/>
  <c r="S226"/>
  <c r="P226"/>
  <c r="P165" i="3"/>
  <c r="O226" i="2"/>
  <c r="O165" i="3"/>
  <c r="Y165"/>
  <c r="Z165"/>
  <c r="AA165" s="1"/>
  <c r="Q165" s="1"/>
  <c r="N226" i="2"/>
  <c r="N165" i="3"/>
  <c r="M226" i="2"/>
  <c r="L226"/>
  <c r="K226"/>
  <c r="J226"/>
  <c r="J213"/>
  <c r="J212"/>
  <c r="I226"/>
  <c r="H226"/>
  <c r="G226"/>
  <c r="F226"/>
  <c r="E226"/>
  <c r="D226"/>
  <c r="C226"/>
  <c r="B165" i="3"/>
  <c r="B226" i="2"/>
  <c r="A226"/>
  <c r="AH198"/>
  <c r="AG198"/>
  <c r="AF198"/>
  <c r="AE198"/>
  <c r="AD198"/>
  <c r="AC198"/>
  <c r="AB198"/>
  <c r="AA198"/>
  <c r="Z198"/>
  <c r="Y198"/>
  <c r="X198"/>
  <c r="W198"/>
  <c r="V198"/>
  <c r="U198"/>
  <c r="T198"/>
  <c r="S198"/>
  <c r="P198"/>
  <c r="O198"/>
  <c r="N198"/>
  <c r="M198"/>
  <c r="L198"/>
  <c r="K198"/>
  <c r="H198"/>
  <c r="G198"/>
  <c r="F198"/>
  <c r="E198"/>
  <c r="D198"/>
  <c r="L194"/>
  <c r="L193"/>
  <c r="L241"/>
  <c r="L187"/>
  <c r="L234"/>
  <c r="G168"/>
  <c r="G166"/>
  <c r="J165"/>
  <c r="I165"/>
  <c r="AI160"/>
  <c r="AH160"/>
  <c r="AG160"/>
  <c r="AF160"/>
  <c r="AE160"/>
  <c r="AD160"/>
  <c r="AC160"/>
  <c r="AB160"/>
  <c r="AA160"/>
  <c r="Z160"/>
  <c r="Y160"/>
  <c r="X160"/>
  <c r="W160"/>
  <c r="V160"/>
  <c r="U160"/>
  <c r="T160"/>
  <c r="S160"/>
  <c r="M160"/>
  <c r="L160"/>
  <c r="K160"/>
  <c r="H160"/>
  <c r="G160"/>
  <c r="F160"/>
  <c r="E160"/>
  <c r="D160"/>
  <c r="AI159"/>
  <c r="AH159"/>
  <c r="AG159"/>
  <c r="AF159"/>
  <c r="AE159"/>
  <c r="AD159"/>
  <c r="AC159"/>
  <c r="AB159"/>
  <c r="AA159"/>
  <c r="Z159"/>
  <c r="Y159"/>
  <c r="X159"/>
  <c r="W159"/>
  <c r="V159"/>
  <c r="U159"/>
  <c r="T159"/>
  <c r="S159"/>
  <c r="M159"/>
  <c r="L159"/>
  <c r="K159"/>
  <c r="H159"/>
  <c r="G159"/>
  <c r="F159"/>
  <c r="E159"/>
  <c r="D159"/>
  <c r="AI158"/>
  <c r="AH158"/>
  <c r="AG158"/>
  <c r="AF158"/>
  <c r="AE158"/>
  <c r="AD158"/>
  <c r="AC158"/>
  <c r="AB158"/>
  <c r="AA158"/>
  <c r="Z158"/>
  <c r="Y158"/>
  <c r="X158"/>
  <c r="W158"/>
  <c r="V158"/>
  <c r="U158"/>
  <c r="T158"/>
  <c r="S158"/>
  <c r="P158"/>
  <c r="O158"/>
  <c r="N158"/>
  <c r="M158"/>
  <c r="L158"/>
  <c r="K158"/>
  <c r="H158"/>
  <c r="G158"/>
  <c r="F158"/>
  <c r="E158"/>
  <c r="D158"/>
  <c r="A158"/>
  <c r="AI157"/>
  <c r="AH157"/>
  <c r="AG157"/>
  <c r="AF157"/>
  <c r="AE157"/>
  <c r="AD157"/>
  <c r="AC157"/>
  <c r="AB157"/>
  <c r="AA157"/>
  <c r="Z157"/>
  <c r="Y157"/>
  <c r="X157"/>
  <c r="W157"/>
  <c r="V157"/>
  <c r="U157"/>
  <c r="T157"/>
  <c r="S157"/>
  <c r="M157"/>
  <c r="L157"/>
  <c r="K157"/>
  <c r="H157"/>
  <c r="G157"/>
  <c r="F157"/>
  <c r="E157"/>
  <c r="D157"/>
  <c r="J156"/>
  <c r="I156"/>
  <c r="AI155"/>
  <c r="AH155"/>
  <c r="AG155"/>
  <c r="AF155"/>
  <c r="AE155"/>
  <c r="AD155"/>
  <c r="AC155"/>
  <c r="AB155"/>
  <c r="AA155"/>
  <c r="Z155"/>
  <c r="Y155"/>
  <c r="X155"/>
  <c r="W155"/>
  <c r="V155"/>
  <c r="U155"/>
  <c r="T155"/>
  <c r="S155"/>
  <c r="M155"/>
  <c r="L155"/>
  <c r="K155"/>
  <c r="J155"/>
  <c r="I155"/>
  <c r="H155"/>
  <c r="G155"/>
  <c r="F155"/>
  <c r="E155"/>
  <c r="D155"/>
  <c r="B155"/>
  <c r="A155"/>
  <c r="AI154"/>
  <c r="AH154"/>
  <c r="AG154"/>
  <c r="AF154"/>
  <c r="AE154"/>
  <c r="AD154"/>
  <c r="AC154"/>
  <c r="AB154"/>
  <c r="AA154"/>
  <c r="Z154"/>
  <c r="Y154"/>
  <c r="X154"/>
  <c r="W154"/>
  <c r="V154"/>
  <c r="U154"/>
  <c r="T154"/>
  <c r="S154"/>
  <c r="M154"/>
  <c r="L154"/>
  <c r="K154"/>
  <c r="J154"/>
  <c r="I154"/>
  <c r="I153"/>
  <c r="H154"/>
  <c r="G154"/>
  <c r="F154"/>
  <c r="E154"/>
  <c r="D154"/>
  <c r="B154"/>
  <c r="A154"/>
  <c r="J153"/>
  <c r="AI152"/>
  <c r="AH152"/>
  <c r="AG152"/>
  <c r="AF152"/>
  <c r="AE152"/>
  <c r="AD152"/>
  <c r="AC152"/>
  <c r="AB152"/>
  <c r="AA152"/>
  <c r="Z152"/>
  <c r="Y152"/>
  <c r="X152"/>
  <c r="W152"/>
  <c r="V152"/>
  <c r="U152"/>
  <c r="T152"/>
  <c r="S152"/>
  <c r="M152"/>
  <c r="L152"/>
  <c r="K152"/>
  <c r="H152"/>
  <c r="G152"/>
  <c r="F152"/>
  <c r="E152"/>
  <c r="D152"/>
  <c r="AI151"/>
  <c r="AH151"/>
  <c r="AG151"/>
  <c r="AF151"/>
  <c r="AE151"/>
  <c r="AD151"/>
  <c r="AC151"/>
  <c r="AB151"/>
  <c r="AA151"/>
  <c r="Z151"/>
  <c r="Y151"/>
  <c r="X151"/>
  <c r="W151"/>
  <c r="V151"/>
  <c r="U151"/>
  <c r="T151"/>
  <c r="S151"/>
  <c r="M151"/>
  <c r="L151"/>
  <c r="K151"/>
  <c r="H151"/>
  <c r="G151"/>
  <c r="F151"/>
  <c r="E151"/>
  <c r="D151"/>
  <c r="J150"/>
  <c r="I150"/>
  <c r="AI149"/>
  <c r="AH149"/>
  <c r="AG149"/>
  <c r="AF149"/>
  <c r="AE149"/>
  <c r="AD149"/>
  <c r="AC149"/>
  <c r="AB149"/>
  <c r="AA149"/>
  <c r="Z149"/>
  <c r="Y149"/>
  <c r="X149"/>
  <c r="W149"/>
  <c r="V149"/>
  <c r="U149"/>
  <c r="T149"/>
  <c r="S149"/>
  <c r="M149"/>
  <c r="L149"/>
  <c r="K149"/>
  <c r="H149"/>
  <c r="G149"/>
  <c r="F149"/>
  <c r="E149"/>
  <c r="D149"/>
  <c r="AI148"/>
  <c r="AH148"/>
  <c r="AG148"/>
  <c r="AF148"/>
  <c r="AE148"/>
  <c r="AD148"/>
  <c r="AC148"/>
  <c r="AB148"/>
  <c r="AA148"/>
  <c r="Z148"/>
  <c r="Y148"/>
  <c r="X148"/>
  <c r="W148"/>
  <c r="V148"/>
  <c r="U148"/>
  <c r="T148"/>
  <c r="S148"/>
  <c r="M148"/>
  <c r="K148"/>
  <c r="H148"/>
  <c r="G148"/>
  <c r="F148"/>
  <c r="E148"/>
  <c r="D148"/>
  <c r="J147"/>
  <c r="I147"/>
  <c r="AJ146"/>
  <c r="AI146"/>
  <c r="AH146"/>
  <c r="AG146"/>
  <c r="AF146"/>
  <c r="AE146"/>
  <c r="AD146"/>
  <c r="AC146"/>
  <c r="AB146"/>
  <c r="AA146"/>
  <c r="Z146"/>
  <c r="Y146"/>
  <c r="X146"/>
  <c r="W146"/>
  <c r="V146"/>
  <c r="U146"/>
  <c r="T146"/>
  <c r="S146"/>
  <c r="M146"/>
  <c r="L146"/>
  <c r="K146"/>
  <c r="D146"/>
  <c r="AI145"/>
  <c r="AH145"/>
  <c r="AG145"/>
  <c r="AF145"/>
  <c r="AE145"/>
  <c r="AD145"/>
  <c r="AC145"/>
  <c r="AB145"/>
  <c r="AA145"/>
  <c r="Z145"/>
  <c r="Y145"/>
  <c r="X145"/>
  <c r="W145"/>
  <c r="V145"/>
  <c r="U145"/>
  <c r="T145"/>
  <c r="S145"/>
  <c r="M145"/>
  <c r="L145"/>
  <c r="K145"/>
  <c r="H145"/>
  <c r="G145"/>
  <c r="F145"/>
  <c r="E145"/>
  <c r="D145"/>
  <c r="J144"/>
  <c r="I144"/>
  <c r="J126"/>
  <c r="I126"/>
  <c r="I125"/>
  <c r="J125"/>
  <c r="L115"/>
  <c r="AI114"/>
  <c r="AH114"/>
  <c r="AG114"/>
  <c r="AF114"/>
  <c r="AE114"/>
  <c r="AD114"/>
  <c r="AC114"/>
  <c r="AB114"/>
  <c r="AA114"/>
  <c r="Z114"/>
  <c r="Y114"/>
  <c r="X114"/>
  <c r="W114"/>
  <c r="V114"/>
  <c r="U114"/>
  <c r="T114"/>
  <c r="S114"/>
  <c r="P114"/>
  <c r="O114"/>
  <c r="N114"/>
  <c r="M114"/>
  <c r="L114"/>
  <c r="K114"/>
  <c r="H114"/>
  <c r="F114"/>
  <c r="E114"/>
  <c r="D114"/>
  <c r="L111"/>
  <c r="L148"/>
  <c r="L106"/>
  <c r="J89"/>
  <c r="J88"/>
  <c r="I89"/>
  <c r="I88"/>
  <c r="P86"/>
  <c r="O86"/>
  <c r="N86"/>
  <c r="P41"/>
  <c r="O41"/>
  <c r="N41"/>
  <c r="Q6" i="3"/>
  <c r="Q8"/>
  <c r="Q9"/>
  <c r="Q14"/>
  <c r="Q19"/>
  <c r="Q7"/>
  <c r="Q17"/>
  <c r="AF12"/>
  <c r="Q12"/>
  <c r="AK21"/>
  <c r="Q21"/>
  <c r="Q29"/>
  <c r="Q40"/>
  <c r="Q50"/>
  <c r="Q55"/>
  <c r="Q66"/>
  <c r="Q75"/>
  <c r="Q84"/>
  <c r="N453" i="2"/>
  <c r="AA11" i="3"/>
  <c r="Q11"/>
  <c r="AK11"/>
  <c r="Q28"/>
  <c r="Q54"/>
  <c r="Q65"/>
  <c r="Q74"/>
  <c r="Q83"/>
  <c r="O453" i="2"/>
  <c r="Q24" i="3"/>
  <c r="V26"/>
  <c r="Q26"/>
  <c r="AA26"/>
  <c r="AF26"/>
  <c r="Q32"/>
  <c r="Z33"/>
  <c r="AA33"/>
  <c r="Q33"/>
  <c r="AJ33"/>
  <c r="AK33"/>
  <c r="Q37"/>
  <c r="Q46"/>
  <c r="AE51"/>
  <c r="AF51"/>
  <c r="Q51"/>
  <c r="V53"/>
  <c r="AA53"/>
  <c r="AF53"/>
  <c r="Q61"/>
  <c r="V64"/>
  <c r="AA64"/>
  <c r="AF64"/>
  <c r="Q70"/>
  <c r="V73"/>
  <c r="AA73"/>
  <c r="AF73"/>
  <c r="Q79"/>
  <c r="V82"/>
  <c r="AA82"/>
  <c r="AF82"/>
  <c r="AA250"/>
  <c r="AA289"/>
  <c r="Q289" s="1"/>
  <c r="AA107"/>
  <c r="AA103"/>
  <c r="Q103" s="1"/>
  <c r="N315"/>
  <c r="V283"/>
  <c r="AA220"/>
  <c r="Q220"/>
  <c r="AA218"/>
  <c r="AA157"/>
  <c r="Q157" s="1"/>
  <c r="AA102"/>
  <c r="Q102" s="1"/>
  <c r="Y261"/>
  <c r="Z261"/>
  <c r="AA261"/>
  <c r="O315"/>
  <c r="AA311"/>
  <c r="P315"/>
  <c r="V280"/>
  <c r="AA112"/>
  <c r="Q112"/>
  <c r="AA277"/>
  <c r="Q277"/>
  <c r="V218"/>
  <c r="Q218"/>
  <c r="AA162"/>
  <c r="Q162"/>
  <c r="Q82"/>
  <c r="Q73"/>
  <c r="Q64"/>
  <c r="Q53"/>
  <c r="M319" l="1"/>
  <c r="Q291"/>
  <c r="Q292"/>
  <c r="M318"/>
  <c r="Q295"/>
  <c r="Q126"/>
  <c r="Q132"/>
  <c r="Q309"/>
  <c r="Q310"/>
  <c r="Q281"/>
  <c r="Q315"/>
  <c r="Q322" s="1"/>
  <c r="Q203"/>
  <c r="Q178"/>
  <c r="Q313"/>
  <c r="Q219"/>
  <c r="Q265"/>
  <c r="Q197"/>
  <c r="Q151"/>
  <c r="Q148"/>
  <c r="Q142"/>
  <c r="Q96"/>
  <c r="Q90"/>
  <c r="M317" l="1"/>
  <c r="Q252"/>
  <c r="M316"/>
  <c r="Q138"/>
  <c r="Q193"/>
  <c r="M322" l="1"/>
  <c r="O322" l="1"/>
  <c r="M32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<sst xmlns="http://schemas.openxmlformats.org/spreadsheetml/2006/main" count="4018" uniqueCount="1172">
  <si>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</si>
  <si>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</si>
  <si>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</si>
  <si>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</si>
  <si>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</si>
  <si>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</si>
  <si>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</si>
  <si>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</si>
  <si>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</si>
  <si>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Section 
CNU
Enseignement</t>
  </si>
  <si>
    <t xml:space="preserve">Effectifs attendus parcours </t>
  </si>
  <si>
    <t>Volume horaire</t>
  </si>
  <si>
    <t>Heures CM</t>
  </si>
  <si>
    <t>Heures TD - norme 35/gr</t>
  </si>
  <si>
    <t>Effectifs global cours</t>
  </si>
  <si>
    <t>%</t>
  </si>
  <si>
    <t>CM</t>
  </si>
  <si>
    <t>TD</t>
  </si>
  <si>
    <t>TP</t>
  </si>
  <si>
    <t>Total Heq TD</t>
  </si>
  <si>
    <t>Coef eq TD</t>
  </si>
  <si>
    <t>Nbre de groupes</t>
  </si>
  <si>
    <t>Nbres d'heures</t>
  </si>
  <si>
    <t>Charges eq TD</t>
  </si>
  <si>
    <t>Charges eq TD propratisées</t>
  </si>
  <si>
    <t xml:space="preserve">Semestre 1 </t>
  </si>
  <si>
    <t xml:space="preserve"> </t>
  </si>
  <si>
    <t>Semestre 2</t>
  </si>
  <si>
    <t>UE de tronc commun</t>
  </si>
  <si>
    <t>Semestre 2  Total Heures présentielles Etudiant</t>
  </si>
  <si>
    <t>Semestre 3  Total Heures présentielles Etudiant</t>
  </si>
  <si>
    <t>Semestre 4  Total Heures présentielles Etudiant</t>
  </si>
  <si>
    <t>Semestre 5</t>
  </si>
  <si>
    <t>Semestre 5  Total Heures présentielles Etudiant</t>
  </si>
  <si>
    <t>Semestre 6  Total Heures présentielles Etudiant</t>
  </si>
  <si>
    <t xml:space="preserve">Portail </t>
  </si>
  <si>
    <t xml:space="preserve">UE Majeure </t>
  </si>
  <si>
    <t xml:space="preserve">Majeure </t>
  </si>
  <si>
    <t>Semestre 1  Total Heures présentielles Etudiant</t>
  </si>
  <si>
    <t>Heures CTD/50 gr</t>
  </si>
  <si>
    <t>Heures TP 17/gr</t>
  </si>
  <si>
    <t>Littérature</t>
  </si>
  <si>
    <t>L'Espagne et l'Amérique Latine à travers les médias</t>
  </si>
  <si>
    <t>Introduction à la didactique du FLE</t>
  </si>
  <si>
    <t>2</t>
  </si>
  <si>
    <t>14 : Langues et littératures romanes : espagnol, italien, portugais…</t>
  </si>
  <si>
    <t>3</t>
  </si>
  <si>
    <t>1</t>
  </si>
  <si>
    <t>11 : Langues et littératures anglaises et anglo-saxonnes</t>
  </si>
  <si>
    <t>Comportement du consommateur</t>
  </si>
  <si>
    <t>Communication interculturelle</t>
  </si>
  <si>
    <t>Le Royaume Uni et le Monde</t>
  </si>
  <si>
    <t>PARCOURS FLE</t>
  </si>
  <si>
    <t>PARCOURS TRADUCTION</t>
  </si>
  <si>
    <t>PARCOURS MEDIATION INTERCULTURELLE</t>
  </si>
  <si>
    <t xml:space="preserve">PARCOURS Cultures et langues des pays anglophones - MEEF </t>
  </si>
  <si>
    <t>Parcours Commerce International</t>
  </si>
  <si>
    <t>PARCOURS COMTIL</t>
  </si>
  <si>
    <t>6</t>
  </si>
  <si>
    <t>10</t>
  </si>
  <si>
    <t>ESPAGNOL</t>
  </si>
  <si>
    <t>Management interculturel</t>
  </si>
  <si>
    <t>TOTAL Heq TD L2</t>
  </si>
  <si>
    <t>TOTAL Heq TD L3</t>
  </si>
  <si>
    <t>Total H/E</t>
  </si>
  <si>
    <t>TOTAL Licence LLCER ESPAGNOL</t>
  </si>
  <si>
    <t>TOTAL Licence LLCER ANGLAIS</t>
  </si>
  <si>
    <t>Parcours MEEF ESPAGNOL</t>
  </si>
  <si>
    <t>Effectifs parcours</t>
  </si>
  <si>
    <t xml:space="preserve"> 2/3</t>
  </si>
  <si>
    <t>Techniques de traduction 1</t>
  </si>
  <si>
    <t>Exploration du monde anglophone/Points de vue</t>
  </si>
  <si>
    <t>Parcours médiation Interculturelle</t>
  </si>
  <si>
    <t>TOTAL Licence LLCER OPTIONS et LANGUES VIVANTES</t>
  </si>
  <si>
    <t>AVANT</t>
  </si>
  <si>
    <t>APRES</t>
  </si>
  <si>
    <t xml:space="preserve">Intitulé de la mention </t>
  </si>
  <si>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</si>
  <si>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</si>
  <si>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</si>
  <si>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</si>
  <si>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</si>
  <si>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</si>
  <si>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</si>
  <si>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</si>
  <si>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</si>
  <si>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r>
      <t xml:space="preserve">Date de l'examen et avis du conseil de composante
</t>
    </r>
    <r>
      <rPr>
        <b/>
        <sz val="11"/>
        <color rgb="FFFF0000"/>
        <rFont val="Calibri"/>
        <family val="2"/>
        <scheme val="minor"/>
      </rPr>
      <t>(la saisie de la date conditionne le passage à la CFVU)</t>
    </r>
  </si>
  <si>
    <t>Langues, Littératures, Civilisations Etrangères et Régionales</t>
  </si>
  <si>
    <t xml:space="preserve">Options </t>
  </si>
  <si>
    <t>Commerce International</t>
  </si>
  <si>
    <t xml:space="preserve">TRAD : traduction </t>
  </si>
  <si>
    <t xml:space="preserve">FLE : français langue étrangère </t>
  </si>
  <si>
    <t>Meef : métiers de l'enseignement de l'éducation et de la formation</t>
  </si>
  <si>
    <t>Session 1</t>
  </si>
  <si>
    <t>Session de rattrapage</t>
  </si>
  <si>
    <t>RNE</t>
  </si>
  <si>
    <t>RSE</t>
  </si>
  <si>
    <t>quotité (en %)</t>
  </si>
  <si>
    <t>modalité</t>
  </si>
  <si>
    <t>nature</t>
  </si>
  <si>
    <t>durée</t>
  </si>
  <si>
    <t>quotité (%)</t>
  </si>
  <si>
    <t>NATURE</t>
  </si>
  <si>
    <t>Quotité</t>
  </si>
  <si>
    <t>CC</t>
  </si>
  <si>
    <t>écrit</t>
  </si>
  <si>
    <t>(en %)</t>
  </si>
  <si>
    <t>CT</t>
  </si>
  <si>
    <t>oral</t>
  </si>
  <si>
    <t>mixte</t>
  </si>
  <si>
    <t>dossier</t>
  </si>
  <si>
    <t>mémoire</t>
  </si>
  <si>
    <t>rapport de visite</t>
  </si>
  <si>
    <t>écrit et oral</t>
  </si>
  <si>
    <t>2 écrits 1h (80%)+ note participation (20%)</t>
  </si>
  <si>
    <t>1h30</t>
  </si>
  <si>
    <t>écrit 1h + oral 10 min.</t>
  </si>
  <si>
    <t>1h CC et 2h CT</t>
  </si>
  <si>
    <t>LLA3ESP</t>
  </si>
  <si>
    <t>LLA3ANG</t>
  </si>
  <si>
    <t>BLOC</t>
  </si>
  <si>
    <t>LLA3MF1</t>
  </si>
  <si>
    <t xml:space="preserve">Connaissance des institutions éducatives </t>
  </si>
  <si>
    <t>Ecrit</t>
  </si>
  <si>
    <t>Oral</t>
  </si>
  <si>
    <t>2h00</t>
  </si>
  <si>
    <t>Espagnol S3</t>
  </si>
  <si>
    <t>Anglais S3</t>
  </si>
  <si>
    <t>Allemand S4</t>
  </si>
  <si>
    <t>LLA4ALL</t>
  </si>
  <si>
    <t>LLA5ALL</t>
  </si>
  <si>
    <t>LLA5ESP</t>
  </si>
  <si>
    <t>LLA5ANG</t>
  </si>
  <si>
    <t>Espagnol S5</t>
  </si>
  <si>
    <t>Anglais S5</t>
  </si>
  <si>
    <t>LLA6ALL</t>
  </si>
  <si>
    <t>LLA6ANG</t>
  </si>
  <si>
    <t>Allemand S6</t>
  </si>
  <si>
    <t>Espagnol S6</t>
  </si>
  <si>
    <t>Anglais S6</t>
  </si>
  <si>
    <t>PARCOURS MEF-FLM/FLE</t>
  </si>
  <si>
    <t>Histoire sociale et politique : domaine nord-américain S3</t>
  </si>
  <si>
    <t>Histoire sociale et politique : domaine britannique S3</t>
  </si>
  <si>
    <t>Histoire sociale et politique : domaine nord-américain S4</t>
  </si>
  <si>
    <t>Histoire sociale et politique : domaine britannique S4</t>
  </si>
  <si>
    <t>épreuve pratique + QCM 1h</t>
  </si>
  <si>
    <t>épreuve pratique + QCM 1h30</t>
  </si>
  <si>
    <t>Psychologie et sociologie pour l’enseignement</t>
  </si>
  <si>
    <t>20 min</t>
  </si>
  <si>
    <t>Parcours MEF-FLM/FLE</t>
  </si>
  <si>
    <t>Linguistique anglaise S5</t>
  </si>
  <si>
    <t>30 min.</t>
  </si>
  <si>
    <t>La littérature anglaise au XIXème siècle (GB) / GB English Literature in the 19th Century</t>
  </si>
  <si>
    <t>La fiction américaine au XIXème siècle / US 19th century American Fiction</t>
  </si>
  <si>
    <t>Histoire sociale et idéologie politique 1 : domaine britannique</t>
  </si>
  <si>
    <t>Histoire sociale contemporaine: domaine nord-américain</t>
  </si>
  <si>
    <t>2h30</t>
  </si>
  <si>
    <t>PARCOURS MEF- FLE</t>
  </si>
  <si>
    <t>LLA5H7A</t>
  </si>
  <si>
    <t>LLA5H7B</t>
  </si>
  <si>
    <t>projet + soutenance</t>
  </si>
  <si>
    <t>15 min</t>
  </si>
  <si>
    <t xml:space="preserve">oral </t>
  </si>
  <si>
    <t>SDL</t>
  </si>
  <si>
    <t>Littérature espagnole S3</t>
  </si>
  <si>
    <t>CT = écrit 3h00</t>
  </si>
  <si>
    <t>50% CC et 50% CT</t>
  </si>
  <si>
    <t>Littérature espagnole S6</t>
  </si>
  <si>
    <t>Littérature latino-américaine S6</t>
  </si>
  <si>
    <t>Civilisation espagnole S6</t>
  </si>
  <si>
    <t>Peinture hispano-américaine S6</t>
  </si>
  <si>
    <t>Cinéma espagnol S6</t>
  </si>
  <si>
    <t>LLA3B10</t>
  </si>
  <si>
    <t>LLA3BB</t>
  </si>
  <si>
    <t>LLA3C10</t>
  </si>
  <si>
    <t>LLA3B1A</t>
  </si>
  <si>
    <t>LLA3B1B</t>
  </si>
  <si>
    <t>LLA3B1C</t>
  </si>
  <si>
    <t>LLA3B1D</t>
  </si>
  <si>
    <t>LLA3B1E</t>
  </si>
  <si>
    <t>Médias audiovisuels / Visual Media (Film, TV etc...) ANG S3</t>
  </si>
  <si>
    <t>LLA3B30</t>
  </si>
  <si>
    <t>LLA3B3A1</t>
  </si>
  <si>
    <t>LLA3B3A2</t>
  </si>
  <si>
    <t>LLA3B20</t>
  </si>
  <si>
    <t>LLA3LAN2</t>
  </si>
  <si>
    <t>Choix Langue Vivante S3</t>
  </si>
  <si>
    <t>LLA3B3B</t>
  </si>
  <si>
    <t>1 UE 3 ECTS</t>
  </si>
  <si>
    <t>Cultures anglophones S3</t>
  </si>
  <si>
    <t>LLA3C50</t>
  </si>
  <si>
    <t>LLA3B40</t>
  </si>
  <si>
    <t>LLA3G80</t>
  </si>
  <si>
    <t>1 UE 2 ECTS</t>
  </si>
  <si>
    <t>LLA3H6A</t>
  </si>
  <si>
    <t>LLA3J8A</t>
  </si>
  <si>
    <t>LLA3J8B</t>
  </si>
  <si>
    <t>LLA3BP02</t>
  </si>
  <si>
    <t>LLA3BP03</t>
  </si>
  <si>
    <t>LLA3BP01</t>
  </si>
  <si>
    <t>LLA3BP04</t>
  </si>
  <si>
    <t>LLA3BP05</t>
  </si>
  <si>
    <t>LLA3B60</t>
  </si>
  <si>
    <t>CHOIX UE spécialisation Médiation S3 (choix 1 UE parmi 2)</t>
  </si>
  <si>
    <t>LLA3B61</t>
  </si>
  <si>
    <t>LLA3B61A</t>
  </si>
  <si>
    <t>SEMESTRE 3 LLCER ANGLAIS</t>
  </si>
  <si>
    <t>SEMESTRE 3 LLCER ESPAGNOL</t>
  </si>
  <si>
    <t>LLA3CC</t>
  </si>
  <si>
    <t>Expression et compréhension orales Espagnol S3 (libellé court = Expression orale ESP S3)</t>
  </si>
  <si>
    <t>LLA3C1A</t>
  </si>
  <si>
    <t>LLA3C1B</t>
  </si>
  <si>
    <t>LLA3C1D</t>
  </si>
  <si>
    <t>LLA3C1C</t>
  </si>
  <si>
    <t>LLA3C20</t>
  </si>
  <si>
    <t>LLA3C2A</t>
  </si>
  <si>
    <t>LLA3C2B</t>
  </si>
  <si>
    <t xml:space="preserve">CIVILISATION  HISPANIQUE S3 </t>
  </si>
  <si>
    <t>LLA3C3A</t>
  </si>
  <si>
    <t>LLA3C3B</t>
  </si>
  <si>
    <t>LLA3C30</t>
  </si>
  <si>
    <t>LLA5BB</t>
  </si>
  <si>
    <t>LLA5CC</t>
  </si>
  <si>
    <t>SEMESTRE 5 LLCER ANGLAIS</t>
  </si>
  <si>
    <t>SEMESTRE 5 LLCER ESPAGNOL</t>
  </si>
  <si>
    <t>LLA5B10</t>
  </si>
  <si>
    <t>LLA5B1B</t>
  </si>
  <si>
    <t>LLA5B1C</t>
  </si>
  <si>
    <t>LLA5B1D</t>
  </si>
  <si>
    <t>LLA5B20</t>
  </si>
  <si>
    <t>LLA5B2A</t>
  </si>
  <si>
    <t>LLA5B2B</t>
  </si>
  <si>
    <t>LLA5B30</t>
  </si>
  <si>
    <t>LLA5B3A</t>
  </si>
  <si>
    <t>LLA5B3B</t>
  </si>
  <si>
    <t>LLA5B3C</t>
  </si>
  <si>
    <t>LLA5LAN2</t>
  </si>
  <si>
    <t>Choix Langue vivante S5</t>
  </si>
  <si>
    <t>LLA5B60</t>
  </si>
  <si>
    <t>LLA5B6A</t>
  </si>
  <si>
    <t>LLA5B6B</t>
  </si>
  <si>
    <t>Shakespeare: Comedy, History, Tragedy</t>
  </si>
  <si>
    <t>LLA5BP01</t>
  </si>
  <si>
    <t>UE spécialisation parcours MEEF Anglais S5</t>
  </si>
  <si>
    <t>UE spécialisation parcours commerce international S5</t>
  </si>
  <si>
    <t>LLA5B70</t>
  </si>
  <si>
    <t>LLA5B7A</t>
  </si>
  <si>
    <t>LLA5B7B1</t>
  </si>
  <si>
    <t>LLA5B8A</t>
  </si>
  <si>
    <t>Choix UE spécialisation parcours médiation S5 (choix 1 UE parmi 3)</t>
  </si>
  <si>
    <t>LLA5B8B</t>
  </si>
  <si>
    <t>LLA5B8B1</t>
  </si>
  <si>
    <t>LLA5H7A1</t>
  </si>
  <si>
    <t>LLA5H7A2</t>
  </si>
  <si>
    <t>Choix Langue Nouvelle (choix 1 UE parmi 2)</t>
  </si>
  <si>
    <t>LLA5C1A</t>
  </si>
  <si>
    <t>LLA5C1B</t>
  </si>
  <si>
    <t>LLA5C1C</t>
  </si>
  <si>
    <t>LLA5C1D</t>
  </si>
  <si>
    <t>LLA5C10</t>
  </si>
  <si>
    <t>LLA5C20</t>
  </si>
  <si>
    <t>LLA5C2A</t>
  </si>
  <si>
    <t>LLA5C2B</t>
  </si>
  <si>
    <t>LLA5C30</t>
  </si>
  <si>
    <t>LLA5C3A</t>
  </si>
  <si>
    <t>LLA5C3B</t>
  </si>
  <si>
    <t>LLA5CP01</t>
  </si>
  <si>
    <t>LLA5C6A</t>
  </si>
  <si>
    <t>LLA5C6B</t>
  </si>
  <si>
    <t>LLA5J70</t>
  </si>
  <si>
    <t>LLA5J7A</t>
  </si>
  <si>
    <t>LLA5J7B</t>
  </si>
  <si>
    <t>LLA5G90</t>
  </si>
  <si>
    <t>LLA5LAN3</t>
  </si>
  <si>
    <t>Choix Langue vivante S5 (1 UE au choix parmi 3)</t>
  </si>
  <si>
    <t>LOL3B1A</t>
  </si>
  <si>
    <t>LOL3B1B</t>
  </si>
  <si>
    <t>LOL3B1C</t>
  </si>
  <si>
    <t>LOL3B2A</t>
  </si>
  <si>
    <t>LOL3B3A</t>
  </si>
  <si>
    <t>LOL4B3G</t>
  </si>
  <si>
    <t>LOL3B3E</t>
  </si>
  <si>
    <t>LOL4B3E</t>
  </si>
  <si>
    <t>LOL2MAT2</t>
  </si>
  <si>
    <t>PAV4UL01</t>
  </si>
  <si>
    <t>LOL4B1D</t>
  </si>
  <si>
    <t>LOL4B1B</t>
  </si>
  <si>
    <t>LOL4B1C</t>
  </si>
  <si>
    <t>LOL4B2A</t>
  </si>
  <si>
    <t>LOL4B2D
+
LOL4B2E</t>
  </si>
  <si>
    <t>LOL5B1A</t>
  </si>
  <si>
    <t>LOL5B1B</t>
  </si>
  <si>
    <t>LOL5B2A</t>
  </si>
  <si>
    <t>LOL5B2B</t>
  </si>
  <si>
    <t>LOL5B3B</t>
  </si>
  <si>
    <t>LOL5B3A</t>
  </si>
  <si>
    <t>LOL5B4B</t>
  </si>
  <si>
    <t>LOL5B4A</t>
  </si>
  <si>
    <t>LOL6B7A</t>
  </si>
  <si>
    <t>LOL6B3A</t>
  </si>
  <si>
    <t>LOL6B1A</t>
  </si>
  <si>
    <t>LOL6B1B</t>
  </si>
  <si>
    <t>LOL6B2A</t>
  </si>
  <si>
    <t>LOL6B2B</t>
  </si>
  <si>
    <t>LOL6B3B</t>
  </si>
  <si>
    <t>LOL6B4A</t>
  </si>
  <si>
    <t>LOL6B4B</t>
  </si>
  <si>
    <t>LOL6B50</t>
  </si>
  <si>
    <t>LOL6B9B</t>
  </si>
  <si>
    <t>LLA3ALL</t>
  </si>
  <si>
    <t>LLA5C60</t>
  </si>
  <si>
    <t>LOL3C1A</t>
  </si>
  <si>
    <t>LOL3C1B</t>
  </si>
  <si>
    <t>LOL3C1D</t>
  </si>
  <si>
    <t>LOL3C1C</t>
  </si>
  <si>
    <t>LOL3C10</t>
  </si>
  <si>
    <t>LOL4C3A</t>
  </si>
  <si>
    <t>LOL3C2B</t>
  </si>
  <si>
    <t>LOL3C30</t>
  </si>
  <si>
    <t>LOL5C1E</t>
  </si>
  <si>
    <t>LOL5C1B</t>
  </si>
  <si>
    <t>LOL5C1C</t>
  </si>
  <si>
    <t>LOL5C2A</t>
  </si>
  <si>
    <t>LOL5C2B</t>
  </si>
  <si>
    <t>LOL5C30</t>
  </si>
  <si>
    <t xml:space="preserve">Achat, vente, négociation commerciale </t>
  </si>
  <si>
    <t>LLA5C6C</t>
  </si>
  <si>
    <t>LLA5B6C</t>
  </si>
  <si>
    <t>LOL5CP1B</t>
  </si>
  <si>
    <t>LOL5BP1A</t>
  </si>
  <si>
    <t>LOL5CP5A
LOL5BP5</t>
  </si>
  <si>
    <t xml:space="preserve">Cultures populaires/Histoires alternatives </t>
  </si>
  <si>
    <t>SEMESTRE 4 LLCER ANGLAIS</t>
  </si>
  <si>
    <t>SEMESTRE 4 LLCER ESPAGNOL</t>
  </si>
  <si>
    <t>LLA4MF1</t>
  </si>
  <si>
    <r>
      <t>PRATIQUE ET STRUCTURE DE LA LANGUE : ESPAGNOL</t>
    </r>
    <r>
      <rPr>
        <b/>
        <sz val="10"/>
        <color theme="1"/>
        <rFont val="Arial"/>
        <family val="2"/>
      </rPr>
      <t xml:space="preserve"> S3</t>
    </r>
  </si>
  <si>
    <t>Linguistique synchronique Espagnol S3</t>
  </si>
  <si>
    <t>Version  Espagnol S3</t>
  </si>
  <si>
    <t>Thème  Espagnol S3</t>
  </si>
  <si>
    <t xml:space="preserve">LITTÉRATURES HISPANIQUES S3 </t>
  </si>
  <si>
    <t>Littérature latino-américaine S3</t>
  </si>
  <si>
    <t>Civilisation espagnole S3</t>
  </si>
  <si>
    <t>Civilisation latino-américaine S3</t>
  </si>
  <si>
    <t>Parcours Commerce International (CI)</t>
  </si>
  <si>
    <t>Parcours traduction</t>
  </si>
  <si>
    <t>Linguistique Espagnol S4</t>
  </si>
  <si>
    <t>Expression orale et écrite Espagnol S4</t>
  </si>
  <si>
    <t>Thème Espagnol S4</t>
  </si>
  <si>
    <t>Version Espagnol S4</t>
  </si>
  <si>
    <t>Littérature latino-américaine S4</t>
  </si>
  <si>
    <t>Linguistique Anglaise S4</t>
  </si>
  <si>
    <t>Cultures populaires états-uniennes / American Popular Culture</t>
  </si>
  <si>
    <t>LITTÉRATURE HISPANIQUE S5</t>
  </si>
  <si>
    <t>Littérature espagnole S5</t>
  </si>
  <si>
    <t>Littérature latino-américaine S5</t>
  </si>
  <si>
    <t>CIVILISATION HISPANIQUE S5</t>
  </si>
  <si>
    <t>Civilisation espagnole S5</t>
  </si>
  <si>
    <t>Civilisation latino-américaine S5</t>
  </si>
  <si>
    <t>Peinture espagnole S5</t>
  </si>
  <si>
    <t>Linguistique diachronique Espagnol S6</t>
  </si>
  <si>
    <t>Thème oral Espagnol S6</t>
  </si>
  <si>
    <t>Thème Espagnol S6</t>
  </si>
  <si>
    <t>Version Espagnol S6</t>
  </si>
  <si>
    <t>Etudes de documents historiques Espagnol S6</t>
  </si>
  <si>
    <t xml:space="preserve">Littérature postmoderne, postcoloniale and contemporaine / GB: Postmodern, Postcolonial and Contemporary Literature </t>
  </si>
  <si>
    <t xml:space="preserve"> Le rêve américain: la littérature américaine au XXe et au début du XXIe siècle / US: American Dreams (and Nightmares): Twentieth Century and Contemporary American Literature</t>
  </si>
  <si>
    <t>Noëlle Serpolet, Ariane Lainé Pouret (anglais) Brigitte Natansson (espagnol)</t>
  </si>
  <si>
    <t>CODE LISTE</t>
  </si>
  <si>
    <t>Code Apogée de l'ELP
contrat 2018</t>
  </si>
  <si>
    <t>Responsable
UE</t>
  </si>
  <si>
    <t>Section
CNU</t>
  </si>
  <si>
    <t>DESCRIPTIF</t>
  </si>
  <si>
    <t>Révision de la transcription phonétique, principes d'accentuation de l'anglais et règles gouvernant cette accentuation : syllabes inaccentuées, accents primaire, secondaire et règle dérivationnelle.</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</si>
  <si>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pronunciation.Students will be expected to answer comprehension questions about a given audio document, either orally or written, individually or in groups. Students will continue working towards taking effective notes and will begin to summarize (either orally or in note forme) the gist and report specific information or details from what they have heard (messages, news items and narratives). Student should understand and respond to a wide range of speech contains both simple and complex sentences and some unfamiliar material.</t>
  </si>
  <si>
    <t>This module aims to provide students with further opportunities to speak, interact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year. Students will continue to focus on intonation, rhythm and word stress to allow them to communicate more effectively and to be more easily understood. Students should be able to adapt language to match unpredictable elements in ortherwise familiar situations. They should seek and respond to opinion in some detail and be able to give clear instructions or explain how something is done.</t>
  </si>
  <si>
    <t>Analyse de la structure de la phrase complexe.</t>
  </si>
  <si>
    <t>Exploration des procédés et outils de traduction en visitant une sélection de registres et des styles différents. La pratique du thème et de la version se feront de façon articulée et contrastive.</t>
  </si>
  <si>
    <t>A chronological introduction to the history of British Literature from Elizabeth I to Elizabeth II, together with analysis of some of the major texts. This lecture based course (CM) will be supported by six hours of seminars (TD) in which students will be encouraged to analyse more closely some of the key texts and concepts. A course parck will be provide, but students will also be expected to read and study in their own time Robinson Crusoe, Daniel Defoe (1719) and Jane Eyre, Charlotte Bronte (1847).</t>
  </si>
  <si>
    <t>Ce cours vise à brosser un portrait tant social, politique qu'économique de l'Angleterre au 19ème siècle en abordant les thèmes suivants : éducation, industrialisation, syndicalisme, libéralisme, droit de vote, droits des femmes, partis politiques, chartisme.</t>
  </si>
  <si>
    <t>In this course we will be examining the first peopling of English North America and the establishment of colonies from North to South, up to the American Revolutionary War. We shall study the settlement and movement of colonists over the territory, their encounter and clash with the Native peoples, the importation of African slaves, as well as the emergence of specific economic systems, social structures, and cultural traditions.</t>
  </si>
  <si>
    <t>L'enseignement d'allemand pour spécialistes des autres disciplines travaille sur toutes les compétences écrites et orales et est organisé par groupes de niveau (A2/2 à B1+).</t>
  </si>
  <si>
    <t>Pratique orale et écrite de langue vivante non spécialiste.</t>
  </si>
  <si>
    <t>This course will be devoted to the study of South African history, from the arrival of the first Dutch settlers in the 17th century to the dismanthing of the apartheid regime in the 1990s. The role played by the United States and the United Kingdom in the fight against apartheid will also be studied.</t>
  </si>
  <si>
    <t>Ce cours vise à amener à la pratique de la traduction écrite, en sous-titrage, et orale consécutive et simultanée à partir de documents multimédia, audio et vidéo.</t>
  </si>
  <si>
    <t>Dans ce premier semestre du parcours de spécialisation en traduction, ce cours propose un entraînement soutenu, pour une pratique renforcée de l'exercice, sur des supports variés, en abordant des registres diversifiés.</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</si>
  <si>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</si>
  <si>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t>
  </si>
  <si>
    <t>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t>
  </si>
  <si>
    <t>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t>
  </si>
  <si>
    <t>Pseudo-préfixes et préfixes. Dissyllabes, trisyllabiques et mots de plus de 3 syllabes. Règles d'accentuation et règles de corrélation graphie-phonie des voyelles accentuées (sous accent 1 et 2) = valeur de la voyelle accentuée.</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</si>
  <si>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 Students will be expected to understand and respond to a variety of types of speech in which opinions and different points of view are argued, answer comprehension questions about a given audio document, either orally or in writing, individually or in groupes. Students should be able to draw inferences when listening to familiar and some less familiar material and recognize attitudes and emotions from verbal or cultural clues.</t>
  </si>
  <si>
    <t>This module aims to provide students with further opportunities to speak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semester. Students will continue to develop their awareness of intonation, rhythm and word stress to allow them to communicate more effectively and fluently with little error when talking about familiar topics. They should discuss facts, ideas and experience using a range of vocabulary, structures and time references.</t>
  </si>
  <si>
    <t>Approfondissement des procédés et outils de traduction en continuant une exploration de registres et des styles amorcée au premier semestre. La pratique du thème et de la version se feront de façon articulée et contrastive.</t>
  </si>
  <si>
    <t>A chronological introduction to the history of American literature together with analyses of some of the key texts.  This lecture based course (CMs) will be supported by seminars (TDs) in which students will be encouraged to analyse more closely some of the major texts and concepts.</t>
  </si>
  <si>
    <t>History of the US, looking at developments within society and culture, from the beginning of the nineteenth century to the civil war.</t>
  </si>
  <si>
    <t>Ce cours s'inscrit dans la continuité de celui dispensé au S3 et vise à approfondir l'étude de l'Angleterre au XIXème siècle.</t>
  </si>
  <si>
    <t>This course will focus principally -but not exclusively- on the study of youth subcultures in the UK. There will be a historical and analytical approach to the subject with close readings of various texts, both fictional (musical, cinematic, literary) and theoretical that explore questions about the subcultural experience and the search for identity.</t>
  </si>
  <si>
    <t>This class will be about how nations are/have been represented visually in the English speaking world.  Students will be given the lexical and theoretical tools to analyze 'images', which can include film analysis (taking films as visual documents).</t>
  </si>
  <si>
    <t>Dans le prolongement du semestre 3, ce cours vise à amener à la pratique de la traduction orale consécutive et simultanée à partir de documents multimédia, audio et vidéo.</t>
  </si>
  <si>
    <t>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t>
  </si>
  <si>
    <t>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t>
  </si>
  <si>
    <t>L'objectif de ce cours est de donner aux étudiants les bases d'une bonne gestion de projet, puis d'appliquer ce savoir dans un projet mené par eux-mêmes de A à Z.</t>
  </si>
  <si>
    <t>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</si>
  <si>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</si>
  <si>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This class will be divided into single sessions in which member of the teaching staff will present their research so that students can become familiar with how research is carried out and where it can lead. It will also enable students to be aware of the specialities of each professor, thus facilitating choices for masters' theses and supervision.</t>
  </si>
  <si>
    <t>Linguistique de l'énonciation : le groupe verbal (temps, aspect, modalité).</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</si>
  <si>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 Students will continue working towards taking effective notes based on what has been heard and should be able to summarize (either orally or in note form) in detail, report and explain short extraccts from news items, interviews or documentaries containing opinions, argument and discussion. The module also aims to provide students with opportunities to speak and pratice their use of language functions and vocabulary according to situation, topic and task in a context appropriate for their level. Students will be able to implement their knowledge of intonation, rhythm and word stress to communicate more effectively and speak with fluency and spontaneity. They should be able to seek and offer reasons to back up a statement or an opinion. They should be able to discuss a range of topics and material both factual varying vocabulary, structure and tense in order to match language to purpose and context.</t>
  </si>
  <si>
    <t>Literary translation from French into English : translating from native language leading to an exploration of the target language, its lexical, syntactic and stylistic idiosyncrasies. This work will also lead to assessig the translating tools the web offers. Texts should be worked on prior to classes.</t>
  </si>
  <si>
    <t>Literary translation from English to French : translation into French will be carried out along with a wide spectrum of literary texts with increasing complexity and difficulty. Translation operations (transformations) will be explored in the process, and their efficiency compared in order to draw out each text (and genre) specificity. This will also be opportunity to look into the translation of cultural connotation (localisation).</t>
  </si>
  <si>
    <t>This course will look at some of the major literary productions of the nineteenth century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</si>
  <si>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This course will look at some of the major literary productions of the nineteenth century America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</si>
  <si>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The course aims at giving students a historical perspective on a range of contemporary social and political issues in Britain, with a view to achieving a more informed understanding of both recent British history and present-day British society. In the first semester, we will focus on political/ideological trends and how they have informed economic and social policies over the past few decades, and look at related some social developments (political/economic overview ; social policies, social struggles and social protection ; wealth, poverty and social inequalities ; social attitudes and mentalities ; issues of socio-cultural domination and conflict).</t>
  </si>
  <si>
    <t>This course will cover the social and cultural history of the US from the end of the Civil war to WW2. It will focus on the successes and failures of the republicain ideals of the Founding Fathers, looking at cultural responses to these. We will concentrate on the links and connections between cultural production and social movements, notably the rise of Progressivism and its influence on the 20th century.
The lecture (CM) will give students the main points that will help with the work to be done ine the TD, which will consist in document analysis.</t>
  </si>
  <si>
    <t>This course will explore the place of the United Kingdom in the world since the Second World War, foreign affairs and international influences, in particular the "Special Relationship" between the UK and the United States, as well as the links between the UK, Europe and the Commonwealth.</t>
  </si>
  <si>
    <t>Le cours propose une approche contrastive d'un ensemble de questions linguistiques (détermination, morphologie nominale, temps, mode, aspect, etc…). Les étudiants apprendront à construire et à analyser des corpus pertinents afin d'améliorer leur compétences linguistiques et de mieux comprendre le fonctionnement de leur langues de travail.</t>
  </si>
  <si>
    <t>An in-depth study of three of Shakespeare's major works allowing students to develop their knowledge and understanding of his drama in a generic approach that offers more acquaintance with the language of the plays and the themes explored within them. Class work will involve close readings of key passages from the plays on the programme together with analysis of various film adaptations.</t>
  </si>
  <si>
    <t>Histoire des différentes méthodes et approches de l'enseignement de l'anglais ; présentation du cadre européen commun d'enseignement pour les langues (CECRL) ; introduction à la perspective actionnelle ; introduction à l'évaluation des apprentissages ; présentation des principaux textes officiels régissant l'enseignement de l'anglais dans le secondaire.</t>
  </si>
  <si>
    <t>Ce cours portera sur les sources du droit des affaires internationales,les divers instruments d'uniformisation du droit (hard law et soft law - règlements européens, OMC, accords internationaux, lex mercatoria, etc…), ainsi que susr la résolution des litiges.</t>
  </si>
  <si>
    <t>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t>
  </si>
  <si>
    <t>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t>
  </si>
  <si>
    <t>Entraînement intensif à la traduction vers le français de textes permettant la pratique de l'exercice sur des registres de langues variés. Chaque texte sera un prétexte à l'analyse des stratégies et des choix de traduction.</t>
  </si>
  <si>
    <t>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t>
  </si>
  <si>
    <t>An introduction to the rise and development of the Beatles together with an analysis of their major works and a consideration of their place and influence within the wider cultural context of the 1960s… and beyond.</t>
  </si>
  <si>
    <t>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t>
  </si>
  <si>
    <t>Il s'aagit d'une introduction à une langue nouvelle inconnue typologiquement éloignée du français. Cet enseignement donnera lieu dans le cadre de l'UE Didactique du FLE et stage à la réalisation d'un carnet d'apprentissage.</t>
  </si>
  <si>
    <t>Linguistique de l'énonciation : le groupe nominal.</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</si>
  <si>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groups.Students will continue working towards taking effective notes based on what has been heard and should be able to summarize (either orally or in note form) in detail, report and explain short extracts from news items, interviews or documentaries containing opinions, argument and discussion. They should be able to respond to a range of factual and imaginative speech drawing inferences, summarizing and reporting on a range of concrete and abstract subjects and giving reasons.
The module also aims to provide students with opportunities to speak and practice their use of language in a number of communicative activities organized using a variety of language functions and vocabulary according to situation, topic and task in a context appropriate for their level. Students will continue to implement their awareness of intonation, rhythm and word stress to allow them to communication more effectively and to be more easily understood. They should be able to talk freely with little formal error using a wide range of language in discussion about factual and non-factual material, matching language to audience, purpose and context. In addition they should be able to express a wide range of responses and attitudes to events, issues and opinions, developing an argument and giving reasons.</t>
  </si>
  <si>
    <t>French-English literary translation : translation into English of literary texts. Practicing how to handle lexicon according to different literary genres and register. Branching out onto subtitling and issues of localisation.</t>
  </si>
  <si>
    <t>English-French literary translation : as a follow-up to the first semester, texts will yet grow in difficulty. The work tends to become a critical comparative translation analysis which includes putting the text back into its original context, checking out the authors and their whole work. Also, students will be expected to carry out a subtitling/dubbing projetc using suitable software.</t>
  </si>
  <si>
    <t>Offering a close look at some of the main themes and ideas explored in American literature in recent years, this course will look at the ways in which various writers have attempted to engage with and explore the idea of the American dream (or nightmare). As well as offering introductions and close readings of some of the important passages from the novels on the reading list, in-class work may also involve looking at other related texts : literary, theoretical and historical.</t>
  </si>
  <si>
    <t>The course aims at giving students a historical perspective on a range of contemporary social and political issues in Britain, with a view to achieving a more informed understanding of both recent British history and present-day British society. In the second semestre, we will focus on issues such as the British media (political, social and cultural role) and the place of women in Britain (economic and social aspects, political representation, discrimination...).</t>
  </si>
  <si>
    <t>We will look at the main political ideas that developed in the colonies and in the independent nation, that defined American democracy in the US, and we will look at how these ideas about power were reinterpreted throughout the history of the country until the present. The CM will give students the main elements to help them analyze documents in the TD.</t>
  </si>
  <si>
    <t>This course proposes to explore collectively a number of historical and contemporary issues, realities and representations in countries of the English-speaking world with a special focus on notions of political, economic, social and cultural domination and influence, (inter)dependence, convergence and divergence, differences and similarities between those countries (including Ireland, Canada, India, Nigeria, South Africa, Australia, New Zealand...).</t>
  </si>
  <si>
    <t>Le cours propose une approche contrastive d'un ensemble de questions linguistiques (détermination, morphologie nominale, temps, mode, aspect, etc.). Les étudiants apprendront à construire et à analyser des corpus pertinents afin d'améliorer leurs compétences linguistiques et de mieux comprendre le fonctionnement de leur langues de travail.</t>
  </si>
  <si>
    <t>Ideologies in visual documents.
Analyzing visual documents from the English-speaking world : creatin visual 'culture', and the role of pictures in the definition of identities, national and cultural.</t>
  </si>
  <si>
    <t>Exposés par les étudiants portant sur l'enseignement de l'anglais à tout type de public et sur les outils de l'enseignant et de l'apprenant ; commentaire et mise en perspective des éléments exposés ; analyse du rôle de la didactique dans la conception de son enseignement.</t>
  </si>
  <si>
    <t>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t>
  </si>
  <si>
    <t>Etude des principaux concepts nécessaires à une bonne gestion des relations interpersonnelles dans un environnement interculturel :
- concepts de base de l'analyse interculturelle
- culture et pratiques managériales
- la négociation internationale</t>
  </si>
  <si>
    <t>Connaissance de base du vocabulaire et des mécanismes liés aux contrats anglo-saxons très courants dans le commerce international. Common law, equity, UCC, influence du droit européen et conséquences du Brexit. Systèmes judiciaires anglais, britanniques et états-unien.</t>
  </si>
  <si>
    <t>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t>
  </si>
  <si>
    <t>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t>
  </si>
  <si>
    <t>Introduction à la linguistique synchronique.
Il s'agit de traiter certains aspects du fonctionnement de la langue espagnole à la lumière des apports de la linguistique. On procédera ainsi à l'approfondissement des connaissances grammaticales à travers un regard critique de la grammaire en sensibilisant les étudiants aux concepts et à la réflexion linguistiques.</t>
  </si>
  <si>
    <t>TP pratique de l'oral (compréhension et expression) à travers différentes activités proposées par l'enseignant.</t>
  </si>
  <si>
    <t>Traduction du français vers l'espagnol de textes littéraires contemporains.</t>
  </si>
  <si>
    <t>Les étudiants devront disposer de dictionnaires et manuels de grammaire adaptés au cycle universitaire (quelques exemples de dictionnaire : Larousse, Robert, Real Academia, Maria Moliner ; Grammaires : Bedel, Gerboin-Leroy, Coste-Redondo).</t>
  </si>
  <si>
    <t>Initiation littéraire à la Renaissance et au baroque : figures et œuvres d'auteurs. En TD le Lazarillo, introductiojn à la picaresque.</t>
  </si>
  <si>
    <t>Théâtre latino-américain : lecture de textes et pratique théâtrale.</t>
  </si>
  <si>
    <t>Introduction à l'Espagne du siècle d'or.</t>
  </si>
  <si>
    <t>La période coloniale de l'Amérique espagnole (XVI-XVIII siècles).</t>
  </si>
  <si>
    <t>Ce cours a pour principal objet l'étude d'articles de presse, de reportages télévisés et d'émissions de radio portant sur les thèmes contemporains de l'aire géographique étudiée.</t>
  </si>
  <si>
    <t>Phonologie de l'espagnol actuel : l'étudiant, après avoir étudié quelques notions fondamentales de phonétique et de phonologie, s'exerce à transcrire phonétiquement et phonologiquement de brefs énoncés en langue espagnole moderne.</t>
  </si>
  <si>
    <t>Traduction de textes classiques (XVI-XVIIIe siècles).</t>
  </si>
  <si>
    <t>CM présentation des notions de base de la narratologie.</t>
  </si>
  <si>
    <t>Les grandes étapes de l'histoire contemporaine espagnole (XIXe et XXe siècles).
Ce cours vise à aider les étudiants à s'approprier le lexique spécifique aux énoncés historiques, politiques, économiques ou relatant des faits de société et à mieux appréhender les différentes idéologies qui ont marqué l'histoire espagnole de la période étudiée.</t>
  </si>
  <si>
    <t>L'Amérique latine au XIXe siècle. Indépendance et création des nouveaux Etats.</t>
  </si>
  <si>
    <t>Initiation à l'étude de tableaux espagnols et latino-américains.</t>
  </si>
  <si>
    <t>Introduction à l'étude historique de l'espagnol. Le cours donne un aperçu de l'histoire de la langue espagnole et de l'évolution du système vocalique à partir du latin. L'objectif principal est d'initier les étudiants à l'étude de l'évolution d'une langue et aussi à la distinction des formes savantes et populaires dans les familles de mots.</t>
  </si>
  <si>
    <t>Traduction de textes espagnols des XIX° et XX° siècles.</t>
  </si>
  <si>
    <t>Thème oral  Espagnol S5</t>
  </si>
  <si>
    <t>Thème  Espagnol S5</t>
  </si>
  <si>
    <t>Version  Espagnol S5</t>
  </si>
  <si>
    <t>Traduction de textes espagnols des XIX° siècles.</t>
  </si>
  <si>
    <t>TD : le sonnet renaissant et baroque de Rimas humanas de Garcilaso De la Vega en passant par les poésies amoureuses de Quevedo et de Gongora. Une étude sur le sonnet qui se prolongera dans l'œuvre contemporaine, Columnae, de Jaime Siles.</t>
  </si>
  <si>
    <t>Six auteurs latino-américains ont pour l'instant gagné le prix Nobel de littérature : Gabriela Mistral (Chili) en 1945, Miguel Angel Asturias (Guatemala) en 1967, Pablo Neruda (Chili) en 1971, Gabriel Garcia Marquez (Colombie) en 1982, Octavio Paz (Mexique) en 1990 et Mario Vargas Llosa (Pérou) en 2010.
Il s'agira d'étudier ces auteurs en mettant en avant les spécificités de leurs oeuvres, leurs positionnements littéraires et politiques, leur réception nationale et internationale. Nous analyserons donc de grandes orientations de la littérature latino-américaine et ses liens avec l'histoire.
L'analyse des discours prononcés par les écrivains lors de la cérémonie de remise du Prix Nobel et des extraits représentatifs de leurs oeuvres (poémes, nouvelles, extraits de romans, essais) seront au coeur de notre réflexion ainsi que l'étude d'une oeuvre complète Cien años de soledad de Gabriel Garcia Marquez (Debolsillo, 2003).</t>
  </si>
  <si>
    <t>Le cours permettra aux étudiants d'approfondir leurs connaissances sur la période et de travailler l'analyse de documents historiques.</t>
  </si>
  <si>
    <t>Etude d'une anthologie de tableaux de l'époque classique au vingtième siècle.</t>
  </si>
  <si>
    <t>Le cinéma latino-américain : histoire et fiction dans le cinéma argentin.</t>
  </si>
  <si>
    <t>Initiation à la didactique de l'espagnol. Présentation ; première approche de l'enseignement de l'espagnol. Lecture et analyse des programmes officiels du 1er et du 2nd degrés. Elaboration de séquence/séance de cours (travaux par groupes).
Objectifs :
- découvrir le panorama historico-théorique de l'enseignement des langues
- s'approprier les textes institutionnels
- découvrir et se familiariser avec la pédagogie actionnelle ; mettre les élèves en activité.</t>
  </si>
  <si>
    <t>Le programme insiste sur les principaux aspects de l'évolution du systèem consonantique latin jusqu'à celui de l'espagnol. Au terme de ce semestre, l'étudiant doit être en mesure de commenter l'évolution vocalique et consonantique d'un certain nombre d'étymons latins jusqu'à leurs résultats actuels en espagnol.</t>
  </si>
  <si>
    <t>Traduction de textes du dix-neuvième siècle.</t>
  </si>
  <si>
    <t>Traduction de textes latino-américains du XXe et XXIe siècles ainsi que de textes espagnols du Siècle d’Or.</t>
  </si>
  <si>
    <t>CM : Poétiques de la génération de 27 : entre traditions et innovations. Les étudiants devront se procurer l'anthologie : los caminos del alma, mémoires vives de la génération 27 aux éditions Paadigmes, 2017, Orléans.
TD : Etude de Actos de habla de Jaime Siles, dans la même édition. On interrogera l'étrange résonance en soi des choses dans l'existence humaine.</t>
  </si>
  <si>
    <r>
      <t xml:space="preserve">La littérature cubaine se caractérise par un grand dynamisme ; son histoire est marquée par de grands auteurs qui remportent un vif succès national et international. Trois écrivains seront au centre de notre étude : Nicolas Guillen, Alejo Carpentier et Leonardo Padura. A travers leurs oeuvres, nous explorerons en particulier les liens entre écriture et musique, écriture et histoire. Nous étudierons une sélection de poèmes de Nicolas Guillen, le recueil de nouvelle </t>
    </r>
    <r>
      <rPr>
        <i/>
        <sz val="10"/>
        <rFont val="Arial"/>
        <family val="2"/>
      </rPr>
      <t>Guerra del Tiempo</t>
    </r>
    <r>
      <rPr>
        <sz val="10"/>
        <rFont val="Arial"/>
        <family val="2"/>
      </rPr>
      <t xml:space="preserve"> (Alianza Editorial, 1999) d'Alejo Carpentier et le roman policier </t>
    </r>
    <r>
      <rPr>
        <i/>
        <sz val="10"/>
        <rFont val="Arial"/>
        <family val="2"/>
      </rPr>
      <t>La neblina del ayer</t>
    </r>
    <r>
      <rPr>
        <sz val="10"/>
        <rFont val="Arial"/>
        <family val="2"/>
      </rPr>
      <t xml:space="preserve"> (Tusquets, 2013) de Leonardo Padura. Ce cours se fera en lien avec celui de civilisation latino-américaine.</t>
    </r>
  </si>
  <si>
    <t>Le cours permettra aux étudiants d’approfondir leurs connaissances sur la période et 
de travailler l’analyse de documents historiques.</t>
  </si>
  <si>
    <t xml:space="preserve">Les îles caribéennes hispanophones (Cuba, Porto Rico, République dominicaine) aux 
XXe et XXIe siècles. Une anthologie de documents sera fournie au début du semestre. </t>
  </si>
  <si>
    <t>Une méthodologie du commentaire de document historique sera proposée, appliquée ensuite à un corpus de textes. L'objectif est d'acquérir une capacité à situer un document dans son contexte, à en percevoir la structure, à apporter les pré-requis nécessaires à sa bonne intelligence, à révéler son argumentation et à amorcer un commentaire de son "intérêt" pour l'historien. Le cours sera également mis à profit pour introduire la méthodologie du groupement de documents historiques ou dossier.</t>
  </si>
  <si>
    <t>Les étudiants devront effectuer durant leur licence un stage ou un séjour dans un pays hispanophones. Ils rédigeront un rapport qu'ils exposeront lors d'une soutenance.</t>
  </si>
  <si>
    <t>Etude des principales caractéristiques de la peinture latino-américaine, et de son importance en tant que reflet d'une culture et d'une société, à travers l'étude d'une vingtaine de tableaux du XVIe siècle jusqu'à nos jours.</t>
  </si>
  <si>
    <t xml:space="preserve">Introduction à l’analyse filmique à partir de séquences de films espagnols. </t>
  </si>
  <si>
    <t>Inititation à la didactique de l'espagnol. De l'exercice à la tâche puis à la tâche complexe. La pédagogique actionnelle/le CECRL. Les grands principes de l'évaluation. Elaboration d'évaluations liées à la séance/séquence de cours. Présentation d'exemples de séquence. Elaboration d'une séquence (travaux de groupes) et présentations.</t>
  </si>
  <si>
    <t>LICENCE 2 LLCER ANGLAIS</t>
  </si>
  <si>
    <t>LOLA2B00</t>
  </si>
  <si>
    <t>LICENCE 2 LLCER ESPAGNOL</t>
  </si>
  <si>
    <t>LOLA2C00</t>
  </si>
  <si>
    <t>TRONC COMMUN</t>
  </si>
  <si>
    <t>Phonétique ANGLAIS S3</t>
  </si>
  <si>
    <t xml:space="preserve">Compréhension orale ANGLAIS S3 (niveau B2) </t>
  </si>
  <si>
    <t xml:space="preserve">Expression orale et interaction ANGLAIS S3 (niveau B2) </t>
  </si>
  <si>
    <t>Littératures Anglophones: Contexte Historique et Culturel (GB) S3</t>
  </si>
  <si>
    <t>Français : Grammaire 1</t>
  </si>
  <si>
    <t>Langue et Littérature/Cultures populaires Anglophones S3</t>
  </si>
  <si>
    <t>Atelier d'écriture 1</t>
  </si>
  <si>
    <t>Littératures Anglophones S5</t>
  </si>
  <si>
    <t>Civilisation anglophone S5</t>
  </si>
  <si>
    <t>Linguistique appliquée Anglais S5</t>
  </si>
  <si>
    <t>Civilisation anglophone S3</t>
  </si>
  <si>
    <t>LLA3B3A</t>
  </si>
  <si>
    <t>Histoire sociale et politique S3</t>
  </si>
  <si>
    <t>EC</t>
  </si>
  <si>
    <t>UE TRONC COMMUN</t>
  </si>
  <si>
    <t>BLOC / CHAPEAU</t>
  </si>
  <si>
    <t>LOLA3BP1</t>
  </si>
  <si>
    <t>LOLA3BP2</t>
  </si>
  <si>
    <t xml:space="preserve">Parcours MEEF 2nd degré </t>
  </si>
  <si>
    <t>LOLA3BP3</t>
  </si>
  <si>
    <t>LOLA3BP5</t>
  </si>
  <si>
    <t>LOLA3B01</t>
  </si>
  <si>
    <t>LOLA3B02</t>
  </si>
  <si>
    <t>LOLA3B03</t>
  </si>
  <si>
    <t>LCLA3B02</t>
  </si>
  <si>
    <t>0</t>
  </si>
  <si>
    <t>UE spécialisation</t>
  </si>
  <si>
    <t>L2 LEA et LLCER parc. Commerce international</t>
  </si>
  <si>
    <t>L2 LEA et LLCER parc. Traduction</t>
  </si>
  <si>
    <t>L2 LEA et LLCER parc. Médiation interculturelle</t>
  </si>
  <si>
    <t>LCLA3B03</t>
  </si>
  <si>
    <t>LOLA3B00</t>
  </si>
  <si>
    <t>LICENCE 3 LLCER ANGLAIS</t>
  </si>
  <si>
    <t>LOLA3C00</t>
  </si>
  <si>
    <t>LICENCE 3 LLCER ESPAGNOL</t>
  </si>
  <si>
    <t>LLA4BB</t>
  </si>
  <si>
    <t>LCLA4B01</t>
  </si>
  <si>
    <t>LCLA3B01</t>
  </si>
  <si>
    <t>LLA4B1B</t>
  </si>
  <si>
    <t>LLA4B1C</t>
  </si>
  <si>
    <t>LLA4B1D</t>
  </si>
  <si>
    <t>LLA4B1E</t>
  </si>
  <si>
    <t>Techniques de traduction 2 Anglais</t>
  </si>
  <si>
    <t xml:space="preserve">Expression orale et interaction  Anglais S4 (niveau B2) </t>
  </si>
  <si>
    <t xml:space="preserve">Compréhension orale  Anglais S4 (niveau B2) </t>
  </si>
  <si>
    <t>Phonétique  Anglais S4</t>
  </si>
  <si>
    <t>LLA4B20</t>
  </si>
  <si>
    <t>Littératures Anglophones: Contexte Historique et Culturel (US) S4</t>
  </si>
  <si>
    <t>LLA4B30</t>
  </si>
  <si>
    <t>Civilisation anglophone S4</t>
  </si>
  <si>
    <t>LLA4B3A</t>
  </si>
  <si>
    <t>Histoire sociale et politique S4</t>
  </si>
  <si>
    <t>LLA4B3B</t>
  </si>
  <si>
    <t>BLOC  / CHAPEAU</t>
  </si>
  <si>
    <t>LOLA4B02</t>
  </si>
  <si>
    <t>Informatique /Bureautique (Applied IT Skills) (salle informatique)</t>
  </si>
  <si>
    <t>LLA4I10</t>
  </si>
  <si>
    <t>Choix UEOI S4 / Mathématiques</t>
  </si>
  <si>
    <t>Mathématiques élémentaires S4</t>
  </si>
  <si>
    <t>LLSH + UEO tranverses</t>
  </si>
  <si>
    <t>Choix UE Ouverture Intégrée LLSH S4 Orléans</t>
  </si>
  <si>
    <t>L2 LLCER</t>
  </si>
  <si>
    <t>LLA4LAN2</t>
  </si>
  <si>
    <t>Choix Langue Vivante S4</t>
  </si>
  <si>
    <t>LLA4G90</t>
  </si>
  <si>
    <t xml:space="preserve">Français : Grammaire 2 </t>
  </si>
  <si>
    <t>LCLA4LA2</t>
  </si>
  <si>
    <t>LLA4B7A</t>
  </si>
  <si>
    <t>Analyse de l'image Anglais S4</t>
  </si>
  <si>
    <t>LLA4BP01</t>
  </si>
  <si>
    <t>LLA4BP02</t>
  </si>
  <si>
    <t>LLA4BP03</t>
  </si>
  <si>
    <t>LLA4BP04</t>
  </si>
  <si>
    <t>LLA4BP05</t>
  </si>
  <si>
    <t>LLA4B70</t>
  </si>
  <si>
    <t>UE spécialisation MEEF 2 Anglais  S4</t>
  </si>
  <si>
    <t>LLA4J8A</t>
  </si>
  <si>
    <t>LLA4J8B</t>
  </si>
  <si>
    <t>L2 LEA et L2 LLCER parc. Commerce international</t>
  </si>
  <si>
    <t>LLA4H61</t>
  </si>
  <si>
    <t>UE spécialisation parcours MEF-FLM/FLE S4</t>
  </si>
  <si>
    <t>LOLA4B05</t>
  </si>
  <si>
    <t>LLA4H6A</t>
  </si>
  <si>
    <t>oui</t>
  </si>
  <si>
    <t>LLA4B3A1</t>
  </si>
  <si>
    <t>LLA4B3A2</t>
  </si>
  <si>
    <t>LOLA4B04</t>
  </si>
  <si>
    <t>LLA4B50</t>
  </si>
  <si>
    <t>LLA4B5A</t>
  </si>
  <si>
    <t>L2 LEA et L2 LLCER parc. Traduction</t>
  </si>
  <si>
    <t>LLA4B5B1</t>
  </si>
  <si>
    <t>LLA4B5B2</t>
  </si>
  <si>
    <t>LLA4B5B3</t>
  </si>
  <si>
    <t>LLA4B5B</t>
  </si>
  <si>
    <t>Choix traduction renforcée 1 S4</t>
  </si>
  <si>
    <t>LOLA4B06</t>
  </si>
  <si>
    <t>LCLA4B03</t>
  </si>
  <si>
    <t>LLA4B60</t>
  </si>
  <si>
    <t>LLA4B61</t>
  </si>
  <si>
    <t>Choix UE spécialisation parcours Médiation S4</t>
  </si>
  <si>
    <t>1 UE / 3 ECTS</t>
  </si>
  <si>
    <t>LCLA4B04</t>
  </si>
  <si>
    <t>LLA4B61A</t>
  </si>
  <si>
    <t>LLA4C7A</t>
  </si>
  <si>
    <t>Introduction à l'iconographie Espagnol S4</t>
  </si>
  <si>
    <t>LEA</t>
  </si>
  <si>
    <t>LETTRES</t>
  </si>
  <si>
    <t>LOLA3C01</t>
  </si>
  <si>
    <t>LCLA3C01</t>
  </si>
  <si>
    <t>LOLA3C02</t>
  </si>
  <si>
    <t>LOLA3C03</t>
  </si>
  <si>
    <t>PARCOURS</t>
  </si>
  <si>
    <t>SEMESTRE</t>
  </si>
  <si>
    <t>3h00</t>
  </si>
  <si>
    <t>LLA3CP01</t>
  </si>
  <si>
    <t>LOLA3CP1</t>
  </si>
  <si>
    <t>LOLA3CP2</t>
  </si>
  <si>
    <t>LLA3CP02</t>
  </si>
  <si>
    <t>LLA3CP03</t>
  </si>
  <si>
    <t>LOLA3CP3</t>
  </si>
  <si>
    <t>LLA3CP04</t>
  </si>
  <si>
    <t>LLA3CP05</t>
  </si>
  <si>
    <t>LOLA3CP5</t>
  </si>
  <si>
    <t>Parcours MEEF 2nd degré</t>
  </si>
  <si>
    <t>Parcours Traduction</t>
  </si>
  <si>
    <t>LCLA4C01</t>
  </si>
  <si>
    <t>LLA4CC</t>
  </si>
  <si>
    <t>LLA4C1B</t>
  </si>
  <si>
    <t>LLA4C1C</t>
  </si>
  <si>
    <t>LLA4C1D</t>
  </si>
  <si>
    <t>PRATIQUE ET STRUCTURE DE LA LANGUE :  ESPAGNOL S4</t>
  </si>
  <si>
    <t>Civilisation espagnole S4</t>
  </si>
  <si>
    <t>Civilisation latino-américaine S4</t>
  </si>
  <si>
    <t>LLA4C20</t>
  </si>
  <si>
    <t>Littératures hispaniques S4</t>
  </si>
  <si>
    <t>LLA4C30</t>
  </si>
  <si>
    <t>Civilisation hispanique S4</t>
  </si>
  <si>
    <t>LLA4C2A</t>
  </si>
  <si>
    <t>Narratologie - Espagnol S4</t>
  </si>
  <si>
    <t>LLA4C2B</t>
  </si>
  <si>
    <t>LLA4C3A</t>
  </si>
  <si>
    <t>LLA4C3B</t>
  </si>
  <si>
    <t>LOLA4C03</t>
  </si>
  <si>
    <t>LOLA4C02</t>
  </si>
  <si>
    <t>LOLA4C01</t>
  </si>
  <si>
    <t>LOLA4CP1</t>
  </si>
  <si>
    <t>LLA4CP01</t>
  </si>
  <si>
    <t>LOLA4CP2</t>
  </si>
  <si>
    <t>LLA4CP02</t>
  </si>
  <si>
    <t>LLA4CP03</t>
  </si>
  <si>
    <t>LOLA4CP3</t>
  </si>
  <si>
    <t>LLA4CP04</t>
  </si>
  <si>
    <t>LOLA4CP4</t>
  </si>
  <si>
    <t>LLA4CP05</t>
  </si>
  <si>
    <t>LOLA4CP5</t>
  </si>
  <si>
    <t>LLA4C70</t>
  </si>
  <si>
    <t>LLA4LAN3</t>
  </si>
  <si>
    <t>LCLA4LA3</t>
  </si>
  <si>
    <t>LCLA5B01</t>
  </si>
  <si>
    <t>LCLA6B01</t>
  </si>
  <si>
    <t>LLA6BB</t>
  </si>
  <si>
    <t>SEMESTRE 6 LLCER ANGLAIS</t>
  </si>
  <si>
    <t>LCLA5C01</t>
  </si>
  <si>
    <t>LCLA6C01</t>
  </si>
  <si>
    <t>LLA6CC</t>
  </si>
  <si>
    <t>SEMESTRE 6 LLCER ESPAGNOL</t>
  </si>
  <si>
    <t>LOLA5B01</t>
  </si>
  <si>
    <t>Thème Anglais S5</t>
  </si>
  <si>
    <t>Compréhension et expression orales Anglais S5</t>
  </si>
  <si>
    <t>Version Anglais S5</t>
  </si>
  <si>
    <t>LOLA5B02</t>
  </si>
  <si>
    <t>LOLA5B03</t>
  </si>
  <si>
    <t>Concepts fondamentaux S5 Anglais</t>
  </si>
  <si>
    <t>LCLA5LA2</t>
  </si>
  <si>
    <t>PARCOURS MEEF ANGLAIS</t>
  </si>
  <si>
    <t>PARCOURS COMMERCE INTERNATIONAL</t>
  </si>
  <si>
    <t>LOLA5BP1</t>
  </si>
  <si>
    <t>LOLA5BP2</t>
  </si>
  <si>
    <t>LLA5BP02</t>
  </si>
  <si>
    <t>LOLA5BP3</t>
  </si>
  <si>
    <t>LLA5BP03</t>
  </si>
  <si>
    <t>LOLA5BP4</t>
  </si>
  <si>
    <t>LLA5BP04</t>
  </si>
  <si>
    <t>LLA5BP05</t>
  </si>
  <si>
    <t>Outils théoriques de la traduction 1 - S5</t>
  </si>
  <si>
    <t>Expériences Interculturelles S5</t>
  </si>
  <si>
    <t>LOLA5B04</t>
  </si>
  <si>
    <t>Droit des affaires internationales</t>
  </si>
  <si>
    <t>L3 LEA et L3 LLCER parc. Commerce international</t>
  </si>
  <si>
    <t>LLA5H70</t>
  </si>
  <si>
    <t>UE spécialisation Parcours MEF-FLE S5</t>
  </si>
  <si>
    <t>LOLA5H01</t>
  </si>
  <si>
    <t>Histoire des méthodologies S5 SDL</t>
  </si>
  <si>
    <t>Langue nouvelle 1 Serbo-Croate</t>
  </si>
  <si>
    <t>Langue nouvelle 2 Polonais</t>
  </si>
  <si>
    <t>LCLA5H05</t>
  </si>
  <si>
    <t>LOLA5B05</t>
  </si>
  <si>
    <t>LLA5B80</t>
  </si>
  <si>
    <t>UE spécialisation parcours médiation interculturelle S5</t>
  </si>
  <si>
    <t>LOLA5B06</t>
  </si>
  <si>
    <t>LCLA5B02</t>
  </si>
  <si>
    <t>Les Beatles et Les Années Soixante</t>
  </si>
  <si>
    <t>Cinéma latino-américain S5</t>
  </si>
  <si>
    <t>LLA6B10</t>
  </si>
  <si>
    <t>LLA6B1A</t>
  </si>
  <si>
    <t>Linguistique anglaise S6</t>
  </si>
  <si>
    <t>LLA6B1B</t>
  </si>
  <si>
    <t>Compréhension et expression orales Anglais S6</t>
  </si>
  <si>
    <t>LLA6B1C</t>
  </si>
  <si>
    <t>Thème Anglais S6</t>
  </si>
  <si>
    <t>LLA6B1D</t>
  </si>
  <si>
    <t>Version et multimedias Anglais S6</t>
  </si>
  <si>
    <t>LOLA6B01</t>
  </si>
  <si>
    <t>LLA6B20</t>
  </si>
  <si>
    <t>Littératures Anglophones S6 : Contexte historique et culturel (US)</t>
  </si>
  <si>
    <t>LLA6B30</t>
  </si>
  <si>
    <t>Civilisation  anglophone S6</t>
  </si>
  <si>
    <t>LOLA6B02</t>
  </si>
  <si>
    <t>LOLA6B03</t>
  </si>
  <si>
    <t>LLA6B2A</t>
  </si>
  <si>
    <t>LLA6B2B</t>
  </si>
  <si>
    <t>LLA6B3A</t>
  </si>
  <si>
    <t>LLA6B3B</t>
  </si>
  <si>
    <t>LLA6B3C</t>
  </si>
  <si>
    <t>LLA6B50</t>
  </si>
  <si>
    <t>LLA6LAN2</t>
  </si>
  <si>
    <t>Choix Langue vivante S6</t>
  </si>
  <si>
    <t>LCLA6LA2</t>
  </si>
  <si>
    <t>LLA6ESP</t>
  </si>
  <si>
    <t>LLA6G90</t>
  </si>
  <si>
    <t>Atelier d'écriture 2</t>
  </si>
  <si>
    <t>LLA6BP01</t>
  </si>
  <si>
    <t>LLA6BP02</t>
  </si>
  <si>
    <t>LLA6B60</t>
  </si>
  <si>
    <t>UE spécialisation parcours MEEF Anglais S6</t>
  </si>
  <si>
    <t>LOLA6B04</t>
  </si>
  <si>
    <t>LLA6B6A</t>
  </si>
  <si>
    <t>Linguistique appliquée Anglais S6</t>
  </si>
  <si>
    <t>LLA6B6B</t>
  </si>
  <si>
    <t>Iconographie Anglais S6</t>
  </si>
  <si>
    <t>LLA6B6C</t>
  </si>
  <si>
    <t>L3 LLCER</t>
  </si>
  <si>
    <t>LLA6J70</t>
  </si>
  <si>
    <t>UE spécialisation parcours commerce international S6</t>
  </si>
  <si>
    <t>LOLA6J02</t>
  </si>
  <si>
    <t>LLA6J7A</t>
  </si>
  <si>
    <t>LLA6J7B</t>
  </si>
  <si>
    <t>LLA6H70</t>
  </si>
  <si>
    <t>UE spécialisation Parcours MEF-FLE S6</t>
  </si>
  <si>
    <t>50% CC + 50% CT</t>
  </si>
  <si>
    <t>LLA6H7A</t>
  </si>
  <si>
    <t>LLA6H7B</t>
  </si>
  <si>
    <t>Grammaire pour le FLE</t>
  </si>
  <si>
    <t xml:space="preserve">L2 SDL parc. MEF-FLE, L2 LLCER parc. MEF FLM-FLE, L2 LEA parc. MEF FLM-FLE, </t>
  </si>
  <si>
    <t>SKROVEC Marie</t>
  </si>
  <si>
    <t>LLA4ESP</t>
  </si>
  <si>
    <t>Espagnol S4</t>
  </si>
  <si>
    <t>LOL4B6B
LOL4D6C
LOL4DH42
LOL4E4C
LOL4G8C
LOL4H5C</t>
  </si>
  <si>
    <t>FASQUEL Samuel</t>
  </si>
  <si>
    <t>Ecrit et Oral</t>
  </si>
  <si>
    <t>11</t>
  </si>
  <si>
    <t>Allemand S3</t>
  </si>
  <si>
    <t>LOL3B6A
LOL3C6A
LOL3D6A
LOL3DH41
LOL3E3A
LOL3G8A
LOL3H5A</t>
  </si>
  <si>
    <t>FLEURY Alain</t>
  </si>
  <si>
    <t>LOL3B6B
LOL3D6C
LOL3DH42
LOL3E3C
LOL3G8C
LOL3H5C</t>
  </si>
  <si>
    <t>L2 LEA et LLCER parc. MEEF 2</t>
  </si>
  <si>
    <t>71 et 11</t>
  </si>
  <si>
    <t>LOL3D7B
LOL3E7D
LOL3H7C</t>
  </si>
  <si>
    <t>ESPE- L2 LEA parc. MEEF 2 et MEF FLM-FLE, L2 LLCER parc. MEEF 2 et MEF FLM-FLE, L2 Lettres, L2 Histoire parc. MEEF, L2 Géo parc. MEEF, L2 SDL parc. MEF FLM-FLE et LSF</t>
  </si>
  <si>
    <t>QUITTELIER Sylvie</t>
  </si>
  <si>
    <t>1h00</t>
  </si>
  <si>
    <t>L2 LEA et LLCER parc. Commerce international, L2 LEA ANG/ALLD Siegen</t>
  </si>
  <si>
    <t>05 et 06</t>
  </si>
  <si>
    <t>L2 LEA et L2 LLCER parc. Traduction, L2 LEA ANG/ALLD Siegen</t>
  </si>
  <si>
    <t>L2 LEA et L2 LLCER parc. Médiation interculturelle</t>
  </si>
  <si>
    <t>27</t>
  </si>
  <si>
    <t>25</t>
  </si>
  <si>
    <t>LAGRANGE Maxime</t>
  </si>
  <si>
    <t>LOL4B6A
LOL4C6C
LOL4D6A
LOL4DH41
LOL4E4A
LOL4G8A
LOL4H5A</t>
  </si>
  <si>
    <t>12</t>
  </si>
  <si>
    <t>L2 SDL parc. MEF FLM-FLE et LSF,  L3 SDL parc. MEF FLM, L2 LLCER  et LEA parc. MEF FLM-FLE et MEEF 1er degré, L3 LLCER  et LEA parc. MEEF 1er degré</t>
  </si>
  <si>
    <t>DOYEN Anne-Lise</t>
  </si>
  <si>
    <t>16 et 70</t>
  </si>
  <si>
    <t>L2 LLCER et LEA parc. MEEF 2</t>
  </si>
  <si>
    <t>Gestion de projet (salle informatique; 25 étudiants / gpe)</t>
  </si>
  <si>
    <t>L2 SDL,  L2 LLCER parc. MEF FLM-FLE, L2 LEA parc. MEF FLM-FLE, L2 LEA ANG/ALLD parc. Siegen, L3 Lettres parc. Métiers des lettres</t>
  </si>
  <si>
    <t>GUERIN Emmanuelle</t>
  </si>
  <si>
    <t>LOL3BB1
LOL3CB1
LOL3JB1</t>
  </si>
  <si>
    <t>LOL3BB2
LOL3CB2
LOL3JB2</t>
  </si>
  <si>
    <t>LOL3BBB</t>
  </si>
  <si>
    <t>LOL3BC3
LOL3CC3
LOL3JC3</t>
  </si>
  <si>
    <t>LOL3B2B
+
LOL3B2C</t>
  </si>
  <si>
    <t>LOL4BB5
LOL4CB5
LOL4JB5</t>
  </si>
  <si>
    <t>LOL4BC5
LOL4CC5
LOL4JC5</t>
  </si>
  <si>
    <t>LOL3BB5
LOL3CB5
LOL3JB5</t>
  </si>
  <si>
    <t>LOL4BC4
LOL4CC4
LOL4JC4</t>
  </si>
  <si>
    <t>LOL5H7E</t>
  </si>
  <si>
    <t>SERPOLLET Noëlle</t>
  </si>
  <si>
    <t>SCAILLET Agnès</t>
  </si>
  <si>
    <t>FRENEE Samantha</t>
  </si>
  <si>
    <t xml:space="preserve">BENAYADA Kamila </t>
  </si>
  <si>
    <t>LAINE Ariane</t>
  </si>
  <si>
    <t>WINSWORTH Ben</t>
  </si>
  <si>
    <t>CLOISEAU Gilles</t>
  </si>
  <si>
    <t>FOURNIE-CHABOCHE Sylvie</t>
  </si>
  <si>
    <t>TABUTEAU Eric</t>
  </si>
  <si>
    <t>FISCHER Karin</t>
  </si>
  <si>
    <t>BELOUAH Rachid</t>
  </si>
  <si>
    <t>KASWENGI Joseph</t>
  </si>
  <si>
    <t>SCHMITT Pierre</t>
  </si>
  <si>
    <t>PERROT  ép. PUGHE Marie-Eve</t>
  </si>
  <si>
    <t>PERROT ép. PUGHE Marie-Eve</t>
  </si>
  <si>
    <t>THOMPSON Gregory</t>
  </si>
  <si>
    <t>NOEL Isabelle</t>
  </si>
  <si>
    <t>BARUT Benoît</t>
  </si>
  <si>
    <t>EYMAR Marcos</t>
  </si>
  <si>
    <t>DUBOIS Florent</t>
  </si>
  <si>
    <t>BENAYADA Kamila</t>
  </si>
  <si>
    <t>RIVIERE DE FRANCO Karine</t>
  </si>
  <si>
    <t>CRISTINOI BURSUC Antonia</t>
  </si>
  <si>
    <t>BRUNEL Stéphane</t>
  </si>
  <si>
    <t>NATANSON Brigitte</t>
  </si>
  <si>
    <t>GALLET Elodie</t>
  </si>
  <si>
    <t>RAICKOVIC Luka</t>
  </si>
  <si>
    <t>DE STAMPA Sylwia</t>
  </si>
  <si>
    <r>
      <t>L3 LLCER Anglais, L3 LEA parc. MEE</t>
    </r>
    <r>
      <rPr>
        <sz val="10"/>
        <rFont val="Arial"/>
        <family val="2"/>
      </rPr>
      <t>F ANG</t>
    </r>
  </si>
  <si>
    <t>UE spécialisation parcours Traduction S5</t>
  </si>
  <si>
    <t>L3 LLCER et LEA parc. Traduction</t>
  </si>
  <si>
    <t>L3 LLCER et LEA parc. Médiation</t>
  </si>
  <si>
    <t>LL3BI8</t>
  </si>
  <si>
    <t>LCLA5LA3</t>
  </si>
  <si>
    <t>Allemand S5</t>
  </si>
  <si>
    <t>Didactique des langues étrangères S5 Anglais</t>
  </si>
  <si>
    <t>LOLA5J70</t>
  </si>
  <si>
    <t>LOLA5BP5</t>
  </si>
  <si>
    <t>LOL5B6C
LOL5C8C
LOL5J9M</t>
  </si>
  <si>
    <t>LOL5B6A
LOL5C8A
LOL5J9K</t>
  </si>
  <si>
    <t>LOL5B6D
LOL5J9N</t>
  </si>
  <si>
    <t>LOL5B8A
LOL5C7A
LOL5J8A</t>
  </si>
  <si>
    <t>LOL5B8C
LOL5C7C
LOL5J8C</t>
  </si>
  <si>
    <t>LOL5BP2A
LOL5BP2</t>
  </si>
  <si>
    <t>LOL5BP3</t>
  </si>
  <si>
    <t>LOL5B5A
LOL5C4A
LOL5D6A
LOL5DH2A
LOL5E4A
LOL5G6A
LOL5H6A</t>
  </si>
  <si>
    <t>LLO5B5B
LOL5B5B
LOL5D6C
LOL5DH3A
LOL5E4C
LOL5G6C
LOL5H6C</t>
  </si>
  <si>
    <t>LOL5B9H
LOL5C9D
LOL5J7A1</t>
  </si>
  <si>
    <t>LOL5B9I
LOL5C9E
LOL5J7A2</t>
  </si>
  <si>
    <t>LOL5B7K
LOL5C6H
LOL5H8H
LOL5J9I</t>
  </si>
  <si>
    <t>LOL5B7L
LOL5C6I
LOL5H8I
LOL5J9J</t>
  </si>
  <si>
    <t>LOL5B7G
LOL5C6B
LOL5H8B
LOL5J9B</t>
  </si>
  <si>
    <t>LOL5B9A
LOL5C5A
LOL5J9O</t>
  </si>
  <si>
    <t>LOL6B9L
LOL6C6B
LOL6J9H</t>
  </si>
  <si>
    <t>LOL6B6A
LOL6C5A
LOL6D6A
LOL6DH1B
LOL6E4A
LOL6G5A
LOL6H5A</t>
  </si>
  <si>
    <t>LOL6B6B
LOL4D6C
LOL6D6C
LOL6DH1C
LOL6E4C
LOL6G5C
LOL6H5C</t>
  </si>
  <si>
    <t>LOLA6H01</t>
  </si>
  <si>
    <t>LOLA6B06</t>
  </si>
  <si>
    <t>LLA6B70</t>
  </si>
  <si>
    <t>UE spécialisation parcours Traduction S6</t>
  </si>
  <si>
    <t>LLA6B7A</t>
  </si>
  <si>
    <t>LLA6B7B</t>
  </si>
  <si>
    <t xml:space="preserve">Choix traduction renforcée 2 </t>
  </si>
  <si>
    <t>LLA6B7B1</t>
  </si>
  <si>
    <t>Traduction renforcée 2 Allemand-Français</t>
  </si>
  <si>
    <t>LLA6B7B2</t>
  </si>
  <si>
    <t>Traduction renforcée 2 Espagnol-Français</t>
  </si>
  <si>
    <t>LLA6B7B3</t>
  </si>
  <si>
    <t>Traduction renforcée 2 Japonais-Français</t>
  </si>
  <si>
    <t>LLA6B80</t>
  </si>
  <si>
    <t>LLA6B8A</t>
  </si>
  <si>
    <t>Culture anglophone S6</t>
  </si>
  <si>
    <t>LLA6C80</t>
  </si>
  <si>
    <t>Culture hispanophone S6</t>
  </si>
  <si>
    <t>LCLA6B03</t>
  </si>
  <si>
    <t>Etat-Unis et Canada</t>
  </si>
  <si>
    <t>LLA6B8A1</t>
  </si>
  <si>
    <t>LLA6B8A2</t>
  </si>
  <si>
    <t>LLA6C6A</t>
  </si>
  <si>
    <t>LLA6C6B</t>
  </si>
  <si>
    <t>CHAPEAU</t>
  </si>
  <si>
    <t>1 UE / 6 ECTS</t>
  </si>
  <si>
    <t>LL3CI8</t>
  </si>
  <si>
    <t>PRATIQUE ET STRUCTURE DE LA LANGUE S5 : ESPAGNOL</t>
  </si>
  <si>
    <t>LL2CI8</t>
  </si>
  <si>
    <t>LOLA5C01</t>
  </si>
  <si>
    <t>LOLA5C02</t>
  </si>
  <si>
    <t>LOLA5C03</t>
  </si>
  <si>
    <t>Pratique et structure de la langue : Anglais S3</t>
  </si>
  <si>
    <t>Pratique et structure de la langue : Anglais  S4</t>
  </si>
  <si>
    <r>
      <t xml:space="preserve">Pratique et structure de la langue : Anglais  </t>
    </r>
    <r>
      <rPr>
        <b/>
        <sz val="10"/>
        <color theme="1"/>
        <rFont val="Arial"/>
        <family val="2"/>
      </rPr>
      <t>S5</t>
    </r>
  </si>
  <si>
    <t>Pratique et structure de la langue : Anglais S6</t>
  </si>
  <si>
    <t>LOLA6BP1</t>
  </si>
  <si>
    <t>LOLA6BP2</t>
  </si>
  <si>
    <t>Histoire de la pensée polItique : Domaine Nord-américain</t>
  </si>
  <si>
    <t>Histoire sociale et idéologie polItique 2:  Domaine britannique</t>
  </si>
  <si>
    <t>Interaction dans le monde anglophone</t>
  </si>
  <si>
    <t>Période d'observation ou séjour en pays anglophone (Non présentiel)</t>
  </si>
  <si>
    <t>Didactique du français langue étrangère et période d'observation</t>
  </si>
  <si>
    <t>LCLA6B02</t>
  </si>
  <si>
    <t>LOLA6B07</t>
  </si>
  <si>
    <t>LOLA6C06</t>
  </si>
  <si>
    <t>Outils théoriques de la traduction 2 :  stylistique comparée</t>
  </si>
  <si>
    <t>11 et 80</t>
  </si>
  <si>
    <t>11 et 07</t>
  </si>
  <si>
    <t>L3 LLCER et LEA parc. Commerce international</t>
  </si>
  <si>
    <t>Droit des contrats de la Common law</t>
  </si>
  <si>
    <t>01 et 02</t>
  </si>
  <si>
    <t>09 et 07</t>
  </si>
  <si>
    <t>GINESTA-MUNOZ Magali</t>
  </si>
  <si>
    <t>DURRINGER Fabien</t>
  </si>
  <si>
    <t>NOËL Isabelle</t>
  </si>
  <si>
    <t>LOL6B7C
LOL6C9C
LOL6J9E</t>
  </si>
  <si>
    <t>LOL6B7E
LOL6C9B
LOL6J9D</t>
  </si>
  <si>
    <t>LOL6B7D
LOL6C9D
LOL6J9F</t>
  </si>
  <si>
    <t>LOL6B9H
LOL6C8A
LOL6J8A</t>
  </si>
  <si>
    <t>LOL6B9I
LOL6J8F</t>
  </si>
  <si>
    <t>LOL6B9J
LOL6C8E
LOL6J8G</t>
  </si>
  <si>
    <t>LOL6J8I</t>
  </si>
  <si>
    <t>LOL6BP1B</t>
  </si>
  <si>
    <t>LOL6BP2A</t>
  </si>
  <si>
    <t>LOL6BP3B</t>
  </si>
  <si>
    <t>LOL6B9R
LOL6C9H
LOL6J7C</t>
  </si>
  <si>
    <t>LOL6B9P
LOL6C9F
LOL6J7B</t>
  </si>
  <si>
    <t>LOL6B8A
LOL6C7A
LOL6H7A
LOL6J9A</t>
  </si>
  <si>
    <t>LOL6B9K
LOL6C6A
LOL6J9G</t>
  </si>
  <si>
    <t>Dossiers+Oral</t>
  </si>
  <si>
    <t>LL2BI8</t>
  </si>
  <si>
    <t>L3 LLCER et LEA parc. MEF FLE</t>
  </si>
  <si>
    <t>Parcours MEEF 2nd degré Espagnol</t>
  </si>
  <si>
    <t>UE spécialisation MEEF 2 Espagnol S4</t>
  </si>
  <si>
    <t>LLA4ANG</t>
  </si>
  <si>
    <t>Anglais S4</t>
  </si>
  <si>
    <t>LOL4DH40
LOL4E4B
LOL4G8B
LOL4H5B</t>
  </si>
  <si>
    <t>LOLA4C04</t>
  </si>
  <si>
    <t>UE spécialisation parcours Traduction S4</t>
  </si>
  <si>
    <t>Introduction aux études irlandaises / Introduction to Irish History and Society</t>
  </si>
  <si>
    <t>L2 LLCER Espagnol et L2 LEA parc. Médiation et MEEF 2 Espagnol
L2 LLCER Anglais parc. Médiation</t>
  </si>
  <si>
    <t>LOL3C6B
LOL3D6B
LOL3DH40
LOL3E3B
LOL3G8B
LOL3H5B</t>
  </si>
  <si>
    <t>MORCILLO Françoise</t>
  </si>
  <si>
    <t>BACCON Annie</t>
  </si>
  <si>
    <t>FRANCOIS Cécile</t>
  </si>
  <si>
    <t>LOL3CC2
LOL3BC2
LOL3JC2</t>
  </si>
  <si>
    <t>LOL</t>
  </si>
  <si>
    <t>LOL3CC</t>
  </si>
  <si>
    <t>L2 LEA et L2 LLCER parc. MEEF 2 Espagnol et Médiation interculturelle</t>
  </si>
  <si>
    <t>PELAGE Catherine</t>
  </si>
  <si>
    <t>LOL4C2E</t>
  </si>
  <si>
    <t>LOL4C10</t>
  </si>
  <si>
    <t>LOL4C2B</t>
  </si>
  <si>
    <t>LOL4C2D</t>
  </si>
  <si>
    <t>LOL4C30</t>
  </si>
  <si>
    <t>LOL3C2A</t>
  </si>
  <si>
    <t>LOL4BC1
LOL4CC1
LOL4JC1</t>
  </si>
  <si>
    <t>LOL4BC2
LOL4CC2
LOL4JC2</t>
  </si>
  <si>
    <t>LOL4BC3
LOL4CC3
LOL4JC3</t>
  </si>
  <si>
    <t>LOL4CC</t>
  </si>
  <si>
    <t>LOL4B40
LOL4C50</t>
  </si>
  <si>
    <t>15-20 min</t>
  </si>
  <si>
    <t xml:space="preserve"> 2 oraux 15 min (80%)+ note participation (20%)</t>
  </si>
  <si>
    <t>écrit 1h30 + oral 15 min</t>
  </si>
  <si>
    <t>2 écrits 1h30 et 1 oral 15 min</t>
  </si>
  <si>
    <t>écrit 1h30 et oral 15 min</t>
  </si>
  <si>
    <t>LLA6C1A</t>
  </si>
  <si>
    <t>LLA6C1B</t>
  </si>
  <si>
    <t>LLA6C1C</t>
  </si>
  <si>
    <t>LLA6C1D</t>
  </si>
  <si>
    <t>LLA6C10</t>
  </si>
  <si>
    <t>LLA6C20</t>
  </si>
  <si>
    <t>Littératures hispaniques S6</t>
  </si>
  <si>
    <t>LLA6C30</t>
  </si>
  <si>
    <t>Civilisation hispanique 6</t>
  </si>
  <si>
    <t>LLA6LAN3</t>
  </si>
  <si>
    <t>LLA6C2A</t>
  </si>
  <si>
    <t>LLA6C2B</t>
  </si>
  <si>
    <t>LLA6C3A</t>
  </si>
  <si>
    <t>LLA6C3B</t>
  </si>
  <si>
    <t>LLA6C3C</t>
  </si>
  <si>
    <t>LLA6C40</t>
  </si>
  <si>
    <t>LOLA6CP1</t>
  </si>
  <si>
    <t>LLA6CP01</t>
  </si>
  <si>
    <t>LOLA6CP2</t>
  </si>
  <si>
    <t>LLA6CP02</t>
  </si>
  <si>
    <t>LOLA6CP3</t>
  </si>
  <si>
    <t>LLA6CP03</t>
  </si>
  <si>
    <t>LLA6CP04</t>
  </si>
  <si>
    <t>LOLA6CP4</t>
  </si>
  <si>
    <t>LLA6CP05</t>
  </si>
  <si>
    <t>LOLA6CP5</t>
  </si>
  <si>
    <t>LLA6C6C</t>
  </si>
  <si>
    <t>Didactique des langues étrangères 2 - Espagnol S6</t>
  </si>
  <si>
    <t>30 min</t>
  </si>
  <si>
    <t xml:space="preserve">PARCOURS  MEEF 2 ESPAGNOL </t>
  </si>
  <si>
    <t>PARCOURS COMMERCE INTERNATIONAL (CI)</t>
  </si>
  <si>
    <t>LLA5CP04</t>
  </si>
  <si>
    <t>LLA5CP03</t>
  </si>
  <si>
    <t>LLA5CP05</t>
  </si>
  <si>
    <t>LOLA5CP1</t>
  </si>
  <si>
    <t>LOLA5CP2</t>
  </si>
  <si>
    <t>LLA5CP02</t>
  </si>
  <si>
    <t>LOLA5CP3</t>
  </si>
  <si>
    <t>LOLA5CP4</t>
  </si>
  <si>
    <t>LOLA5CP5</t>
  </si>
  <si>
    <t>Linguistique diachronique Espagnol  S5</t>
  </si>
  <si>
    <t>Didactique des langues étrangères Espagnol S5</t>
  </si>
  <si>
    <t>Pratique et structure de la langue  S6 Espagnol</t>
  </si>
  <si>
    <t>Période d'observation ou séjour en pays hispanophone</t>
  </si>
  <si>
    <t>NP</t>
  </si>
  <si>
    <t>LOL6C5B
LOL6D6B
LOL6DH1A
LOL6E4B
LOL6G5B
LOL6H5B</t>
  </si>
  <si>
    <t xml:space="preserve">UE de tronc commun </t>
  </si>
  <si>
    <t>LOLA6C04</t>
  </si>
  <si>
    <t>LLA6C60</t>
  </si>
  <si>
    <t>UE spécialisation parcours MEEF Espagnol S6</t>
  </si>
  <si>
    <t>LOLA6C01</t>
  </si>
  <si>
    <t>LOLA6C02</t>
  </si>
  <si>
    <t>LOLA6C03</t>
  </si>
  <si>
    <t>Civilisation  latino-américaine S6</t>
  </si>
  <si>
    <t>1h00 CC et 2h00 CT</t>
  </si>
  <si>
    <t>écrit 1h30 et oral 20 min</t>
  </si>
  <si>
    <t>écrit 1h30 + oral 20 min</t>
  </si>
  <si>
    <t>écrit 2h00 + oral 15 min</t>
  </si>
  <si>
    <t>écrit 1h00 et oral 20 min</t>
  </si>
  <si>
    <t>L3 LLCER et LEA parc. Médiation
L3 LLCER ESP et LEA parc MEEF 2 espagnol</t>
  </si>
  <si>
    <t>UE spécialisation MEEF 2 Espagnol S5</t>
  </si>
  <si>
    <t>L3 LLCER ESP et LEA parc MEEF 2 espagnol</t>
  </si>
  <si>
    <t>LOL5C4B
LOL5D6B
LOL5DH1A
LOL5E4B
LOL5G6B
LOL5H6B</t>
  </si>
  <si>
    <t>LOL5C5C
LOL5B9C
LOL5J9Q</t>
  </si>
  <si>
    <t>LOL5B9D
LOL5C5D
LOL5J9R</t>
  </si>
  <si>
    <t>LOL5CP5A</t>
  </si>
  <si>
    <t>LOL5CP2B</t>
  </si>
  <si>
    <t>LOL5CP3B</t>
  </si>
  <si>
    <t>PELAGE catherine</t>
  </si>
  <si>
    <t>ALLIN Jean-Yves</t>
  </si>
  <si>
    <t>CT écrit 3h00</t>
  </si>
  <si>
    <t>LOL6C1A</t>
  </si>
  <si>
    <t>LOL6C1B</t>
  </si>
  <si>
    <t>LOL6C1C</t>
  </si>
  <si>
    <t>LOL6C20</t>
  </si>
  <si>
    <t>LOL6C2A</t>
  </si>
  <si>
    <t>LOL6C2B</t>
  </si>
  <si>
    <t>LOL6C3D</t>
  </si>
  <si>
    <t>LOL6C3B</t>
  </si>
  <si>
    <t>LOL6B9M
LOL6C6C
LOL6J9I</t>
  </si>
  <si>
    <t>LOL6C40</t>
  </si>
  <si>
    <t>LOL6B9B
LOL5C5B
LOL5J9P</t>
  </si>
  <si>
    <t>LOL6B9N
LOL6C6D
LOL6J9J</t>
  </si>
  <si>
    <t>LOL6CP1B</t>
  </si>
  <si>
    <t>LOL6CP5A</t>
  </si>
  <si>
    <t>LOL6CP2B</t>
  </si>
  <si>
    <t>LOL6CP3B</t>
  </si>
  <si>
    <t>PARCOURS  MEEF 2 Anglais</t>
  </si>
  <si>
    <t>CRISTINOI BARSUC Antonia</t>
  </si>
  <si>
    <t>L3 LLCER et LEA parc. MEEF 2 Anglais</t>
  </si>
  <si>
    <t xml:space="preserve">Didactique des langues étrangères Anglais  S6 </t>
  </si>
  <si>
    <t>mémoire et soutenance</t>
  </si>
  <si>
    <t>LCLA6LA3</t>
  </si>
  <si>
    <t>Choix UE spécialisation parcours médiation interculturelle S6</t>
  </si>
  <si>
    <t>LLCER</t>
  </si>
  <si>
    <r>
      <t xml:space="preserve">Linguistique Anglais S3 </t>
    </r>
    <r>
      <rPr>
        <sz val="10"/>
        <color rgb="FFFF0000"/>
        <rFont val="Arial"/>
        <family val="2"/>
      </rPr>
      <t>(</t>
    </r>
    <r>
      <rPr>
        <b/>
        <sz val="10"/>
        <color rgb="FFFF0000"/>
        <rFont val="Arial"/>
        <family val="2"/>
      </rPr>
      <t>passage de 18HTD à 9HCM pour 2019/20 uniqt)</t>
    </r>
  </si>
  <si>
    <t>LLA4J8C</t>
  </si>
  <si>
    <t>Anglais du tourisme, du patrimoine et du territoire</t>
  </si>
  <si>
    <t>40% Ecrit
40% Oral
20% participation</t>
  </si>
  <si>
    <t>écrit 1h30 + 1 oral 30 min.+ note participation</t>
  </si>
  <si>
    <r>
      <rPr>
        <sz val="10"/>
        <color rgb="FFFF0000"/>
        <rFont val="Arial"/>
        <family val="2"/>
      </rPr>
      <t>Introduction au  c</t>
    </r>
    <r>
      <rPr>
        <sz val="10"/>
        <color theme="1"/>
        <rFont val="Arial"/>
        <family val="2"/>
      </rPr>
      <t>ommerce international</t>
    </r>
  </si>
  <si>
    <t xml:space="preserve">30 min. + 1h00 </t>
  </si>
  <si>
    <r>
      <t xml:space="preserve">écrit </t>
    </r>
    <r>
      <rPr>
        <sz val="10"/>
        <color rgb="FFFF0000"/>
        <rFont val="Arial"/>
        <family val="2"/>
      </rPr>
      <t xml:space="preserve">1h30 </t>
    </r>
    <r>
      <rPr>
        <sz val="10"/>
        <color indexed="8"/>
        <rFont val="Arial"/>
        <family val="2"/>
      </rPr>
      <t>+ oral 20 min</t>
    </r>
  </si>
  <si>
    <t>50% CC
50% CT</t>
  </si>
  <si>
    <t>dossier + soutenance</t>
  </si>
  <si>
    <r>
      <t xml:space="preserve">Traduction renforcée </t>
    </r>
    <r>
      <rPr>
        <sz val="10"/>
        <color rgb="FFFF0000"/>
        <rFont val="Arial"/>
        <family val="2"/>
      </rPr>
      <t>2</t>
    </r>
    <r>
      <rPr>
        <sz val="10"/>
        <color theme="1"/>
        <rFont val="Arial"/>
        <family val="2"/>
      </rPr>
      <t xml:space="preserve"> Anglais-Français</t>
    </r>
  </si>
  <si>
    <t>ESPE</t>
  </si>
  <si>
    <t>LOLA6BP3</t>
  </si>
  <si>
    <t>LLA6BP03</t>
  </si>
  <si>
    <t>LOLA6BP4</t>
  </si>
  <si>
    <t>LLA6BP04</t>
  </si>
  <si>
    <t>LLA6BP05</t>
  </si>
  <si>
    <t>LOLA6BP5</t>
  </si>
  <si>
    <t>L3 SDL,  LLCER et LEA</t>
  </si>
  <si>
    <r>
      <t>Introduction aux s</t>
    </r>
    <r>
      <rPr>
        <sz val="10"/>
        <rFont val="Arial"/>
        <family val="2"/>
      </rPr>
      <t>tratégies pour l'e-commerce</t>
    </r>
  </si>
  <si>
    <t>SOTTEAU-JANTON Emilie</t>
  </si>
  <si>
    <t>MICHEL Alice</t>
  </si>
  <si>
    <t>dossier + écrit</t>
  </si>
  <si>
    <t>UFR COLLEGIUM LLSH</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</si>
  <si>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</si>
  <si>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r>
      <t xml:space="preserve">CT écrit 2h00 / </t>
    </r>
    <r>
      <rPr>
        <strike/>
        <sz val="10"/>
        <color rgb="FFFF0000"/>
        <rFont val="Arial"/>
        <family val="2"/>
      </rPr>
      <t>CC oral</t>
    </r>
  </si>
  <si>
    <t>LLA3G7B</t>
  </si>
  <si>
    <t>Langue et littérature anciennes 1</t>
  </si>
  <si>
    <t>LOL2G51</t>
  </si>
  <si>
    <t>CHOIX</t>
  </si>
  <si>
    <t>CALTOT Pierre-Alain</t>
  </si>
  <si>
    <t>L'enseignement se déclinera en deux volets :
- un premier volet consacré aux deux littératures et civilisations anciennes, fondatrices de la culture européenne, grecque et latine, avec découverte des principaux genres et auteurs (en traduction), et de la culture antique, tels que les arts, la philosophie, les institutions politiques et juridiques...
- un secon volet consacré à l'étude de la langue latine, avec une progression adaptée.</t>
  </si>
  <si>
    <t>LCLA3LA4</t>
  </si>
  <si>
    <t>LLA3LAN4</t>
  </si>
  <si>
    <t>LLA4G7A</t>
  </si>
  <si>
    <r>
      <t xml:space="preserve">Langue et littérature anciennes </t>
    </r>
    <r>
      <rPr>
        <sz val="10"/>
        <color rgb="FFFF0000"/>
        <rFont val="Arial"/>
        <family val="2"/>
      </rPr>
      <t>2</t>
    </r>
  </si>
  <si>
    <t>choix</t>
  </si>
  <si>
    <t>L'enseignement, qui s'inscrit dans le prolongement de l'UE du S3, abordera aussi bien des questions de civilisation et de littérature anciennes, avec étude (en traduction) des principaux genres et auteurs, que l'étude de la langue latine, avec une progression adaptée.</t>
  </si>
  <si>
    <t>Lettres, L2 LLCER Espagnol</t>
  </si>
  <si>
    <t>Enseignements théoriques semestre 6</t>
  </si>
  <si>
    <t>non compensable avec UE Période d'observation ou séjour en pays anglophone</t>
  </si>
  <si>
    <t>LLA6BTH</t>
  </si>
  <si>
    <t>LLA6CTH</t>
  </si>
  <si>
    <t>non compensable avec UE Période d'observation ou séjour en pays hispanophone</t>
  </si>
  <si>
    <r>
      <rPr>
        <strike/>
        <sz val="10"/>
        <color theme="1"/>
        <rFont val="Arial"/>
        <family val="2"/>
      </rPr>
      <t>WINSWORTH Ben</t>
    </r>
    <r>
      <rPr>
        <sz val="10"/>
        <color theme="1"/>
        <rFont val="Arial"/>
        <family val="2"/>
      </rPr>
      <t xml:space="preserve">
FRENEE Samantha</t>
    </r>
  </si>
  <si>
    <t>L2 Lettres, L2 LLCER Espagnol</t>
  </si>
  <si>
    <r>
      <t>écrit</t>
    </r>
    <r>
      <rPr>
        <strike/>
        <sz val="10"/>
        <color rgb="FF7030A0"/>
        <rFont val="Arial"/>
        <family val="2"/>
      </rPr>
      <t xml:space="preserve"> - dictée</t>
    </r>
  </si>
  <si>
    <t>1h00 au lieu de 1h30</t>
  </si>
  <si>
    <t>2h00 au lieu de 1h30</t>
  </si>
  <si>
    <r>
      <t xml:space="preserve">CT écrit 2h00 </t>
    </r>
    <r>
      <rPr>
        <strike/>
        <sz val="10"/>
        <color rgb="FF7030A0"/>
        <rFont val="Arial"/>
        <family val="2"/>
      </rPr>
      <t>/ CC oral</t>
    </r>
  </si>
  <si>
    <t>LLA3B50</t>
  </si>
  <si>
    <t>LLA3B51</t>
  </si>
  <si>
    <t>LOLA3BP4</t>
  </si>
  <si>
    <t>LOLA3CP4</t>
  </si>
  <si>
    <t>LLA5B51</t>
  </si>
  <si>
    <t>LLA5B1E</t>
  </si>
  <si>
    <t>Traduction et multimédia 1</t>
  </si>
  <si>
    <t>Traduction renforcée Anglais/Français 1</t>
  </si>
  <si>
    <t>LLA4B11</t>
  </si>
  <si>
    <t>LOLA4B07</t>
  </si>
  <si>
    <t>LLA4B1F</t>
  </si>
  <si>
    <t>LLA4O02</t>
  </si>
  <si>
    <t>LLA4B41</t>
  </si>
  <si>
    <t>LCLA4B05</t>
  </si>
  <si>
    <t>LCLA4UO2</t>
  </si>
  <si>
    <t>LOLA4BP7</t>
  </si>
  <si>
    <t>LOLA4BP8</t>
  </si>
  <si>
    <t>LOLA4BP9</t>
  </si>
  <si>
    <t>LOLA4BP6</t>
  </si>
  <si>
    <t>LOLA4BP0</t>
  </si>
  <si>
    <t>LLA4MAT2</t>
  </si>
  <si>
    <t>LLA4C11</t>
  </si>
  <si>
    <t>LLA4C1E</t>
  </si>
  <si>
    <t>CT/écrit à distance/ 1h30</t>
  </si>
  <si>
    <t>CT/écrit à distance/1h30</t>
  </si>
  <si>
    <t>CT/écrit à distance/2h</t>
  </si>
  <si>
    <t>100% CC/écrit/temps libre</t>
  </si>
  <si>
    <t>CT/écrit à distance/3h</t>
  </si>
  <si>
    <t>CT/écrit à distance/temps libre</t>
  </si>
  <si>
    <t>CT/écrit  distance/temps libre</t>
  </si>
  <si>
    <t xml:space="preserve">CT/écrit à distance/1h </t>
  </si>
  <si>
    <t>CT/ enresgistrement vidéo/temps libre</t>
  </si>
  <si>
    <t>CT/enregistrement vidéo à distance/Temps libre</t>
  </si>
  <si>
    <t>CT/Dossier écrit plus audio/temps libre</t>
  </si>
  <si>
    <t>CT/écrit à distance/tps libre</t>
  </si>
  <si>
    <t>100 % CT Devoir maison</t>
  </si>
  <si>
    <t>100% CC</t>
  </si>
  <si>
    <t>100% CT (dossier)</t>
  </si>
  <si>
    <t>100 % CT devoir maison</t>
  </si>
  <si>
    <t>100 % CC</t>
  </si>
  <si>
    <t>100% CT/ écrit à distance /temps libre</t>
  </si>
  <si>
    <t>100% CT /Oral à distance / 20mn</t>
  </si>
  <si>
    <t>100% CT /écrit à distance /Tps libre</t>
  </si>
  <si>
    <t>100% CT /Dossier /Tps libre</t>
  </si>
  <si>
    <t>CT/écrit à distance/ 2h00</t>
  </si>
  <si>
    <t>100% CT DOSSIER</t>
  </si>
  <si>
    <t>100% CT /écrit à distance / 2h</t>
  </si>
  <si>
    <t>100 % CT Oral</t>
  </si>
  <si>
    <t xml:space="preserve">100%CC
Devoir à rendre (revue digitale) </t>
  </si>
  <si>
    <t>PAS DE RSE</t>
  </si>
  <si>
    <t>100% CC / écrit à distance / 3h00</t>
  </si>
  <si>
    <t>100% CT / écrit à distance / 3h00</t>
  </si>
  <si>
    <t>100% CC / écrit à distance / 2h</t>
  </si>
  <si>
    <t>100% CT / écrit à distance / 2h</t>
  </si>
  <si>
    <t>50% CC + 50% CT
CT = écrit à distance / 3h00</t>
  </si>
  <si>
    <t>100% CC DEVOIR MAISON</t>
  </si>
  <si>
    <t>100% CT DEVOIR MAISON</t>
  </si>
  <si>
    <t>100 % CT 
2 dossiers + 1 oral</t>
  </si>
  <si>
    <t>100% CT / oral à distance</t>
  </si>
  <si>
    <t>100% CT / écrit à distance / 1h30</t>
  </si>
  <si>
    <t>100% CT / écrit à distance /2h00</t>
  </si>
  <si>
    <t>100% CC dont oral à distance</t>
  </si>
  <si>
    <t>50% CC + 50% CT
CT = écrit à distance /3h00</t>
  </si>
  <si>
    <t>100% CT / écrit à distance /3h00</t>
  </si>
  <si>
    <t>100% CC DEVOIR MAISON pour les gpes dont nbre notes CC insuffisant au 16/03</t>
  </si>
  <si>
    <t>100% CT / Ecrit à distance en temps limité</t>
  </si>
  <si>
    <t>Contôle à distance (épreuve pratique)</t>
  </si>
  <si>
    <t>PAS DE CHANGEMENT</t>
  </si>
  <si>
    <t>100% CC DONT DEVOIR MAISON</t>
  </si>
  <si>
    <t>PAS DE CHANGEMENT ou 100% CT mémoire + soutenance à distance ?</t>
  </si>
  <si>
    <t>CT / Oral à distance / 20 min</t>
  </si>
  <si>
    <t>MODALITES EPREUVE(S) REMPLACEMENT SESSION 1
(dont nature et durée épreuves)</t>
  </si>
  <si>
    <r>
      <t>écrit</t>
    </r>
    <r>
      <rPr>
        <strike/>
        <sz val="10"/>
        <rFont val="Arial"/>
        <family val="2"/>
      </rPr>
      <t xml:space="preserve"> et oral</t>
    </r>
  </si>
  <si>
    <r>
      <rPr>
        <strike/>
        <sz val="10"/>
        <rFont val="Arial"/>
        <family val="2"/>
      </rPr>
      <t>écrit</t>
    </r>
    <r>
      <rPr>
        <sz val="10"/>
        <rFont val="Arial"/>
        <family val="2"/>
      </rPr>
      <t xml:space="preserve"> 1h30</t>
    </r>
    <r>
      <rPr>
        <strike/>
        <sz val="10"/>
        <rFont val="Arial"/>
        <family val="2"/>
      </rPr>
      <t xml:space="preserve"> + oral 10 min.</t>
    </r>
  </si>
  <si>
    <r>
      <t xml:space="preserve">écrit </t>
    </r>
    <r>
      <rPr>
        <strike/>
        <sz val="10"/>
        <rFont val="Arial"/>
        <family val="2"/>
      </rPr>
      <t>et oral</t>
    </r>
  </si>
  <si>
    <r>
      <t>Traduction et multimédia</t>
    </r>
    <r>
      <rPr>
        <strike/>
        <sz val="10"/>
        <rFont val="Arial"/>
        <family val="2"/>
      </rPr>
      <t>s</t>
    </r>
    <r>
      <rPr>
        <sz val="10"/>
        <rFont val="Arial"/>
        <family val="2"/>
      </rPr>
      <t xml:space="preserve"> 2</t>
    </r>
  </si>
  <si>
    <t>Traduction renforcée Allemand/Français 1</t>
  </si>
  <si>
    <t>Traduction renforcée Espagnol/Français 1</t>
  </si>
  <si>
    <t>Traduction  renforcée Japonais/Français 1</t>
  </si>
  <si>
    <t>101 % CT Devoir maison</t>
  </si>
  <si>
    <t>pas de changement</t>
  </si>
  <si>
    <t xml:space="preserve">Grande Bretagne et Irlande </t>
  </si>
</sst>
</file>

<file path=xl/styles.xml><?xml version="1.0" encoding="utf-8"?>
<styleSheet xmlns="http://schemas.openxmlformats.org/spreadsheetml/2006/main">
  <numFmts count="1">
    <numFmt numFmtId="164" formatCode="[$-40C]General"/>
  </numFmts>
  <fonts count="97">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5"/>
      <name val="Arial"/>
      <family val="2"/>
    </font>
    <font>
      <b/>
      <sz val="10"/>
      <color indexed="16"/>
      <name val="Arial"/>
      <family val="2"/>
    </font>
    <font>
      <sz val="11"/>
      <color indexed="8"/>
      <name val="Calibri"/>
      <family val="2"/>
    </font>
    <font>
      <b/>
      <sz val="11"/>
      <color indexed="16"/>
      <name val="Calibri"/>
      <family val="2"/>
    </font>
    <font>
      <b/>
      <sz val="10"/>
      <color indexed="17"/>
      <name val="Arial"/>
      <family val="2"/>
    </font>
    <font>
      <b/>
      <i/>
      <sz val="10"/>
      <color indexed="15"/>
      <name val="Arial"/>
      <family val="2"/>
    </font>
    <font>
      <sz val="10"/>
      <color indexed="17"/>
      <name val="Arial"/>
      <family val="2"/>
    </font>
    <font>
      <b/>
      <sz val="10"/>
      <color theme="8" tint="-0.499984740745262"/>
      <name val="Arial"/>
      <family val="2"/>
    </font>
    <font>
      <b/>
      <sz val="10"/>
      <color rgb="FFFF0000"/>
      <name val="Arial"/>
      <family val="2"/>
    </font>
    <font>
      <b/>
      <i/>
      <sz val="10"/>
      <color rgb="FFFF0000"/>
      <name val="Arial"/>
      <family val="2"/>
    </font>
    <font>
      <b/>
      <sz val="10"/>
      <color indexed="16"/>
      <name val="Arial"/>
      <family val="2"/>
    </font>
    <font>
      <sz val="10"/>
      <name val="Arial"/>
      <family val="2"/>
    </font>
    <font>
      <b/>
      <sz val="11"/>
      <color theme="1"/>
      <name val="Calibri"/>
      <family val="2"/>
      <scheme val="minor"/>
    </font>
    <font>
      <sz val="12"/>
      <color theme="1"/>
      <name val="Calibri,Bold"/>
    </font>
    <font>
      <b/>
      <sz val="10"/>
      <name val="Arial"/>
      <family val="2"/>
    </font>
    <font>
      <sz val="11"/>
      <name val="Calibri"/>
      <family val="2"/>
      <scheme val="minor"/>
    </font>
    <font>
      <b/>
      <sz val="11"/>
      <name val="Calibri"/>
      <family val="2"/>
      <scheme val="minor"/>
    </font>
    <font>
      <b/>
      <sz val="11"/>
      <color rgb="FFFF0000"/>
      <name val="Calibri"/>
      <family val="2"/>
    </font>
    <font>
      <b/>
      <sz val="14"/>
      <color rgb="FFFF0000"/>
      <name val="Arial"/>
      <family val="2"/>
    </font>
    <font>
      <b/>
      <sz val="12"/>
      <color indexed="8"/>
      <name val="Calibri"/>
      <family val="2"/>
    </font>
    <font>
      <b/>
      <sz val="14"/>
      <color indexed="12"/>
      <name val="Arial"/>
      <family val="2"/>
    </font>
    <font>
      <sz val="11"/>
      <color rgb="FFFF0000"/>
      <name val="Calibri"/>
      <family val="2"/>
      <scheme val="minor"/>
    </font>
    <font>
      <sz val="10"/>
      <color rgb="FFFF0000"/>
      <name val="Arial"/>
      <family val="2"/>
    </font>
    <font>
      <sz val="10"/>
      <color theme="1"/>
      <name val="Calibri"/>
      <family val="2"/>
      <scheme val="minor"/>
    </font>
    <font>
      <b/>
      <sz val="10"/>
      <color theme="1"/>
      <name val="Calibri"/>
      <family val="2"/>
      <scheme val="minor"/>
    </font>
    <font>
      <b/>
      <sz val="12"/>
      <color indexed="8"/>
      <name val="Verdana"/>
      <family val="2"/>
    </font>
    <font>
      <b/>
      <sz val="11"/>
      <color theme="0"/>
      <name val="Calibri"/>
      <family val="2"/>
      <scheme val="minor"/>
    </font>
    <font>
      <sz val="11"/>
      <color theme="0"/>
      <name val="Calibri"/>
      <family val="2"/>
      <scheme val="minor"/>
    </font>
    <font>
      <sz val="10"/>
      <color theme="0"/>
      <name val="Arial"/>
      <family val="2"/>
    </font>
    <font>
      <sz val="12"/>
      <color theme="0"/>
      <name val="Calibri,Bold"/>
    </font>
    <font>
      <b/>
      <sz val="11"/>
      <color theme="0"/>
      <name val="Calibri"/>
      <family val="2"/>
    </font>
    <font>
      <b/>
      <i/>
      <sz val="10"/>
      <name val="Arial"/>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sz val="9"/>
      <color theme="1"/>
      <name val="Arial"/>
      <family val="2"/>
    </font>
    <font>
      <sz val="11"/>
      <color rgb="FF000000"/>
      <name val="Calibri"/>
      <family val="2"/>
    </font>
    <font>
      <sz val="11"/>
      <color rgb="FF000000"/>
      <name val="Calibri"/>
      <family val="2"/>
      <charset val="1"/>
    </font>
    <font>
      <sz val="11"/>
      <color rgb="FF000000"/>
      <name val="Arial"/>
      <family val="2"/>
    </font>
    <font>
      <b/>
      <sz val="11"/>
      <color rgb="FF000000"/>
      <name val="Arial"/>
      <family val="2"/>
    </font>
    <font>
      <sz val="10"/>
      <color rgb="FFFF00FF"/>
      <name val="Arial"/>
      <family val="2"/>
    </font>
    <font>
      <b/>
      <sz val="10"/>
      <color rgb="FFFF00FF"/>
      <name val="Arial"/>
      <family val="2"/>
    </font>
    <font>
      <b/>
      <sz val="10"/>
      <color theme="1"/>
      <name val="Arial"/>
      <family val="2"/>
    </font>
    <font>
      <u/>
      <sz val="11"/>
      <color theme="10"/>
      <name val="Calibri"/>
      <family val="2"/>
    </font>
    <font>
      <u/>
      <sz val="11"/>
      <color theme="10"/>
      <name val="Calibri"/>
      <family val="2"/>
      <scheme val="minor"/>
    </font>
    <font>
      <i/>
      <sz val="10"/>
      <name val="Arial"/>
      <family val="2"/>
    </font>
    <font>
      <sz val="11"/>
      <name val="Arial"/>
      <family val="2"/>
    </font>
    <font>
      <sz val="11"/>
      <color indexed="8"/>
      <name val="Arial"/>
      <family val="2"/>
    </font>
    <font>
      <sz val="11"/>
      <color theme="1"/>
      <name val="Arial"/>
      <family val="2"/>
    </font>
    <font>
      <sz val="12"/>
      <name val="Arial"/>
      <family val="2"/>
    </font>
    <font>
      <sz val="12"/>
      <color rgb="FFFF0000"/>
      <name val="Arial"/>
      <family val="2"/>
    </font>
    <font>
      <sz val="11"/>
      <color rgb="FFFF0000"/>
      <name val="Arial"/>
      <family val="2"/>
    </font>
    <font>
      <sz val="10"/>
      <color indexed="8"/>
      <name val="Calibri"/>
      <family val="2"/>
      <scheme val="minor"/>
    </font>
    <font>
      <strike/>
      <sz val="10"/>
      <color rgb="FFFF0000"/>
      <name val="Arial"/>
      <family val="2"/>
    </font>
    <font>
      <sz val="10"/>
      <color rgb="FFCC00FF"/>
      <name val="Arial"/>
      <family val="2"/>
    </font>
    <font>
      <sz val="10"/>
      <color rgb="FF7030A0"/>
      <name val="Arial"/>
      <family val="2"/>
    </font>
    <font>
      <b/>
      <sz val="10"/>
      <color rgb="FF7030A0"/>
      <name val="Arial"/>
      <family val="2"/>
    </font>
    <font>
      <b/>
      <sz val="12"/>
      <color indexed="8"/>
      <name val="Arial"/>
      <family val="2"/>
    </font>
    <font>
      <b/>
      <sz val="11"/>
      <color theme="1"/>
      <name val="Arial"/>
      <family val="2"/>
    </font>
    <font>
      <strike/>
      <sz val="10"/>
      <color theme="1"/>
      <name val="Arial"/>
      <family val="2"/>
    </font>
    <font>
      <strike/>
      <sz val="10"/>
      <color rgb="FF7030A0"/>
      <name val="Arial"/>
      <family val="2"/>
    </font>
    <font>
      <sz val="10"/>
      <color rgb="FF000000"/>
      <name val="Arial"/>
      <family val="2"/>
    </font>
    <font>
      <sz val="10"/>
      <name val="Arial"/>
      <family val="2"/>
      <charset val="1"/>
    </font>
    <font>
      <strike/>
      <sz val="10"/>
      <name val="Arial"/>
      <family val="2"/>
    </font>
  </fonts>
  <fills count="72">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indexed="12"/>
        <bgColor auto="1"/>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FFFF"/>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6699FF"/>
        <bgColor indexed="64"/>
      </patternFill>
    </fill>
    <fill>
      <patternFill patternType="solid">
        <fgColor theme="0"/>
        <bgColor indexed="64"/>
      </patternFill>
    </fill>
    <fill>
      <patternFill patternType="solid">
        <fgColor rgb="FF00B0F0"/>
        <bgColor indexed="64"/>
      </patternFill>
    </fill>
    <fill>
      <patternFill patternType="solid">
        <fgColor indexed="13"/>
        <bgColor auto="1"/>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rgb="FF99CCFF"/>
        <bgColor indexed="64"/>
      </patternFill>
    </fill>
    <fill>
      <patternFill patternType="solid">
        <fgColor rgb="FFFEDEF8"/>
        <bgColor indexed="64"/>
      </patternFill>
    </fill>
    <fill>
      <patternFill patternType="solid">
        <fgColor rgb="FFCCCCFF"/>
        <bgColor indexed="64"/>
      </patternFill>
    </fill>
    <fill>
      <patternFill patternType="solid">
        <fgColor rgb="FFEDE9FD"/>
        <bgColor indexed="64"/>
      </patternFill>
    </fill>
    <fill>
      <patternFill patternType="solid">
        <fgColor rgb="FFCCFFCC"/>
        <bgColor indexed="64"/>
      </patternFill>
    </fill>
    <fill>
      <patternFill patternType="solid">
        <fgColor rgb="FFFDEEE3"/>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E2FDFE"/>
        <bgColor rgb="FFE2FDFE"/>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5E0EC"/>
        <bgColor indexed="64"/>
      </patternFill>
    </fill>
    <fill>
      <patternFill patternType="solid">
        <fgColor rgb="FF66FF99"/>
        <bgColor indexed="64"/>
      </patternFill>
    </fill>
    <fill>
      <patternFill patternType="solid">
        <fgColor rgb="FF66FFCC"/>
        <bgColor indexed="64"/>
      </patternFill>
    </fill>
    <fill>
      <patternFill patternType="solid">
        <fgColor rgb="FFFFFF00"/>
        <bgColor rgb="FFFFFF00"/>
      </patternFill>
    </fill>
    <fill>
      <patternFill patternType="solid">
        <fgColor rgb="FFFFFFFF"/>
        <bgColor rgb="FFEBF1DE"/>
      </patternFill>
    </fill>
    <fill>
      <patternFill patternType="solid">
        <fgColor rgb="FFFFFF00"/>
        <bgColor rgb="FFB9CDE5"/>
      </patternFill>
    </fill>
    <fill>
      <patternFill patternType="solid">
        <fgColor rgb="FFFFFF00"/>
        <bgColor rgb="FFEBF1DE"/>
      </patternFill>
    </fill>
    <fill>
      <patternFill patternType="solid">
        <fgColor rgb="FFFFFF00"/>
        <bgColor rgb="FFFFFFFF"/>
      </patternFill>
    </fill>
  </fills>
  <borders count="22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64"/>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style="thin">
        <color indexed="9"/>
      </left>
      <right style="thin">
        <color indexed="8"/>
      </right>
      <top/>
      <bottom style="thin">
        <color indexed="9"/>
      </bottom>
      <diagonal/>
    </border>
    <border>
      <left/>
      <right/>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8"/>
      </left>
      <right/>
      <top style="thin">
        <color indexed="8"/>
      </top>
      <bottom/>
      <diagonal/>
    </border>
    <border>
      <left style="thin">
        <color indexed="64"/>
      </left>
      <right/>
      <top style="thin">
        <color indexed="64"/>
      </top>
      <bottom/>
      <diagonal/>
    </border>
    <border>
      <left/>
      <right style="thin">
        <color auto="1"/>
      </right>
      <top/>
      <bottom style="thin">
        <color auto="1"/>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9"/>
      </left>
      <right style="thin">
        <color indexed="8"/>
      </right>
      <top/>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style="thin">
        <color indexed="64"/>
      </right>
      <top style="thin">
        <color indexed="8"/>
      </top>
      <bottom/>
      <diagonal/>
    </border>
    <border>
      <left/>
      <right style="thin">
        <color indexed="64"/>
      </right>
      <top/>
      <bottom/>
      <diagonal/>
    </border>
    <border>
      <left/>
      <right/>
      <top style="thin">
        <color auto="1"/>
      </top>
      <bottom style="thin">
        <color auto="1"/>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auto="1"/>
      </left>
      <right/>
      <top style="thin">
        <color auto="1"/>
      </top>
      <bottom style="thin">
        <color auto="1"/>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auto="1"/>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64"/>
      </top>
      <bottom/>
      <diagonal/>
    </border>
    <border>
      <left style="thin">
        <color auto="1"/>
      </left>
      <right style="thin">
        <color auto="1"/>
      </right>
      <top style="thin">
        <color indexed="64"/>
      </top>
      <bottom style="thin">
        <color auto="1"/>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indexed="64"/>
      </right>
      <top style="thin">
        <color auto="1"/>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auto="1"/>
      </right>
      <top/>
      <bottom/>
      <diagonal/>
    </border>
    <border>
      <left/>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style="thin">
        <color indexed="8"/>
      </left>
      <right/>
      <top style="thin">
        <color indexed="8"/>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thin">
        <color auto="1"/>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795">
    <xf numFmtId="0" fontId="0" fillId="0" borderId="0"/>
    <xf numFmtId="0" fontId="21" fillId="0" borderId="0"/>
    <xf numFmtId="9" fontId="54" fillId="0" borderId="0" applyFont="0" applyFill="0" applyBorder="0" applyAlignment="0" applyProtection="0"/>
    <xf numFmtId="0" fontId="55" fillId="0" borderId="0" applyNumberFormat="0" applyFill="0" applyBorder="0" applyAlignment="0" applyProtection="0"/>
    <xf numFmtId="0" fontId="56" fillId="0" borderId="68"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31" borderId="71" applyNumberFormat="0" applyAlignment="0" applyProtection="0"/>
    <xf numFmtId="0" fontId="63" fillId="32" borderId="72" applyNumberFormat="0" applyAlignment="0" applyProtection="0"/>
    <xf numFmtId="0" fontId="64" fillId="32" borderId="71" applyNumberFormat="0" applyAlignment="0" applyProtection="0"/>
    <xf numFmtId="0" fontId="65" fillId="0" borderId="73" applyNumberFormat="0" applyFill="0" applyAlignment="0" applyProtection="0"/>
    <xf numFmtId="0" fontId="36" fillId="33" borderId="74" applyNumberFormat="0" applyAlignment="0" applyProtection="0"/>
    <xf numFmtId="0" fontId="31" fillId="0" borderId="0" applyNumberFormat="0" applyFill="0" applyBorder="0" applyAlignment="0" applyProtection="0"/>
    <xf numFmtId="0" fontId="54" fillId="34" borderId="75" applyNumberFormat="0" applyFont="0" applyAlignment="0" applyProtection="0"/>
    <xf numFmtId="0" fontId="66" fillId="0" borderId="0" applyNumberFormat="0" applyFill="0" applyBorder="0" applyAlignment="0" applyProtection="0"/>
    <xf numFmtId="0" fontId="22" fillId="0" borderId="76" applyNumberFormat="0" applyFill="0" applyAlignment="0" applyProtection="0"/>
    <xf numFmtId="0" fontId="37"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37" fillId="58" borderId="0" applyNumberFormat="0" applyBorder="0" applyAlignment="0" applyProtection="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54"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164" fontId="69" fillId="0" borderId="0"/>
    <xf numFmtId="0" fontId="21" fillId="0" borderId="0"/>
    <xf numFmtId="0" fontId="21" fillId="0" borderId="0"/>
    <xf numFmtId="0" fontId="21" fillId="0" borderId="0"/>
    <xf numFmtId="0" fontId="21" fillId="0" borderId="0"/>
    <xf numFmtId="9" fontId="12" fillId="0" borderId="0" applyFont="0" applyFill="0" applyBorder="0" applyAlignment="0" applyProtection="0"/>
    <xf numFmtId="9" fontId="12" fillId="0" borderId="0" applyFont="0" applyFill="0" applyBorder="0" applyAlignment="0" applyProtection="0"/>
    <xf numFmtId="0" fontId="7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0" borderId="0"/>
    <xf numFmtId="0" fontId="21" fillId="0" borderId="0"/>
    <xf numFmtId="0" fontId="72" fillId="60" borderId="78">
      <alignment horizontal="center" vertical="center" wrapText="1"/>
    </xf>
    <xf numFmtId="0" fontId="54" fillId="0" borderId="0"/>
    <xf numFmtId="0" fontId="37" fillId="58" borderId="0" applyNumberFormat="0" applyBorder="0" applyAlignment="0" applyProtection="0"/>
    <xf numFmtId="0" fontId="54" fillId="57" borderId="0" applyNumberFormat="0" applyBorder="0" applyAlignment="0" applyProtection="0"/>
    <xf numFmtId="0" fontId="54" fillId="56" borderId="0" applyNumberFormat="0" applyBorder="0" applyAlignment="0" applyProtection="0"/>
    <xf numFmtId="0" fontId="37" fillId="55" borderId="0" applyNumberFormat="0" applyBorder="0" applyAlignment="0" applyProtection="0"/>
    <xf numFmtId="0" fontId="37" fillId="54"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37" fillId="47" borderId="0" applyNumberFormat="0" applyBorder="0" applyAlignment="0" applyProtection="0"/>
    <xf numFmtId="0" fontId="37" fillId="46"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0" fontId="37" fillId="35" borderId="0" applyNumberFormat="0" applyBorder="0" applyAlignment="0" applyProtection="0"/>
    <xf numFmtId="0" fontId="66" fillId="0" borderId="0" applyNumberFormat="0" applyFill="0" applyBorder="0" applyAlignment="0" applyProtection="0"/>
    <xf numFmtId="0" fontId="31" fillId="0" borderId="0" applyNumberFormat="0" applyFill="0" applyBorder="0" applyAlignment="0" applyProtection="0"/>
    <xf numFmtId="0" fontId="61" fillId="30" borderId="0" applyNumberFormat="0" applyBorder="0" applyAlignment="0" applyProtection="0"/>
    <xf numFmtId="0" fontId="60" fillId="29" borderId="0" applyNumberFormat="0" applyBorder="0" applyAlignment="0" applyProtection="0"/>
    <xf numFmtId="0" fontId="59" fillId="28" borderId="0" applyNumberFormat="0" applyBorder="0" applyAlignment="0" applyProtection="0"/>
    <xf numFmtId="0" fontId="58" fillId="0" borderId="0" applyNumberFormat="0" applyFill="0" applyBorder="0" applyAlignment="0" applyProtection="0"/>
    <xf numFmtId="0" fontId="55" fillId="0" borderId="0" applyNumberFormat="0" applyFill="0" applyBorder="0" applyAlignment="0" applyProtection="0"/>
    <xf numFmtId="9" fontId="54" fillId="0" borderId="0" applyFont="0" applyFill="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71" fillId="59" borderId="78">
      <alignment horizontal="left" vertical="center" wrapText="1"/>
    </xf>
    <xf numFmtId="0" fontId="54" fillId="0" borderId="0"/>
    <xf numFmtId="0" fontId="54"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21" fillId="0" borderId="0"/>
    <xf numFmtId="0" fontId="4" fillId="0" borderId="0" applyNumberFormat="0" applyFill="0" applyBorder="0" applyProtection="0">
      <alignment vertical="top" wrapText="1"/>
    </xf>
    <xf numFmtId="9" fontId="4" fillId="0" borderId="0" applyFont="0" applyFill="0" applyBorder="0" applyAlignment="0" applyProtection="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xf numFmtId="0" fontId="54" fillId="0" borderId="0"/>
    <xf numFmtId="0" fontId="57" fillId="0" borderId="69" applyNumberFormat="0" applyFill="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21"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71" fillId="59" borderId="78">
      <alignment horizontal="left" vertical="center"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54" fillId="0" borderId="0"/>
    <xf numFmtId="0" fontId="54"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21" fillId="0" borderId="0"/>
    <xf numFmtId="0" fontId="54" fillId="0" borderId="0"/>
    <xf numFmtId="0" fontId="54" fillId="0" borderId="0"/>
    <xf numFmtId="0" fontId="54" fillId="0" borderId="0"/>
    <xf numFmtId="9" fontId="54" fillId="0" borderId="0" applyFont="0" applyFill="0" applyBorder="0" applyAlignment="0" applyProtection="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9" fontId="54" fillId="0" borderId="0" applyFont="0" applyFill="0" applyBorder="0" applyAlignment="0" applyProtection="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21"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36"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34" borderId="75" applyNumberFormat="0" applyFon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57" borderId="0" applyNumberFormat="0" applyBorder="0" applyAlignment="0" applyProtection="0"/>
    <xf numFmtId="0" fontId="54" fillId="56"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49"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54" fillId="0" borderId="0" applyFont="0" applyFill="0" applyBorder="0" applyAlignment="0" applyProtection="0"/>
  </cellStyleXfs>
  <cellXfs count="1929">
    <xf numFmtId="0" fontId="0" fillId="0" borderId="0" xfId="0"/>
    <xf numFmtId="0" fontId="4" fillId="0" borderId="0" xfId="0" applyNumberFormat="1" applyFont="1" applyAlignment="1">
      <alignment vertical="top" wrapText="1"/>
    </xf>
    <xf numFmtId="0" fontId="0" fillId="0" borderId="0" xfId="0" applyFont="1" applyAlignment="1">
      <alignment vertical="top" wrapText="1"/>
    </xf>
    <xf numFmtId="1" fontId="1" fillId="3" borderId="15" xfId="0" applyNumberFormat="1" applyFont="1" applyFill="1" applyBorder="1" applyAlignment="1">
      <alignment horizontal="center" wrapText="1"/>
    </xf>
    <xf numFmtId="0" fontId="1" fillId="3" borderId="15" xfId="0" applyNumberFormat="1" applyFont="1" applyFill="1" applyBorder="1" applyAlignment="1">
      <alignment horizontal="center" wrapText="1"/>
    </xf>
    <xf numFmtId="1" fontId="6" fillId="3" borderId="15" xfId="0" applyNumberFormat="1" applyFont="1" applyFill="1" applyBorder="1" applyAlignment="1">
      <alignment horizontal="center" wrapText="1"/>
    </xf>
    <xf numFmtId="0" fontId="6" fillId="3" borderId="15" xfId="0" applyNumberFormat="1" applyFont="1" applyFill="1" applyBorder="1" applyAlignment="1">
      <alignment horizontal="center" wrapText="1"/>
    </xf>
    <xf numFmtId="1" fontId="6" fillId="3" borderId="15" xfId="0" applyNumberFormat="1" applyFont="1" applyFill="1" applyBorder="1" applyAlignment="1">
      <alignment horizontal="center"/>
    </xf>
    <xf numFmtId="1" fontId="6" fillId="3" borderId="16" xfId="0" applyNumberFormat="1" applyFont="1" applyFill="1" applyBorder="1" applyAlignment="1">
      <alignment horizontal="center" wrapText="1"/>
    </xf>
    <xf numFmtId="1" fontId="6" fillId="3" borderId="10" xfId="0" applyNumberFormat="1" applyFont="1" applyFill="1" applyBorder="1" applyAlignment="1">
      <alignment horizontal="center" wrapText="1"/>
    </xf>
    <xf numFmtId="0" fontId="7" fillId="3" borderId="10" xfId="0" applyNumberFormat="1" applyFont="1" applyFill="1" applyBorder="1" applyAlignment="1">
      <alignment vertical="top" wrapText="1"/>
    </xf>
    <xf numFmtId="0" fontId="8" fillId="3" borderId="10" xfId="0" applyNumberFormat="1" applyFont="1" applyFill="1" applyBorder="1" applyAlignment="1">
      <alignment vertical="top" wrapText="1"/>
    </xf>
    <xf numFmtId="0" fontId="9" fillId="3" borderId="10" xfId="0" applyNumberFormat="1" applyFont="1" applyFill="1" applyBorder="1" applyAlignment="1">
      <alignment vertical="top" wrapText="1"/>
    </xf>
    <xf numFmtId="0" fontId="9" fillId="3" borderId="11" xfId="0" applyNumberFormat="1" applyFont="1" applyFill="1" applyBorder="1" applyAlignment="1">
      <alignment vertical="top" wrapText="1"/>
    </xf>
    <xf numFmtId="0" fontId="10" fillId="3" borderId="15" xfId="0" applyNumberFormat="1" applyFont="1" applyFill="1" applyBorder="1" applyAlignment="1">
      <alignment horizontal="center" wrapText="1"/>
    </xf>
    <xf numFmtId="1" fontId="11" fillId="3" borderId="15" xfId="0" applyNumberFormat="1" applyFont="1" applyFill="1" applyBorder="1" applyAlignment="1">
      <alignment horizontal="center" wrapText="1"/>
    </xf>
    <xf numFmtId="0" fontId="11" fillId="3" borderId="15" xfId="0" applyNumberFormat="1" applyFont="1" applyFill="1" applyBorder="1" applyAlignment="1">
      <alignment horizontal="center"/>
    </xf>
    <xf numFmtId="0" fontId="7" fillId="3" borderId="10" xfId="0" applyNumberFormat="1" applyFont="1" applyFill="1" applyBorder="1" applyAlignment="1">
      <alignment horizontal="center" vertical="top" wrapText="1"/>
    </xf>
    <xf numFmtId="0" fontId="12" fillId="0" borderId="15" xfId="0" applyNumberFormat="1" applyFont="1" applyBorder="1" applyAlignment="1"/>
    <xf numFmtId="0" fontId="1" fillId="0" borderId="15" xfId="0" applyNumberFormat="1" applyFont="1" applyBorder="1" applyAlignment="1">
      <alignment horizontal="justify" vertical="top" wrapText="1"/>
    </xf>
    <xf numFmtId="0" fontId="6" fillId="0" borderId="15" xfId="0" applyNumberFormat="1" applyFont="1" applyBorder="1" applyAlignment="1">
      <alignment horizontal="center" vertical="top" wrapText="1"/>
    </xf>
    <xf numFmtId="0" fontId="7" fillId="0" borderId="10" xfId="0" applyNumberFormat="1" applyFont="1" applyBorder="1" applyAlignment="1">
      <alignment horizontal="center" wrapText="1"/>
    </xf>
    <xf numFmtId="0" fontId="9" fillId="0" borderId="10" xfId="0" applyNumberFormat="1" applyFont="1" applyBorder="1" applyAlignment="1">
      <alignment horizontal="center" wrapText="1"/>
    </xf>
    <xf numFmtId="0" fontId="9" fillId="0" borderId="11" xfId="0" applyNumberFormat="1" applyFont="1" applyBorder="1" applyAlignment="1">
      <alignment horizontal="center" wrapText="1"/>
    </xf>
    <xf numFmtId="0" fontId="9" fillId="0" borderId="10" xfId="0" applyNumberFormat="1" applyFont="1" applyBorder="1" applyAlignment="1">
      <alignment vertical="top" wrapText="1"/>
    </xf>
    <xf numFmtId="0" fontId="1" fillId="0" borderId="15" xfId="0" applyNumberFormat="1" applyFont="1" applyBorder="1" applyAlignment="1">
      <alignment horizontal="left" vertical="top" wrapText="1"/>
    </xf>
    <xf numFmtId="0" fontId="6" fillId="0" borderId="15" xfId="0" applyNumberFormat="1" applyFont="1" applyBorder="1" applyAlignment="1">
      <alignment horizontal="left" vertical="top" wrapText="1"/>
    </xf>
    <xf numFmtId="1" fontId="12" fillId="3" borderId="15" xfId="0" applyNumberFormat="1" applyFont="1" applyFill="1" applyBorder="1" applyAlignment="1"/>
    <xf numFmtId="1" fontId="11" fillId="3" borderId="15" xfId="0" applyNumberFormat="1" applyFont="1" applyFill="1" applyBorder="1" applyAlignment="1">
      <alignment horizontal="center"/>
    </xf>
    <xf numFmtId="0" fontId="13" fillId="3" borderId="15" xfId="0" applyNumberFormat="1" applyFont="1" applyFill="1" applyBorder="1" applyAlignment="1">
      <alignment horizontal="center"/>
    </xf>
    <xf numFmtId="0" fontId="7" fillId="3" borderId="10" xfId="0" applyNumberFormat="1" applyFont="1" applyFill="1" applyBorder="1" applyAlignment="1">
      <alignment horizontal="center" wrapText="1"/>
    </xf>
    <xf numFmtId="0" fontId="9" fillId="3" borderId="10" xfId="0" applyNumberFormat="1" applyFont="1" applyFill="1" applyBorder="1" applyAlignment="1">
      <alignment horizontal="center" wrapText="1"/>
    </xf>
    <xf numFmtId="0" fontId="9" fillId="3" borderId="11" xfId="0" applyNumberFormat="1" applyFont="1" applyFill="1" applyBorder="1" applyAlignment="1">
      <alignment horizontal="center" wrapText="1"/>
    </xf>
    <xf numFmtId="0" fontId="1" fillId="0" borderId="15" xfId="0" applyNumberFormat="1" applyFont="1" applyBorder="1" applyAlignment="1">
      <alignment horizontal="left" wrapText="1"/>
    </xf>
    <xf numFmtId="1" fontId="12" fillId="0" borderId="15" xfId="0" applyNumberFormat="1" applyFont="1" applyBorder="1" applyAlignment="1"/>
    <xf numFmtId="0" fontId="15" fillId="0" borderId="15" xfId="0" applyNumberFormat="1" applyFont="1" applyBorder="1" applyAlignment="1">
      <alignment horizontal="center" wrapText="1"/>
    </xf>
    <xf numFmtId="0" fontId="1" fillId="0" borderId="15" xfId="0" applyNumberFormat="1" applyFont="1" applyBorder="1" applyAlignment="1"/>
    <xf numFmtId="0" fontId="1" fillId="0" borderId="15" xfId="0" applyNumberFormat="1" applyFont="1" applyBorder="1" applyAlignment="1">
      <alignment horizontal="justify" wrapText="1"/>
    </xf>
    <xf numFmtId="0" fontId="12" fillId="0" borderId="15" xfId="0" applyFont="1" applyBorder="1" applyAlignment="1"/>
    <xf numFmtId="0" fontId="11" fillId="0" borderId="15" xfId="0" applyNumberFormat="1" applyFont="1" applyBorder="1" applyAlignment="1">
      <alignment horizontal="center" vertical="top" wrapText="1"/>
    </xf>
    <xf numFmtId="0" fontId="6" fillId="0" borderId="15" xfId="0" applyNumberFormat="1" applyFont="1" applyBorder="1" applyAlignment="1">
      <alignment horizontal="center" wrapText="1"/>
    </xf>
    <xf numFmtId="0" fontId="12" fillId="0" borderId="17" xfId="0" applyNumberFormat="1" applyFont="1" applyBorder="1" applyAlignment="1"/>
    <xf numFmtId="0" fontId="6" fillId="0" borderId="17" xfId="0" applyNumberFormat="1" applyFont="1" applyBorder="1" applyAlignment="1">
      <alignment horizontal="center" wrapText="1"/>
    </xf>
    <xf numFmtId="0" fontId="9" fillId="0" borderId="9" xfId="0" applyNumberFormat="1" applyFont="1" applyBorder="1" applyAlignment="1">
      <alignment vertical="top" wrapText="1"/>
    </xf>
    <xf numFmtId="0" fontId="12" fillId="5" borderId="0" xfId="0" applyNumberFormat="1" applyFont="1" applyFill="1" applyBorder="1" applyAlignment="1"/>
    <xf numFmtId="0" fontId="6" fillId="5" borderId="0" xfId="0" applyNumberFormat="1" applyFont="1" applyFill="1" applyBorder="1" applyAlignment="1">
      <alignment horizontal="center" wrapText="1"/>
    </xf>
    <xf numFmtId="0" fontId="6" fillId="5" borderId="18" xfId="0" applyNumberFormat="1" applyFont="1" applyFill="1" applyBorder="1" applyAlignment="1">
      <alignment horizontal="center" wrapText="1"/>
    </xf>
    <xf numFmtId="1" fontId="1" fillId="5" borderId="18" xfId="0" applyNumberFormat="1" applyFont="1" applyFill="1" applyBorder="1" applyAlignment="1">
      <alignment horizontal="center" wrapText="1"/>
    </xf>
    <xf numFmtId="1" fontId="1" fillId="5" borderId="0" xfId="0" applyNumberFormat="1" applyFont="1" applyFill="1" applyBorder="1" applyAlignment="1">
      <alignment horizontal="center" wrapText="1"/>
    </xf>
    <xf numFmtId="1" fontId="1" fillId="5" borderId="19" xfId="0" applyNumberFormat="1" applyFont="1" applyFill="1" applyBorder="1" applyAlignment="1">
      <alignment horizontal="center" wrapText="1"/>
    </xf>
    <xf numFmtId="1" fontId="6" fillId="5" borderId="18" xfId="0" applyNumberFormat="1" applyFont="1" applyFill="1" applyBorder="1" applyAlignment="1">
      <alignment horizontal="center"/>
    </xf>
    <xf numFmtId="0" fontId="6" fillId="5" borderId="19" xfId="0" applyNumberFormat="1" applyFont="1" applyFill="1" applyBorder="1" applyAlignment="1">
      <alignment horizontal="center" wrapText="1"/>
    </xf>
    <xf numFmtId="1" fontId="12" fillId="5" borderId="19" xfId="0" applyNumberFormat="1" applyFont="1" applyFill="1" applyBorder="1" applyAlignment="1"/>
    <xf numFmtId="1" fontId="12" fillId="5" borderId="18" xfId="0" applyNumberFormat="1" applyFont="1" applyFill="1" applyBorder="1" applyAlignment="1"/>
    <xf numFmtId="1" fontId="6" fillId="5" borderId="18" xfId="0" applyNumberFormat="1" applyFont="1" applyFill="1" applyBorder="1" applyAlignment="1">
      <alignment horizontal="center" wrapText="1"/>
    </xf>
    <xf numFmtId="1" fontId="6" fillId="5" borderId="0" xfId="0" applyNumberFormat="1" applyFont="1" applyFill="1" applyBorder="1" applyAlignment="1">
      <alignment horizontal="center" wrapText="1"/>
    </xf>
    <xf numFmtId="1" fontId="6" fillId="5" borderId="20" xfId="0" applyNumberFormat="1" applyFont="1" applyFill="1" applyBorder="1" applyAlignment="1">
      <alignment horizontal="center" wrapText="1"/>
    </xf>
    <xf numFmtId="1" fontId="6" fillId="5" borderId="21" xfId="0" applyNumberFormat="1" applyFont="1" applyFill="1" applyBorder="1" applyAlignment="1">
      <alignment horizontal="center" wrapText="1"/>
    </xf>
    <xf numFmtId="0" fontId="7" fillId="5" borderId="21" xfId="0" applyNumberFormat="1" applyFont="1" applyFill="1" applyBorder="1" applyAlignment="1">
      <alignment horizontal="center" wrapText="1"/>
    </xf>
    <xf numFmtId="0" fontId="9" fillId="5" borderId="10" xfId="0" applyNumberFormat="1" applyFont="1" applyFill="1" applyBorder="1" applyAlignment="1">
      <alignment horizontal="center" wrapText="1"/>
    </xf>
    <xf numFmtId="0" fontId="9" fillId="5" borderId="21" xfId="0" applyNumberFormat="1" applyFont="1" applyFill="1" applyBorder="1" applyAlignment="1">
      <alignment horizontal="center" wrapText="1"/>
    </xf>
    <xf numFmtId="0" fontId="9" fillId="5" borderId="9" xfId="0" applyNumberFormat="1" applyFont="1" applyFill="1" applyBorder="1" applyAlignment="1">
      <alignment horizontal="center" wrapText="1"/>
    </xf>
    <xf numFmtId="0" fontId="9" fillId="5" borderId="10" xfId="0" applyNumberFormat="1" applyFont="1" applyFill="1" applyBorder="1" applyAlignment="1">
      <alignment vertical="top" wrapText="1"/>
    </xf>
    <xf numFmtId="0" fontId="9" fillId="5" borderId="21" xfId="0" applyNumberFormat="1" applyFont="1" applyFill="1" applyBorder="1" applyAlignment="1">
      <alignment vertical="top" wrapText="1"/>
    </xf>
    <xf numFmtId="0" fontId="9" fillId="5" borderId="14" xfId="0" applyNumberFormat="1" applyFont="1" applyFill="1" applyBorder="1" applyAlignment="1">
      <alignment vertical="top" wrapText="1"/>
    </xf>
    <xf numFmtId="1" fontId="1" fillId="6" borderId="10" xfId="0" applyNumberFormat="1" applyFont="1" applyFill="1" applyBorder="1" applyAlignment="1">
      <alignment horizontal="center" wrapText="1"/>
    </xf>
    <xf numFmtId="0" fontId="1" fillId="6" borderId="10" xfId="0" applyNumberFormat="1" applyFont="1" applyFill="1" applyBorder="1" applyAlignment="1">
      <alignment horizontal="center" wrapText="1"/>
    </xf>
    <xf numFmtId="1" fontId="1" fillId="6" borderId="14" xfId="0" applyNumberFormat="1" applyFont="1" applyFill="1" applyBorder="1" applyAlignment="1">
      <alignment horizontal="center" wrapText="1"/>
    </xf>
    <xf numFmtId="0" fontId="7" fillId="6" borderId="10" xfId="0" applyNumberFormat="1" applyFont="1" applyFill="1" applyBorder="1" applyAlignment="1">
      <alignment horizontal="center" wrapText="1"/>
    </xf>
    <xf numFmtId="0" fontId="8" fillId="6" borderId="14" xfId="0" applyNumberFormat="1" applyFont="1" applyFill="1" applyBorder="1" applyAlignment="1">
      <alignment horizontal="center" wrapText="1"/>
    </xf>
    <xf numFmtId="0" fontId="9" fillId="6" borderId="10" xfId="0" applyNumberFormat="1" applyFont="1" applyFill="1" applyBorder="1" applyAlignment="1">
      <alignment horizontal="center" wrapText="1"/>
    </xf>
    <xf numFmtId="0" fontId="9" fillId="6" borderId="14" xfId="0" applyNumberFormat="1" applyFont="1" applyFill="1" applyBorder="1" applyAlignment="1">
      <alignment horizontal="center" wrapText="1"/>
    </xf>
    <xf numFmtId="0" fontId="9" fillId="6" borderId="14" xfId="0" applyNumberFormat="1" applyFont="1" applyFill="1" applyBorder="1" applyAlignment="1">
      <alignment vertical="top" wrapText="1"/>
    </xf>
    <xf numFmtId="0" fontId="9" fillId="6" borderId="10" xfId="0" applyNumberFormat="1" applyFont="1" applyFill="1" applyBorder="1" applyAlignment="1">
      <alignment vertical="top" wrapText="1"/>
    </xf>
    <xf numFmtId="1" fontId="11" fillId="6" borderId="10" xfId="0" applyNumberFormat="1" applyFont="1" applyFill="1" applyBorder="1" applyAlignment="1">
      <alignment horizontal="center" wrapText="1"/>
    </xf>
    <xf numFmtId="0" fontId="8" fillId="6" borderId="10" xfId="0" applyNumberFormat="1" applyFont="1" applyFill="1" applyBorder="1" applyAlignment="1">
      <alignment horizontal="center" wrapText="1"/>
    </xf>
    <xf numFmtId="1" fontId="1" fillId="6" borderId="9" xfId="0" applyNumberFormat="1" applyFont="1" applyFill="1" applyBorder="1" applyAlignment="1">
      <alignment horizontal="center" wrapText="1"/>
    </xf>
    <xf numFmtId="0" fontId="7" fillId="6" borderId="9" xfId="0" applyNumberFormat="1" applyFont="1" applyFill="1" applyBorder="1" applyAlignment="1">
      <alignment horizontal="center" wrapText="1"/>
    </xf>
    <xf numFmtId="0" fontId="9" fillId="6" borderId="9" xfId="0" applyNumberFormat="1" applyFont="1" applyFill="1" applyBorder="1" applyAlignment="1">
      <alignment horizontal="center" wrapText="1"/>
    </xf>
    <xf numFmtId="0" fontId="9" fillId="6" borderId="9" xfId="0" applyNumberFormat="1" applyFont="1" applyFill="1" applyBorder="1" applyAlignment="1">
      <alignment vertical="top" wrapText="1"/>
    </xf>
    <xf numFmtId="0" fontId="15" fillId="3" borderId="15" xfId="0" applyNumberFormat="1" applyFont="1" applyFill="1" applyBorder="1" applyAlignment="1">
      <alignment horizontal="center" wrapText="1"/>
    </xf>
    <xf numFmtId="0" fontId="6" fillId="0" borderId="15" xfId="0" applyNumberFormat="1" applyFont="1" applyBorder="1" applyAlignment="1">
      <alignment horizontal="left" wrapText="1"/>
    </xf>
    <xf numFmtId="1" fontId="13" fillId="3" borderId="15" xfId="0" applyNumberFormat="1" applyFont="1" applyFill="1" applyBorder="1" applyAlignment="1">
      <alignment horizontal="center"/>
    </xf>
    <xf numFmtId="1" fontId="1" fillId="3" borderId="15" xfId="0" applyNumberFormat="1" applyFont="1" applyFill="1" applyBorder="1" applyAlignment="1">
      <alignment horizontal="left" wrapText="1"/>
    </xf>
    <xf numFmtId="0" fontId="12" fillId="3" borderId="15" xfId="0" applyFont="1" applyFill="1" applyBorder="1" applyAlignment="1"/>
    <xf numFmtId="0" fontId="6" fillId="3" borderId="15" xfId="0" applyFont="1" applyFill="1" applyBorder="1" applyAlignment="1">
      <alignment horizontal="center" wrapText="1"/>
    </xf>
    <xf numFmtId="0" fontId="1" fillId="3" borderId="15" xfId="0" applyFont="1" applyFill="1" applyBorder="1" applyAlignment="1">
      <alignment horizontal="center" wrapText="1"/>
    </xf>
    <xf numFmtId="1" fontId="1" fillId="7" borderId="15" xfId="0" applyNumberFormat="1" applyFont="1" applyFill="1" applyBorder="1" applyAlignment="1">
      <alignment horizontal="center" wrapText="1"/>
    </xf>
    <xf numFmtId="1" fontId="12" fillId="7" borderId="16" xfId="0" applyNumberFormat="1" applyFont="1" applyFill="1" applyBorder="1" applyAlignment="1"/>
    <xf numFmtId="1" fontId="12" fillId="7" borderId="23" xfId="0" applyNumberFormat="1" applyFont="1" applyFill="1" applyBorder="1" applyAlignment="1"/>
    <xf numFmtId="1" fontId="12" fillId="7" borderId="0" xfId="0" applyNumberFormat="1" applyFont="1" applyFill="1" applyBorder="1" applyAlignment="1"/>
    <xf numFmtId="0" fontId="7" fillId="7" borderId="10" xfId="0" applyNumberFormat="1" applyFont="1" applyFill="1" applyBorder="1" applyAlignment="1">
      <alignment horizontal="center" wrapText="1"/>
    </xf>
    <xf numFmtId="0" fontId="9" fillId="7" borderId="10" xfId="0" applyNumberFormat="1" applyFont="1" applyFill="1" applyBorder="1" applyAlignment="1">
      <alignment horizontal="center" wrapText="1"/>
    </xf>
    <xf numFmtId="0" fontId="9" fillId="7" borderId="10" xfId="0" applyNumberFormat="1" applyFont="1" applyFill="1" applyBorder="1" applyAlignment="1">
      <alignment vertical="top" wrapText="1"/>
    </xf>
    <xf numFmtId="1" fontId="12" fillId="5" borderId="24" xfId="0" applyNumberFormat="1" applyFont="1" applyFill="1" applyBorder="1" applyAlignment="1"/>
    <xf numFmtId="1" fontId="12" fillId="5" borderId="23" xfId="0" applyNumberFormat="1" applyFont="1" applyFill="1" applyBorder="1" applyAlignment="1"/>
    <xf numFmtId="1" fontId="12" fillId="5" borderId="10" xfId="0" applyNumberFormat="1" applyFont="1" applyFill="1" applyBorder="1" applyAlignment="1"/>
    <xf numFmtId="0" fontId="7" fillId="5" borderId="0" xfId="0" applyNumberFormat="1" applyFont="1" applyFill="1" applyAlignment="1">
      <alignment horizontal="center" wrapText="1"/>
    </xf>
    <xf numFmtId="0" fontId="9" fillId="5" borderId="0" xfId="0" applyNumberFormat="1" applyFont="1" applyFill="1" applyAlignment="1">
      <alignment horizontal="center" wrapText="1"/>
    </xf>
    <xf numFmtId="0" fontId="9" fillId="5" borderId="0" xfId="0" applyNumberFormat="1" applyFont="1" applyFill="1" applyAlignment="1">
      <alignment vertical="top" wrapText="1"/>
    </xf>
    <xf numFmtId="1" fontId="1" fillId="8" borderId="15" xfId="0" applyNumberFormat="1" applyFont="1" applyFill="1" applyBorder="1" applyAlignment="1">
      <alignment horizontal="center" wrapText="1"/>
    </xf>
    <xf numFmtId="0" fontId="1" fillId="8" borderId="15" xfId="0" applyNumberFormat="1" applyFont="1" applyFill="1" applyBorder="1" applyAlignment="1">
      <alignment horizontal="center" wrapText="1"/>
    </xf>
    <xf numFmtId="1" fontId="11" fillId="8" borderId="15" xfId="0" applyNumberFormat="1" applyFont="1" applyFill="1" applyBorder="1" applyAlignment="1">
      <alignment horizontal="center" wrapText="1"/>
    </xf>
    <xf numFmtId="1" fontId="1" fillId="8" borderId="16" xfId="0" applyNumberFormat="1" applyFont="1" applyFill="1" applyBorder="1" applyAlignment="1">
      <alignment horizontal="center" wrapText="1"/>
    </xf>
    <xf numFmtId="1" fontId="1" fillId="8" borderId="10" xfId="0" applyNumberFormat="1" applyFont="1" applyFill="1" applyBorder="1" applyAlignment="1">
      <alignment horizontal="center" wrapText="1"/>
    </xf>
    <xf numFmtId="0" fontId="7" fillId="8" borderId="10" xfId="0" applyNumberFormat="1" applyFont="1" applyFill="1" applyBorder="1" applyAlignment="1">
      <alignment horizontal="center" wrapText="1"/>
    </xf>
    <xf numFmtId="0" fontId="9" fillId="8" borderId="10" xfId="0" applyNumberFormat="1" applyFont="1" applyFill="1" applyBorder="1" applyAlignment="1">
      <alignment horizontal="center" wrapText="1"/>
    </xf>
    <xf numFmtId="0" fontId="9" fillId="8" borderId="10" xfId="0" applyNumberFormat="1" applyFont="1" applyFill="1" applyBorder="1" applyAlignment="1">
      <alignment vertical="top" wrapText="1"/>
    </xf>
    <xf numFmtId="0" fontId="9" fillId="0" borderId="10" xfId="0" applyNumberFormat="1" applyFont="1" applyBorder="1" applyAlignment="1">
      <alignment horizontal="center" vertical="top" wrapText="1"/>
    </xf>
    <xf numFmtId="0" fontId="2" fillId="7" borderId="23" xfId="0" applyNumberFormat="1" applyFont="1" applyFill="1" applyBorder="1" applyAlignment="1"/>
    <xf numFmtId="1" fontId="2" fillId="7" borderId="23" xfId="0" applyNumberFormat="1" applyFont="1" applyFill="1" applyBorder="1" applyAlignment="1"/>
    <xf numFmtId="0" fontId="9" fillId="7" borderId="10" xfId="0" applyNumberFormat="1" applyFont="1" applyFill="1" applyBorder="1" applyAlignment="1">
      <alignment horizontal="center" vertical="top" wrapText="1"/>
    </xf>
    <xf numFmtId="1" fontId="12" fillId="9" borderId="24" xfId="0" applyNumberFormat="1" applyFont="1" applyFill="1" applyBorder="1" applyAlignment="1"/>
    <xf numFmtId="1" fontId="12" fillId="9" borderId="23" xfId="0" applyNumberFormat="1" applyFont="1" applyFill="1" applyBorder="1" applyAlignment="1"/>
    <xf numFmtId="1" fontId="12" fillId="9" borderId="10" xfId="0" applyNumberFormat="1" applyFont="1" applyFill="1" applyBorder="1" applyAlignment="1"/>
    <xf numFmtId="0" fontId="7" fillId="9" borderId="10" xfId="0" applyNumberFormat="1" applyFont="1" applyFill="1" applyBorder="1" applyAlignment="1">
      <alignment horizontal="center" wrapText="1"/>
    </xf>
    <xf numFmtId="0" fontId="9" fillId="9" borderId="10" xfId="0" applyNumberFormat="1" applyFont="1" applyFill="1" applyBorder="1" applyAlignment="1">
      <alignment horizontal="center" wrapText="1"/>
    </xf>
    <xf numFmtId="0" fontId="9" fillId="9" borderId="10" xfId="0" applyNumberFormat="1" applyFont="1" applyFill="1" applyBorder="1" applyAlignment="1">
      <alignment horizontal="center" vertical="top" wrapText="1"/>
    </xf>
    <xf numFmtId="1" fontId="1" fillId="10" borderId="15" xfId="0" applyNumberFormat="1" applyFont="1" applyFill="1" applyBorder="1" applyAlignment="1">
      <alignment horizontal="center" wrapText="1"/>
    </xf>
    <xf numFmtId="0" fontId="1" fillId="10" borderId="15" xfId="0" applyNumberFormat="1" applyFont="1" applyFill="1" applyBorder="1" applyAlignment="1">
      <alignment horizontal="center" wrapText="1"/>
    </xf>
    <xf numFmtId="1" fontId="11" fillId="10" borderId="15" xfId="0" applyNumberFormat="1" applyFont="1" applyFill="1" applyBorder="1" applyAlignment="1">
      <alignment horizontal="center" wrapText="1"/>
    </xf>
    <xf numFmtId="1" fontId="1" fillId="10" borderId="16" xfId="0" applyNumberFormat="1" applyFont="1" applyFill="1" applyBorder="1" applyAlignment="1">
      <alignment horizontal="center" wrapText="1"/>
    </xf>
    <xf numFmtId="1" fontId="1" fillId="10" borderId="10" xfId="0" applyNumberFormat="1" applyFont="1" applyFill="1" applyBorder="1" applyAlignment="1">
      <alignment horizontal="center" wrapText="1"/>
    </xf>
    <xf numFmtId="0" fontId="7" fillId="10" borderId="10" xfId="0" applyNumberFormat="1" applyFont="1" applyFill="1" applyBorder="1" applyAlignment="1">
      <alignment horizontal="center" wrapText="1"/>
    </xf>
    <xf numFmtId="0" fontId="9" fillId="10" borderId="10" xfId="0" applyNumberFormat="1" applyFont="1" applyFill="1" applyBorder="1" applyAlignment="1">
      <alignment horizontal="center" wrapText="1"/>
    </xf>
    <xf numFmtId="0" fontId="9" fillId="10" borderId="10" xfId="0" applyNumberFormat="1" applyFont="1" applyFill="1" applyBorder="1" applyAlignment="1">
      <alignment horizontal="center" vertical="top" wrapText="1"/>
    </xf>
    <xf numFmtId="1" fontId="12" fillId="11" borderId="15" xfId="0" applyNumberFormat="1" applyFont="1" applyFill="1" applyBorder="1" applyAlignment="1"/>
    <xf numFmtId="0" fontId="1" fillId="11" borderId="15" xfId="0" applyNumberFormat="1" applyFont="1" applyFill="1" applyBorder="1" applyAlignment="1">
      <alignment horizontal="left" wrapText="1"/>
    </xf>
    <xf numFmtId="1" fontId="6" fillId="11" borderId="15" xfId="0" applyNumberFormat="1" applyFont="1" applyFill="1" applyBorder="1" applyAlignment="1">
      <alignment horizontal="center" wrapText="1"/>
    </xf>
    <xf numFmtId="0" fontId="1" fillId="11" borderId="15" xfId="0" applyNumberFormat="1" applyFont="1" applyFill="1" applyBorder="1" applyAlignment="1">
      <alignment horizontal="center" wrapText="1"/>
    </xf>
    <xf numFmtId="1" fontId="1" fillId="11" borderId="15" xfId="0" applyNumberFormat="1" applyFont="1" applyFill="1" applyBorder="1" applyAlignment="1">
      <alignment horizontal="center" wrapText="1"/>
    </xf>
    <xf numFmtId="1" fontId="6" fillId="11" borderId="15" xfId="0" applyNumberFormat="1" applyFont="1" applyFill="1" applyBorder="1" applyAlignment="1">
      <alignment horizontal="center"/>
    </xf>
    <xf numFmtId="0" fontId="6" fillId="11" borderId="15" xfId="0" applyNumberFormat="1" applyFont="1" applyFill="1" applyBorder="1" applyAlignment="1">
      <alignment horizontal="center" wrapText="1"/>
    </xf>
    <xf numFmtId="1" fontId="6" fillId="11" borderId="16" xfId="0" applyNumberFormat="1" applyFont="1" applyFill="1" applyBorder="1" applyAlignment="1">
      <alignment horizontal="center" wrapText="1"/>
    </xf>
    <xf numFmtId="1" fontId="6" fillId="11" borderId="10" xfId="0" applyNumberFormat="1" applyFont="1" applyFill="1" applyBorder="1" applyAlignment="1">
      <alignment horizontal="center" wrapText="1"/>
    </xf>
    <xf numFmtId="0" fontId="7" fillId="11" borderId="10" xfId="0" applyNumberFormat="1" applyFont="1" applyFill="1" applyBorder="1" applyAlignment="1">
      <alignment horizontal="center" wrapText="1"/>
    </xf>
    <xf numFmtId="0" fontId="9" fillId="11" borderId="10" xfId="0" applyNumberFormat="1" applyFont="1" applyFill="1" applyBorder="1" applyAlignment="1">
      <alignment horizontal="center" wrapText="1"/>
    </xf>
    <xf numFmtId="0" fontId="9" fillId="11" borderId="10" xfId="0" applyNumberFormat="1" applyFont="1" applyFill="1" applyBorder="1" applyAlignment="1">
      <alignment horizontal="center" vertical="top" wrapText="1"/>
    </xf>
    <xf numFmtId="1" fontId="1" fillId="12" borderId="15" xfId="0" applyNumberFormat="1" applyFont="1" applyFill="1" applyBorder="1" applyAlignment="1">
      <alignment horizontal="center" wrapText="1"/>
    </xf>
    <xf numFmtId="0" fontId="1" fillId="12" borderId="15" xfId="0" applyNumberFormat="1" applyFont="1" applyFill="1" applyBorder="1" applyAlignment="1">
      <alignment horizontal="center" wrapText="1"/>
    </xf>
    <xf numFmtId="1" fontId="11" fillId="12" borderId="15" xfId="0" applyNumberFormat="1" applyFont="1" applyFill="1" applyBorder="1" applyAlignment="1">
      <alignment horizontal="center" wrapText="1"/>
    </xf>
    <xf numFmtId="1" fontId="1" fillId="12" borderId="16" xfId="0" applyNumberFormat="1" applyFont="1" applyFill="1" applyBorder="1" applyAlignment="1">
      <alignment horizontal="center" wrapText="1"/>
    </xf>
    <xf numFmtId="1" fontId="1" fillId="12" borderId="10" xfId="0" applyNumberFormat="1" applyFont="1" applyFill="1" applyBorder="1" applyAlignment="1">
      <alignment horizontal="center" wrapText="1"/>
    </xf>
    <xf numFmtId="0" fontId="7" fillId="12" borderId="10" xfId="0" applyNumberFormat="1" applyFont="1" applyFill="1" applyBorder="1" applyAlignment="1">
      <alignment horizontal="center" wrapText="1"/>
    </xf>
    <xf numFmtId="0" fontId="9" fillId="12" borderId="10" xfId="0" applyNumberFormat="1" applyFont="1" applyFill="1" applyBorder="1" applyAlignment="1">
      <alignment horizontal="center" wrapText="1"/>
    </xf>
    <xf numFmtId="0" fontId="9" fillId="12" borderId="10" xfId="0" applyNumberFormat="1" applyFont="1" applyFill="1" applyBorder="1" applyAlignment="1">
      <alignment horizontal="center" vertical="top" wrapText="1"/>
    </xf>
    <xf numFmtId="1" fontId="1" fillId="4" borderId="25" xfId="0" applyNumberFormat="1" applyFont="1" applyFill="1" applyBorder="1" applyAlignment="1">
      <alignment horizontal="center" wrapText="1"/>
    </xf>
    <xf numFmtId="0" fontId="7" fillId="0" borderId="0" xfId="0" applyNumberFormat="1" applyFont="1" applyAlignment="1">
      <alignment vertical="top" wrapText="1"/>
    </xf>
    <xf numFmtId="0" fontId="8" fillId="0" borderId="0" xfId="0" applyNumberFormat="1" applyFont="1" applyAlignment="1">
      <alignment vertical="top" wrapText="1"/>
    </xf>
    <xf numFmtId="0" fontId="9" fillId="0" borderId="0" xfId="0" applyNumberFormat="1" applyFont="1" applyAlignment="1">
      <alignment vertical="top" wrapText="1"/>
    </xf>
    <xf numFmtId="1" fontId="12" fillId="11" borderId="15" xfId="0" applyNumberFormat="1" applyFont="1" applyFill="1" applyBorder="1" applyAlignment="1">
      <alignment horizontal="center"/>
    </xf>
    <xf numFmtId="0" fontId="9" fillId="0" borderId="10" xfId="0" applyNumberFormat="1" applyFont="1" applyBorder="1" applyAlignment="1">
      <alignment wrapText="1"/>
    </xf>
    <xf numFmtId="12" fontId="9" fillId="0" borderId="10" xfId="0" applyNumberFormat="1" applyFont="1" applyBorder="1" applyAlignment="1">
      <alignment horizontal="center" wrapText="1"/>
    </xf>
    <xf numFmtId="2" fontId="9" fillId="0" borderId="10" xfId="0" applyNumberFormat="1" applyFont="1" applyBorder="1" applyAlignment="1">
      <alignment wrapText="1"/>
    </xf>
    <xf numFmtId="0" fontId="9" fillId="11" borderId="11" xfId="0" applyNumberFormat="1" applyFont="1" applyFill="1" applyBorder="1" applyAlignment="1">
      <alignment horizontal="center" wrapText="1"/>
    </xf>
    <xf numFmtId="0" fontId="9" fillId="11" borderId="10" xfId="0" applyNumberFormat="1" applyFont="1" applyFill="1" applyBorder="1" applyAlignment="1">
      <alignment vertical="top" wrapText="1"/>
    </xf>
    <xf numFmtId="0" fontId="14" fillId="11" borderId="15" xfId="0" applyNumberFormat="1" applyFont="1" applyFill="1" applyBorder="1" applyAlignment="1">
      <alignment horizontal="center" wrapText="1"/>
    </xf>
    <xf numFmtId="0" fontId="6" fillId="11" borderId="15" xfId="0" applyNumberFormat="1" applyFont="1" applyFill="1" applyBorder="1" applyAlignment="1">
      <alignment horizontal="center" vertical="top" wrapText="1"/>
    </xf>
    <xf numFmtId="0" fontId="17" fillId="3" borderId="15" xfId="0" applyNumberFormat="1" applyFont="1" applyFill="1" applyBorder="1" applyAlignment="1">
      <alignment horizontal="center" vertical="top" wrapText="1"/>
    </xf>
    <xf numFmtId="0" fontId="17" fillId="3" borderId="15" xfId="0" applyNumberFormat="1" applyFont="1" applyFill="1" applyBorder="1" applyAlignment="1">
      <alignment horizontal="center" wrapText="1"/>
    </xf>
    <xf numFmtId="0" fontId="6" fillId="11" borderId="15" xfId="0" applyFont="1" applyFill="1" applyBorder="1" applyAlignment="1">
      <alignment horizontal="center" wrapText="1"/>
    </xf>
    <xf numFmtId="0" fontId="1" fillId="11" borderId="15" xfId="0" applyFont="1" applyFill="1" applyBorder="1" applyAlignment="1">
      <alignment horizontal="center" wrapText="1"/>
    </xf>
    <xf numFmtId="1" fontId="11" fillId="11" borderId="15" xfId="0" applyNumberFormat="1" applyFont="1" applyFill="1" applyBorder="1" applyAlignment="1">
      <alignment horizontal="center"/>
    </xf>
    <xf numFmtId="1" fontId="13" fillId="11" borderId="15" xfId="0" applyNumberFormat="1" applyFont="1" applyFill="1" applyBorder="1" applyAlignment="1">
      <alignment horizontal="center"/>
    </xf>
    <xf numFmtId="0" fontId="6" fillId="11" borderId="17" xfId="0" applyNumberFormat="1" applyFont="1" applyFill="1" applyBorder="1" applyAlignment="1">
      <alignment horizontal="center" wrapText="1"/>
    </xf>
    <xf numFmtId="1" fontId="1" fillId="11" borderId="17" xfId="0" applyNumberFormat="1" applyFont="1" applyFill="1" applyBorder="1" applyAlignment="1">
      <alignment horizontal="center" wrapText="1"/>
    </xf>
    <xf numFmtId="1" fontId="1" fillId="11" borderId="1" xfId="0" applyNumberFormat="1" applyFont="1" applyFill="1" applyBorder="1" applyAlignment="1">
      <alignment horizontal="center" wrapText="1"/>
    </xf>
    <xf numFmtId="1" fontId="6" fillId="11" borderId="1" xfId="0" applyNumberFormat="1" applyFont="1" applyFill="1" applyBorder="1" applyAlignment="1">
      <alignment horizontal="center"/>
    </xf>
    <xf numFmtId="0" fontId="6" fillId="11" borderId="1" xfId="0" applyNumberFormat="1" applyFont="1" applyFill="1" applyBorder="1" applyAlignment="1">
      <alignment horizontal="center" wrapText="1"/>
    </xf>
    <xf numFmtId="1" fontId="12" fillId="11" borderId="1" xfId="0" applyNumberFormat="1" applyFont="1" applyFill="1" applyBorder="1" applyAlignment="1"/>
    <xf numFmtId="1" fontId="6" fillId="11" borderId="1" xfId="0" applyNumberFormat="1" applyFont="1" applyFill="1" applyBorder="1" applyAlignment="1">
      <alignment horizontal="center" wrapText="1"/>
    </xf>
    <xf numFmtId="1" fontId="6" fillId="11" borderId="17" xfId="0" applyNumberFormat="1" applyFont="1" applyFill="1" applyBorder="1" applyAlignment="1">
      <alignment horizontal="center" wrapText="1"/>
    </xf>
    <xf numFmtId="1" fontId="6" fillId="11" borderId="3" xfId="0" applyNumberFormat="1" applyFont="1" applyFill="1" applyBorder="1" applyAlignment="1">
      <alignment horizontal="center" wrapText="1"/>
    </xf>
    <xf numFmtId="0" fontId="18" fillId="6" borderId="10" xfId="0" applyNumberFormat="1" applyFont="1" applyFill="1" applyBorder="1" applyAlignment="1">
      <alignment horizontal="center" wrapText="1"/>
    </xf>
    <xf numFmtId="0" fontId="19" fillId="6" borderId="10" xfId="0" applyNumberFormat="1" applyFont="1" applyFill="1" applyBorder="1" applyAlignment="1">
      <alignment horizontal="center" wrapText="1"/>
    </xf>
    <xf numFmtId="0" fontId="12" fillId="11" borderId="12" xfId="0" applyNumberFormat="1" applyFont="1" applyFill="1" applyBorder="1" applyAlignment="1"/>
    <xf numFmtId="0" fontId="1" fillId="11" borderId="12" xfId="0" applyNumberFormat="1" applyFont="1" applyFill="1" applyBorder="1" applyAlignment="1">
      <alignment horizontal="left" wrapText="1"/>
    </xf>
    <xf numFmtId="0" fontId="6" fillId="11" borderId="12" xfId="0" applyNumberFormat="1" applyFont="1" applyFill="1" applyBorder="1" applyAlignment="1">
      <alignment horizontal="center" wrapText="1"/>
    </xf>
    <xf numFmtId="0" fontId="1" fillId="11" borderId="22" xfId="0" applyNumberFormat="1" applyFont="1" applyFill="1" applyBorder="1" applyAlignment="1">
      <alignment horizontal="center" wrapText="1"/>
    </xf>
    <xf numFmtId="1" fontId="6" fillId="11" borderId="12" xfId="0" applyNumberFormat="1" applyFont="1" applyFill="1" applyBorder="1" applyAlignment="1">
      <alignment horizontal="center"/>
    </xf>
    <xf numFmtId="0" fontId="6" fillId="11" borderId="22" xfId="0" applyNumberFormat="1" applyFont="1" applyFill="1" applyBorder="1" applyAlignment="1">
      <alignment horizontal="center" wrapText="1"/>
    </xf>
    <xf numFmtId="1" fontId="12" fillId="11" borderId="22" xfId="0" applyNumberFormat="1" applyFont="1" applyFill="1" applyBorder="1" applyAlignment="1"/>
    <xf numFmtId="1" fontId="6" fillId="11" borderId="12" xfId="0" applyNumberFormat="1" applyFont="1" applyFill="1" applyBorder="1" applyAlignment="1">
      <alignment horizontal="center" wrapText="1"/>
    </xf>
    <xf numFmtId="1" fontId="6" fillId="11" borderId="22" xfId="0" applyNumberFormat="1" applyFont="1" applyFill="1" applyBorder="1" applyAlignment="1">
      <alignment horizontal="center" wrapText="1"/>
    </xf>
    <xf numFmtId="1" fontId="6" fillId="11" borderId="13" xfId="0" applyNumberFormat="1" applyFont="1" applyFill="1" applyBorder="1" applyAlignment="1">
      <alignment horizontal="center" wrapText="1"/>
    </xf>
    <xf numFmtId="0" fontId="9" fillId="11" borderId="14" xfId="0" applyNumberFormat="1" applyFont="1" applyFill="1" applyBorder="1" applyAlignment="1">
      <alignment horizontal="center" wrapText="1"/>
    </xf>
    <xf numFmtId="0" fontId="12" fillId="11" borderId="15" xfId="0" applyNumberFormat="1" applyFont="1" applyFill="1" applyBorder="1" applyAlignment="1"/>
    <xf numFmtId="1" fontId="1" fillId="11" borderId="15" xfId="0" applyNumberFormat="1" applyFont="1" applyFill="1" applyBorder="1" applyAlignment="1">
      <alignment horizontal="left" wrapText="1"/>
    </xf>
    <xf numFmtId="0" fontId="18" fillId="3" borderId="15" xfId="0" applyNumberFormat="1" applyFont="1" applyFill="1" applyBorder="1" applyAlignment="1">
      <alignment horizontal="center" wrapText="1"/>
    </xf>
    <xf numFmtId="0" fontId="19" fillId="3" borderId="15" xfId="0" applyNumberFormat="1" applyFont="1" applyFill="1" applyBorder="1" applyAlignment="1">
      <alignment horizontal="center" wrapText="1"/>
    </xf>
    <xf numFmtId="0" fontId="6" fillId="11" borderId="15" xfId="0" applyNumberFormat="1" applyFont="1" applyFill="1" applyBorder="1" applyAlignment="1">
      <alignment horizontal="left" wrapText="1"/>
    </xf>
    <xf numFmtId="0" fontId="20" fillId="3" borderId="15" xfId="0" applyNumberFormat="1" applyFont="1" applyFill="1" applyBorder="1" applyAlignment="1">
      <alignment horizontal="center" wrapText="1"/>
    </xf>
    <xf numFmtId="0" fontId="6" fillId="11" borderId="15" xfId="0" applyNumberFormat="1" applyFont="1" applyFill="1" applyBorder="1" applyAlignment="1">
      <alignment horizontal="center"/>
    </xf>
    <xf numFmtId="1" fontId="1" fillId="11" borderId="16" xfId="0" applyNumberFormat="1" applyFont="1" applyFill="1" applyBorder="1" applyAlignment="1">
      <alignment horizontal="center" wrapText="1"/>
    </xf>
    <xf numFmtId="0" fontId="16" fillId="11" borderId="15" xfId="0" applyFont="1" applyFill="1" applyBorder="1" applyAlignment="1">
      <alignment horizontal="center" wrapText="1"/>
    </xf>
    <xf numFmtId="0" fontId="12" fillId="0" borderId="0" xfId="0" applyNumberFormat="1" applyFont="1" applyBorder="1" applyAlignment="1"/>
    <xf numFmtId="0" fontId="7" fillId="0" borderId="0" xfId="0" applyNumberFormat="1" applyFont="1" applyBorder="1" applyAlignment="1">
      <alignment horizontal="center" wrapText="1"/>
    </xf>
    <xf numFmtId="1" fontId="12" fillId="0" borderId="0" xfId="0" applyNumberFormat="1" applyFont="1" applyBorder="1" applyAlignment="1"/>
    <xf numFmtId="1" fontId="9" fillId="0" borderId="10" xfId="0" applyNumberFormat="1" applyFont="1" applyBorder="1" applyAlignment="1">
      <alignment horizontal="center" wrapText="1"/>
    </xf>
    <xf numFmtId="1" fontId="9" fillId="0" borderId="10" xfId="0" applyNumberFormat="1" applyFont="1" applyBorder="1" applyAlignment="1">
      <alignment vertical="top" wrapText="1"/>
    </xf>
    <xf numFmtId="1" fontId="9" fillId="3" borderId="10" xfId="0" applyNumberFormat="1" applyFont="1" applyFill="1" applyBorder="1" applyAlignment="1">
      <alignment horizontal="center" wrapText="1"/>
    </xf>
    <xf numFmtId="1" fontId="9" fillId="11" borderId="10" xfId="0" applyNumberFormat="1" applyFont="1" applyFill="1" applyBorder="1" applyAlignment="1">
      <alignment horizontal="center" wrapText="1"/>
    </xf>
    <xf numFmtId="1" fontId="9" fillId="7" borderId="10" xfId="0" applyNumberFormat="1" applyFont="1" applyFill="1" applyBorder="1" applyAlignment="1">
      <alignment horizontal="center" wrapText="1"/>
    </xf>
    <xf numFmtId="1" fontId="9" fillId="5" borderId="10" xfId="0" applyNumberFormat="1" applyFont="1" applyFill="1" applyBorder="1" applyAlignment="1">
      <alignment horizontal="center" wrapText="1"/>
    </xf>
    <xf numFmtId="1" fontId="9" fillId="6" borderId="14" xfId="0" applyNumberFormat="1" applyFont="1" applyFill="1" applyBorder="1" applyAlignment="1">
      <alignment horizontal="center" wrapText="1"/>
    </xf>
    <xf numFmtId="1" fontId="9" fillId="6" borderId="10" xfId="0" applyNumberFormat="1" applyFont="1" applyFill="1" applyBorder="1" applyAlignment="1">
      <alignment horizontal="center" wrapText="1"/>
    </xf>
    <xf numFmtId="1" fontId="9" fillId="6" borderId="9" xfId="0" applyNumberFormat="1" applyFont="1" applyFill="1" applyBorder="1" applyAlignment="1">
      <alignment horizontal="center" wrapText="1"/>
    </xf>
    <xf numFmtId="1" fontId="9" fillId="5" borderId="0" xfId="0" applyNumberFormat="1" applyFont="1" applyFill="1" applyAlignment="1">
      <alignment horizontal="center" wrapText="1"/>
    </xf>
    <xf numFmtId="1" fontId="9" fillId="8" borderId="10" xfId="0" applyNumberFormat="1" applyFont="1" applyFill="1" applyBorder="1" applyAlignment="1">
      <alignment horizontal="center" wrapText="1"/>
    </xf>
    <xf numFmtId="1" fontId="9" fillId="9" borderId="10" xfId="0" applyNumberFormat="1" applyFont="1" applyFill="1" applyBorder="1" applyAlignment="1">
      <alignment horizontal="center" wrapText="1"/>
    </xf>
    <xf numFmtId="1" fontId="9" fillId="10" borderId="10" xfId="0" applyNumberFormat="1" applyFont="1" applyFill="1" applyBorder="1" applyAlignment="1">
      <alignment horizontal="center" wrapText="1"/>
    </xf>
    <xf numFmtId="1" fontId="9" fillId="12" borderId="10" xfId="0" applyNumberFormat="1" applyFont="1" applyFill="1" applyBorder="1" applyAlignment="1">
      <alignment horizontal="center" wrapText="1"/>
    </xf>
    <xf numFmtId="1" fontId="9" fillId="3" borderId="10" xfId="0" applyNumberFormat="1" applyFont="1" applyFill="1" applyBorder="1" applyAlignment="1">
      <alignment vertical="top" wrapText="1"/>
    </xf>
    <xf numFmtId="1" fontId="9" fillId="7" borderId="10" xfId="0" applyNumberFormat="1" applyFont="1" applyFill="1" applyBorder="1" applyAlignment="1">
      <alignment vertical="top" wrapText="1"/>
    </xf>
    <xf numFmtId="1" fontId="9" fillId="5" borderId="14" xfId="0" applyNumberFormat="1" applyFont="1" applyFill="1" applyBorder="1" applyAlignment="1">
      <alignment vertical="top" wrapText="1"/>
    </xf>
    <xf numFmtId="1" fontId="9" fillId="6" borderId="14" xfId="0" applyNumberFormat="1" applyFont="1" applyFill="1" applyBorder="1" applyAlignment="1">
      <alignment vertical="top" wrapText="1"/>
    </xf>
    <xf numFmtId="1" fontId="9" fillId="6" borderId="10" xfId="0" applyNumberFormat="1" applyFont="1" applyFill="1" applyBorder="1" applyAlignment="1">
      <alignment vertical="top" wrapText="1"/>
    </xf>
    <xf numFmtId="1" fontId="9" fillId="6" borderId="9" xfId="0" applyNumberFormat="1" applyFont="1" applyFill="1" applyBorder="1" applyAlignment="1">
      <alignment vertical="top" wrapText="1"/>
    </xf>
    <xf numFmtId="1" fontId="9" fillId="11" borderId="10" xfId="0" applyNumberFormat="1" applyFont="1" applyFill="1" applyBorder="1" applyAlignment="1">
      <alignment vertical="top" wrapText="1"/>
    </xf>
    <xf numFmtId="1" fontId="9" fillId="5" borderId="0" xfId="0" applyNumberFormat="1" applyFont="1" applyFill="1" applyAlignment="1">
      <alignment vertical="top" wrapText="1"/>
    </xf>
    <xf numFmtId="1" fontId="9" fillId="8" borderId="10" xfId="0" applyNumberFormat="1" applyFont="1" applyFill="1" applyBorder="1" applyAlignment="1">
      <alignment vertical="top" wrapText="1"/>
    </xf>
    <xf numFmtId="1" fontId="9" fillId="0" borderId="10" xfId="0" applyNumberFormat="1" applyFont="1" applyBorder="1" applyAlignment="1">
      <alignment horizontal="center" vertical="top" wrapText="1"/>
    </xf>
    <xf numFmtId="1" fontId="9" fillId="7" borderId="10" xfId="0" applyNumberFormat="1" applyFont="1" applyFill="1" applyBorder="1" applyAlignment="1">
      <alignment horizontal="center" vertical="top" wrapText="1"/>
    </xf>
    <xf numFmtId="1" fontId="9" fillId="9" borderId="10" xfId="0" applyNumberFormat="1" applyFont="1" applyFill="1" applyBorder="1" applyAlignment="1">
      <alignment horizontal="center" vertical="top" wrapText="1"/>
    </xf>
    <xf numFmtId="1" fontId="9" fillId="11" borderId="10" xfId="0" applyNumberFormat="1" applyFont="1" applyFill="1" applyBorder="1" applyAlignment="1">
      <alignment horizontal="center" vertical="top" wrapText="1"/>
    </xf>
    <xf numFmtId="1" fontId="9" fillId="10" borderId="10" xfId="0" applyNumberFormat="1" applyFont="1" applyFill="1" applyBorder="1" applyAlignment="1">
      <alignment horizontal="center" vertical="top" wrapText="1"/>
    </xf>
    <xf numFmtId="1" fontId="9" fillId="12" borderId="10" xfId="0" applyNumberFormat="1" applyFont="1" applyFill="1" applyBorder="1" applyAlignment="1">
      <alignment horizontal="center" vertical="top" wrapText="1"/>
    </xf>
    <xf numFmtId="0" fontId="21" fillId="15" borderId="27" xfId="1" applyFont="1" applyFill="1" applyBorder="1" applyAlignment="1" applyProtection="1">
      <alignment horizontal="center" wrapText="1"/>
    </xf>
    <xf numFmtId="0" fontId="21" fillId="15" borderId="28" xfId="1" applyFont="1" applyFill="1" applyBorder="1" applyAlignment="1" applyProtection="1">
      <alignment horizontal="center" wrapText="1"/>
    </xf>
    <xf numFmtId="2" fontId="9" fillId="0" borderId="10" xfId="0" applyNumberFormat="1" applyFont="1" applyBorder="1" applyAlignment="1">
      <alignment horizontal="center" wrapText="1"/>
    </xf>
    <xf numFmtId="0" fontId="21" fillId="0" borderId="29" xfId="1" applyFont="1" applyFill="1" applyBorder="1" applyAlignment="1" applyProtection="1">
      <alignment horizontal="left" wrapText="1"/>
    </xf>
    <xf numFmtId="0" fontId="23" fillId="0" borderId="0" xfId="0" applyFont="1"/>
    <xf numFmtId="0" fontId="0" fillId="0" borderId="0" xfId="0" applyFont="1"/>
    <xf numFmtId="0" fontId="21" fillId="14" borderId="32" xfId="1" applyFont="1" applyFill="1" applyBorder="1" applyAlignment="1" applyProtection="1">
      <alignment horizontal="left" wrapText="1"/>
    </xf>
    <xf numFmtId="0" fontId="21" fillId="0" borderId="32" xfId="1" applyFont="1" applyFill="1" applyBorder="1" applyAlignment="1" applyProtection="1">
      <alignment horizontal="left" wrapText="1"/>
    </xf>
    <xf numFmtId="0" fontId="0" fillId="16" borderId="32" xfId="0" applyFill="1" applyBorder="1"/>
    <xf numFmtId="0" fontId="0" fillId="16" borderId="32" xfId="0" applyFont="1" applyFill="1" applyBorder="1"/>
    <xf numFmtId="0" fontId="25" fillId="0" borderId="32" xfId="1" applyFont="1" applyFill="1" applyBorder="1" applyAlignment="1" applyProtection="1">
      <alignment horizontal="left" wrapText="1"/>
    </xf>
    <xf numFmtId="0" fontId="12" fillId="14" borderId="15" xfId="0" applyNumberFormat="1" applyFont="1" applyFill="1" applyBorder="1" applyAlignment="1"/>
    <xf numFmtId="0" fontId="6" fillId="14" borderId="15" xfId="0" applyNumberFormat="1" applyFont="1" applyFill="1" applyBorder="1" applyAlignment="1">
      <alignment horizontal="center" wrapText="1"/>
    </xf>
    <xf numFmtId="0" fontId="1" fillId="14" borderId="15" xfId="0" applyNumberFormat="1" applyFont="1" applyFill="1" applyBorder="1" applyAlignment="1">
      <alignment horizontal="center" wrapText="1"/>
    </xf>
    <xf numFmtId="1" fontId="1" fillId="14" borderId="15" xfId="0" applyNumberFormat="1" applyFont="1" applyFill="1" applyBorder="1" applyAlignment="1">
      <alignment horizontal="center" wrapText="1"/>
    </xf>
    <xf numFmtId="1" fontId="6" fillId="14" borderId="15" xfId="0" applyNumberFormat="1" applyFont="1" applyFill="1" applyBorder="1" applyAlignment="1">
      <alignment horizontal="center"/>
    </xf>
    <xf numFmtId="1" fontId="12" fillId="14" borderId="15" xfId="0" applyNumberFormat="1" applyFont="1" applyFill="1" applyBorder="1" applyAlignment="1"/>
    <xf numFmtId="1" fontId="12" fillId="14" borderId="15" xfId="0" applyNumberFormat="1" applyFont="1" applyFill="1" applyBorder="1" applyAlignment="1">
      <alignment horizontal="center"/>
    </xf>
    <xf numFmtId="1" fontId="6" fillId="14" borderId="15" xfId="0" applyNumberFormat="1" applyFont="1" applyFill="1" applyBorder="1" applyAlignment="1">
      <alignment horizontal="center" wrapText="1"/>
    </xf>
    <xf numFmtId="1" fontId="6" fillId="14" borderId="16" xfId="0" applyNumberFormat="1" applyFont="1" applyFill="1" applyBorder="1" applyAlignment="1">
      <alignment horizontal="center" wrapText="1"/>
    </xf>
    <xf numFmtId="1" fontId="6" fillId="14" borderId="10" xfId="0" applyNumberFormat="1" applyFont="1" applyFill="1" applyBorder="1" applyAlignment="1">
      <alignment horizontal="center" wrapText="1"/>
    </xf>
    <xf numFmtId="0" fontId="7" fillId="14" borderId="10" xfId="0" applyNumberFormat="1" applyFont="1" applyFill="1" applyBorder="1" applyAlignment="1">
      <alignment horizontal="center" wrapText="1"/>
    </xf>
    <xf numFmtId="0" fontId="9" fillId="14" borderId="10" xfId="0" applyNumberFormat="1" applyFont="1" applyFill="1" applyBorder="1" applyAlignment="1">
      <alignment horizontal="center" wrapText="1"/>
    </xf>
    <xf numFmtId="0" fontId="9" fillId="14" borderId="11" xfId="0" applyNumberFormat="1" applyFont="1" applyFill="1" applyBorder="1" applyAlignment="1">
      <alignment horizontal="center" wrapText="1"/>
    </xf>
    <xf numFmtId="1" fontId="9" fillId="14" borderId="10" xfId="0" applyNumberFormat="1" applyFont="1" applyFill="1" applyBorder="1" applyAlignment="1">
      <alignment horizontal="center" wrapText="1"/>
    </xf>
    <xf numFmtId="0" fontId="9" fillId="14" borderId="10" xfId="0" applyNumberFormat="1" applyFont="1" applyFill="1" applyBorder="1" applyAlignment="1">
      <alignment wrapText="1"/>
    </xf>
    <xf numFmtId="12" fontId="9" fillId="14" borderId="10" xfId="0" applyNumberFormat="1" applyFont="1" applyFill="1" applyBorder="1" applyAlignment="1">
      <alignment horizontal="center" wrapText="1"/>
    </xf>
    <xf numFmtId="1" fontId="9" fillId="14" borderId="10" xfId="0" applyNumberFormat="1" applyFont="1" applyFill="1" applyBorder="1" applyAlignment="1">
      <alignment horizontal="center" vertical="top" wrapText="1"/>
    </xf>
    <xf numFmtId="0" fontId="9" fillId="14" borderId="10" xfId="0" applyNumberFormat="1" applyFont="1" applyFill="1" applyBorder="1" applyAlignment="1">
      <alignment horizontal="center" vertical="top" wrapText="1"/>
    </xf>
    <xf numFmtId="2" fontId="9" fillId="14" borderId="10" xfId="0" applyNumberFormat="1" applyFont="1" applyFill="1" applyBorder="1" applyAlignment="1">
      <alignment wrapText="1"/>
    </xf>
    <xf numFmtId="0" fontId="14" fillId="14" borderId="15" xfId="0" applyNumberFormat="1" applyFont="1" applyFill="1" applyBorder="1" applyAlignment="1">
      <alignment horizontal="center" wrapText="1"/>
    </xf>
    <xf numFmtId="0" fontId="12" fillId="6" borderId="15" xfId="0" applyNumberFormat="1" applyFont="1" applyFill="1" applyBorder="1" applyAlignment="1"/>
    <xf numFmtId="0" fontId="0" fillId="6" borderId="32" xfId="0" applyFill="1" applyBorder="1"/>
    <xf numFmtId="0" fontId="6" fillId="6" borderId="15" xfId="0" applyNumberFormat="1" applyFont="1" applyFill="1" applyBorder="1" applyAlignment="1">
      <alignment horizontal="center" wrapText="1"/>
    </xf>
    <xf numFmtId="0" fontId="1" fillId="6" borderId="15" xfId="0" applyNumberFormat="1" applyFont="1" applyFill="1" applyBorder="1" applyAlignment="1">
      <alignment horizontal="center" wrapText="1"/>
    </xf>
    <xf numFmtId="1" fontId="1" fillId="6" borderId="15" xfId="0" applyNumberFormat="1" applyFont="1" applyFill="1" applyBorder="1" applyAlignment="1">
      <alignment horizontal="center" wrapText="1"/>
    </xf>
    <xf numFmtId="1" fontId="6" fillId="6" borderId="15" xfId="0" applyNumberFormat="1" applyFont="1" applyFill="1" applyBorder="1" applyAlignment="1">
      <alignment horizontal="center"/>
    </xf>
    <xf numFmtId="1" fontId="6" fillId="6" borderId="15" xfId="0" applyNumberFormat="1" applyFont="1" applyFill="1" applyBorder="1" applyAlignment="1">
      <alignment horizontal="center" wrapText="1"/>
    </xf>
    <xf numFmtId="1" fontId="6" fillId="6" borderId="16" xfId="0" applyNumberFormat="1" applyFont="1" applyFill="1" applyBorder="1" applyAlignment="1">
      <alignment horizontal="center" wrapText="1"/>
    </xf>
    <xf numFmtId="1" fontId="6" fillId="6" borderId="10" xfId="0" applyNumberFormat="1" applyFont="1" applyFill="1" applyBorder="1" applyAlignment="1">
      <alignment horizontal="center" wrapText="1"/>
    </xf>
    <xf numFmtId="0" fontId="9" fillId="6" borderId="11" xfId="0" applyNumberFormat="1" applyFont="1" applyFill="1" applyBorder="1" applyAlignment="1">
      <alignment horizontal="center" wrapText="1"/>
    </xf>
    <xf numFmtId="0" fontId="9" fillId="6" borderId="10" xfId="0" applyNumberFormat="1" applyFont="1" applyFill="1" applyBorder="1" applyAlignment="1">
      <alignment wrapText="1"/>
    </xf>
    <xf numFmtId="12" fontId="9" fillId="6" borderId="10" xfId="0" applyNumberFormat="1" applyFont="1" applyFill="1" applyBorder="1" applyAlignment="1">
      <alignment horizontal="center" wrapText="1"/>
    </xf>
    <xf numFmtId="1" fontId="9" fillId="6" borderId="10" xfId="0" applyNumberFormat="1" applyFont="1" applyFill="1" applyBorder="1" applyAlignment="1">
      <alignment horizontal="center" vertical="top" wrapText="1"/>
    </xf>
    <xf numFmtId="0" fontId="9" fillId="6" borderId="10" xfId="0" applyNumberFormat="1" applyFont="1" applyFill="1" applyBorder="1" applyAlignment="1">
      <alignment horizontal="center" vertical="top" wrapText="1"/>
    </xf>
    <xf numFmtId="2" fontId="9" fillId="6" borderId="10" xfId="0" applyNumberFormat="1" applyFont="1" applyFill="1" applyBorder="1" applyAlignment="1">
      <alignment wrapText="1"/>
    </xf>
    <xf numFmtId="0" fontId="12" fillId="16" borderId="15" xfId="0" applyNumberFormat="1" applyFont="1" applyFill="1" applyBorder="1" applyAlignment="1"/>
    <xf numFmtId="0" fontId="6" fillId="16" borderId="15" xfId="0" applyNumberFormat="1" applyFont="1" applyFill="1" applyBorder="1" applyAlignment="1">
      <alignment horizontal="center" wrapText="1"/>
    </xf>
    <xf numFmtId="0" fontId="1" fillId="16" borderId="15" xfId="0" applyNumberFormat="1" applyFont="1" applyFill="1" applyBorder="1" applyAlignment="1">
      <alignment horizontal="center" wrapText="1"/>
    </xf>
    <xf numFmtId="1" fontId="1" fillId="16" borderId="15" xfId="0" applyNumberFormat="1" applyFont="1" applyFill="1" applyBorder="1" applyAlignment="1">
      <alignment horizontal="center" wrapText="1"/>
    </xf>
    <xf numFmtId="1" fontId="6" fillId="16" borderId="15" xfId="0" applyNumberFormat="1" applyFont="1" applyFill="1" applyBorder="1" applyAlignment="1">
      <alignment horizontal="center"/>
    </xf>
    <xf numFmtId="1" fontId="6" fillId="16" borderId="15" xfId="0" applyNumberFormat="1" applyFont="1" applyFill="1" applyBorder="1" applyAlignment="1">
      <alignment horizontal="center" wrapText="1"/>
    </xf>
    <xf numFmtId="1" fontId="6" fillId="16" borderId="16" xfId="0" applyNumberFormat="1" applyFont="1" applyFill="1" applyBorder="1" applyAlignment="1">
      <alignment horizontal="center" wrapText="1"/>
    </xf>
    <xf numFmtId="1" fontId="6" fillId="16" borderId="10" xfId="0" applyNumberFormat="1" applyFont="1" applyFill="1" applyBorder="1" applyAlignment="1">
      <alignment horizontal="center" wrapText="1"/>
    </xf>
    <xf numFmtId="0" fontId="7" fillId="16" borderId="10" xfId="0" applyNumberFormat="1" applyFont="1" applyFill="1" applyBorder="1" applyAlignment="1">
      <alignment horizontal="center" wrapText="1"/>
    </xf>
    <xf numFmtId="0" fontId="9" fillId="16" borderId="10" xfId="0" applyNumberFormat="1" applyFont="1" applyFill="1" applyBorder="1" applyAlignment="1">
      <alignment horizontal="center" wrapText="1"/>
    </xf>
    <xf numFmtId="0" fontId="9" fillId="16" borderId="11" xfId="0" applyNumberFormat="1" applyFont="1" applyFill="1" applyBorder="1" applyAlignment="1">
      <alignment horizontal="center" wrapText="1"/>
    </xf>
    <xf numFmtId="1" fontId="9" fillId="16" borderId="10" xfId="0" applyNumberFormat="1" applyFont="1" applyFill="1" applyBorder="1" applyAlignment="1">
      <alignment horizontal="center" wrapText="1"/>
    </xf>
    <xf numFmtId="0" fontId="9" fillId="16" borderId="10" xfId="0" applyNumberFormat="1" applyFont="1" applyFill="1" applyBorder="1" applyAlignment="1">
      <alignment wrapText="1"/>
    </xf>
    <xf numFmtId="12" fontId="9" fillId="16" borderId="10" xfId="0" applyNumberFormat="1" applyFont="1" applyFill="1" applyBorder="1" applyAlignment="1">
      <alignment horizontal="center" wrapText="1"/>
    </xf>
    <xf numFmtId="1" fontId="9" fillId="16" borderId="10" xfId="0" applyNumberFormat="1" applyFont="1" applyFill="1" applyBorder="1" applyAlignment="1">
      <alignment horizontal="center" vertical="top" wrapText="1"/>
    </xf>
    <xf numFmtId="0" fontId="9" fillId="16" borderId="10" xfId="0" applyNumberFormat="1" applyFont="1" applyFill="1" applyBorder="1" applyAlignment="1">
      <alignment horizontal="center" vertical="top" wrapText="1"/>
    </xf>
    <xf numFmtId="2" fontId="9" fillId="16" borderId="10" xfId="0" applyNumberFormat="1" applyFont="1" applyFill="1" applyBorder="1" applyAlignment="1">
      <alignment wrapText="1"/>
    </xf>
    <xf numFmtId="0" fontId="6" fillId="11" borderId="34" xfId="0" applyNumberFormat="1" applyFont="1" applyFill="1" applyBorder="1" applyAlignment="1">
      <alignment horizontal="center" wrapText="1"/>
    </xf>
    <xf numFmtId="0" fontId="12" fillId="0" borderId="35" xfId="0" applyNumberFormat="1" applyFont="1" applyBorder="1" applyAlignment="1"/>
    <xf numFmtId="0" fontId="1" fillId="0" borderId="12" xfId="0" applyNumberFormat="1" applyFont="1" applyBorder="1" applyAlignment="1">
      <alignment horizontal="left" wrapText="1"/>
    </xf>
    <xf numFmtId="0" fontId="25" fillId="0" borderId="14" xfId="1" applyFont="1" applyFill="1" applyBorder="1" applyAlignment="1" applyProtection="1">
      <alignment horizontal="left" wrapText="1"/>
    </xf>
    <xf numFmtId="0" fontId="0" fillId="16" borderId="29" xfId="0" applyFont="1" applyFill="1" applyBorder="1" applyAlignment="1"/>
    <xf numFmtId="0" fontId="1" fillId="0" borderId="29" xfId="0" applyNumberFormat="1" applyFont="1" applyBorder="1" applyAlignment="1">
      <alignment horizontal="left" wrapText="1"/>
    </xf>
    <xf numFmtId="0" fontId="0" fillId="0" borderId="29" xfId="0" applyFont="1" applyBorder="1"/>
    <xf numFmtId="0" fontId="12" fillId="16" borderId="29" xfId="0" applyNumberFormat="1" applyFont="1" applyFill="1" applyBorder="1" applyAlignment="1"/>
    <xf numFmtId="0" fontId="6" fillId="16" borderId="34" xfId="0" applyNumberFormat="1" applyFont="1" applyFill="1" applyBorder="1" applyAlignment="1">
      <alignment horizontal="center" wrapText="1"/>
    </xf>
    <xf numFmtId="0" fontId="12" fillId="11" borderId="31" xfId="0" applyNumberFormat="1" applyFont="1" applyFill="1" applyBorder="1" applyAlignment="1"/>
    <xf numFmtId="0" fontId="12" fillId="0" borderId="31" xfId="0" applyNumberFormat="1" applyFont="1" applyBorder="1" applyAlignment="1"/>
    <xf numFmtId="0" fontId="0" fillId="0" borderId="32" xfId="0" applyFont="1" applyBorder="1"/>
    <xf numFmtId="0" fontId="26" fillId="14" borderId="32" xfId="1" applyFont="1" applyFill="1" applyBorder="1" applyAlignment="1" applyProtection="1">
      <alignment horizontal="left" wrapText="1"/>
    </xf>
    <xf numFmtId="0" fontId="1" fillId="14" borderId="15" xfId="0" applyNumberFormat="1" applyFont="1" applyFill="1" applyBorder="1" applyAlignment="1">
      <alignment horizontal="left" wrapText="1"/>
    </xf>
    <xf numFmtId="0" fontId="22" fillId="14" borderId="0" xfId="0" applyFont="1" applyFill="1" applyBorder="1" applyAlignment="1">
      <alignment horizontal="left"/>
    </xf>
    <xf numFmtId="0" fontId="6" fillId="14" borderId="15" xfId="0" applyNumberFormat="1" applyFont="1" applyFill="1" applyBorder="1" applyAlignment="1">
      <alignment horizontal="center"/>
    </xf>
    <xf numFmtId="1" fontId="1" fillId="14" borderId="16" xfId="0" applyNumberFormat="1" applyFont="1" applyFill="1" applyBorder="1" applyAlignment="1">
      <alignment horizontal="center" wrapText="1"/>
    </xf>
    <xf numFmtId="0" fontId="1" fillId="0" borderId="31" xfId="0" applyNumberFormat="1" applyFont="1" applyBorder="1" applyAlignment="1">
      <alignment horizontal="left" wrapText="1"/>
    </xf>
    <xf numFmtId="49" fontId="21" fillId="17" borderId="32" xfId="1" applyNumberFormat="1" applyFont="1" applyFill="1" applyBorder="1" applyAlignment="1" applyProtection="1">
      <alignment horizontal="center" wrapText="1"/>
    </xf>
    <xf numFmtId="49" fontId="21" fillId="17" borderId="36" xfId="1" applyNumberFormat="1" applyFont="1" applyFill="1" applyBorder="1" applyAlignment="1" applyProtection="1">
      <alignment horizontal="center" wrapText="1"/>
    </xf>
    <xf numFmtId="0" fontId="21" fillId="17" borderId="36" xfId="1" applyFont="1" applyFill="1" applyBorder="1" applyAlignment="1" applyProtection="1">
      <alignment horizontal="center" wrapText="1"/>
    </xf>
    <xf numFmtId="0" fontId="21" fillId="17" borderId="32" xfId="1" applyFont="1" applyFill="1" applyBorder="1" applyAlignment="1" applyProtection="1">
      <alignment horizontal="center" wrapText="1"/>
    </xf>
    <xf numFmtId="1" fontId="6" fillId="14" borderId="15" xfId="0" applyNumberFormat="1" applyFont="1" applyFill="1" applyBorder="1" applyAlignment="1"/>
    <xf numFmtId="1" fontId="6" fillId="16" borderId="15" xfId="0" applyNumberFormat="1" applyFont="1" applyFill="1" applyBorder="1" applyAlignment="1"/>
    <xf numFmtId="1" fontId="6" fillId="7" borderId="23" xfId="0" applyNumberFormat="1" applyFont="1" applyFill="1" applyBorder="1" applyAlignment="1"/>
    <xf numFmtId="1" fontId="6" fillId="9" borderId="23" xfId="0" applyNumberFormat="1" applyFont="1" applyFill="1" applyBorder="1" applyAlignment="1"/>
    <xf numFmtId="0" fontId="6" fillId="0" borderId="0" xfId="0" applyNumberFormat="1" applyFont="1" applyAlignment="1">
      <alignment vertical="top" wrapText="1"/>
    </xf>
    <xf numFmtId="2" fontId="18" fillId="11" borderId="10" xfId="0" applyNumberFormat="1" applyFont="1" applyFill="1" applyBorder="1" applyAlignment="1">
      <alignment horizontal="center" wrapText="1"/>
    </xf>
    <xf numFmtId="2" fontId="18" fillId="14" borderId="10" xfId="0" applyNumberFormat="1" applyFont="1" applyFill="1" applyBorder="1" applyAlignment="1">
      <alignment horizontal="center" wrapText="1"/>
    </xf>
    <xf numFmtId="2" fontId="9" fillId="14" borderId="10" xfId="0" applyNumberFormat="1" applyFont="1" applyFill="1" applyBorder="1" applyAlignment="1">
      <alignment horizontal="center" wrapText="1"/>
    </xf>
    <xf numFmtId="2" fontId="27" fillId="7" borderId="10" xfId="0" applyNumberFormat="1" applyFont="1" applyFill="1" applyBorder="1" applyAlignment="1"/>
    <xf numFmtId="2" fontId="18" fillId="7" borderId="10" xfId="0" applyNumberFormat="1" applyFont="1" applyFill="1" applyBorder="1" applyAlignment="1">
      <alignment horizontal="center"/>
    </xf>
    <xf numFmtId="49" fontId="21" fillId="17" borderId="29" xfId="1" applyNumberFormat="1" applyFont="1" applyFill="1" applyBorder="1" applyAlignment="1" applyProtection="1">
      <alignment horizontal="center" wrapText="1"/>
    </xf>
    <xf numFmtId="0" fontId="21" fillId="17" borderId="29" xfId="1" applyFont="1" applyFill="1" applyBorder="1" applyAlignment="1" applyProtection="1">
      <alignment horizontal="center" wrapText="1"/>
    </xf>
    <xf numFmtId="1" fontId="6" fillId="11" borderId="30" xfId="0" applyNumberFormat="1" applyFont="1" applyFill="1" applyBorder="1" applyAlignment="1">
      <alignment horizontal="center"/>
    </xf>
    <xf numFmtId="1" fontId="6" fillId="11" borderId="30" xfId="0" applyNumberFormat="1" applyFont="1" applyFill="1" applyBorder="1" applyAlignment="1">
      <alignment horizontal="center" wrapText="1"/>
    </xf>
    <xf numFmtId="1" fontId="6" fillId="11" borderId="31" xfId="0" applyNumberFormat="1" applyFont="1" applyFill="1" applyBorder="1" applyAlignment="1">
      <alignment horizontal="center" wrapText="1"/>
    </xf>
    <xf numFmtId="0" fontId="7" fillId="0" borderId="32" xfId="0" applyNumberFormat="1" applyFont="1" applyBorder="1" applyAlignment="1">
      <alignment horizontal="center" wrapText="1"/>
    </xf>
    <xf numFmtId="0" fontId="9" fillId="0" borderId="32" xfId="0" applyNumberFormat="1" applyFont="1" applyBorder="1" applyAlignment="1">
      <alignment horizontal="center" wrapText="1"/>
    </xf>
    <xf numFmtId="1" fontId="9" fillId="0" borderId="32" xfId="0" applyNumberFormat="1" applyFont="1" applyBorder="1" applyAlignment="1">
      <alignment horizontal="center" wrapText="1"/>
    </xf>
    <xf numFmtId="0" fontId="9" fillId="0" borderId="32" xfId="0" applyNumberFormat="1" applyFont="1" applyBorder="1" applyAlignment="1">
      <alignment horizontal="center" vertical="top" wrapText="1"/>
    </xf>
    <xf numFmtId="0" fontId="9" fillId="0" borderId="32" xfId="0" applyNumberFormat="1" applyFont="1" applyBorder="1" applyAlignment="1">
      <alignment wrapText="1"/>
    </xf>
    <xf numFmtId="12" fontId="9" fillId="0" borderId="32" xfId="0" applyNumberFormat="1" applyFont="1" applyBorder="1" applyAlignment="1">
      <alignment horizontal="center" wrapText="1"/>
    </xf>
    <xf numFmtId="1" fontId="9" fillId="0" borderId="32" xfId="0" applyNumberFormat="1" applyFont="1" applyBorder="1" applyAlignment="1">
      <alignment horizontal="center" vertical="top" wrapText="1"/>
    </xf>
    <xf numFmtId="2" fontId="9" fillId="0" borderId="32" xfId="0" applyNumberFormat="1" applyFont="1" applyBorder="1" applyAlignment="1">
      <alignment wrapText="1"/>
    </xf>
    <xf numFmtId="0" fontId="0" fillId="0" borderId="32" xfId="0" applyBorder="1"/>
    <xf numFmtId="0" fontId="23" fillId="0" borderId="32" xfId="0" applyFont="1" applyBorder="1"/>
    <xf numFmtId="0" fontId="23" fillId="16" borderId="32" xfId="0" applyFont="1" applyFill="1" applyBorder="1"/>
    <xf numFmtId="0" fontId="24" fillId="16" borderId="32" xfId="1" quotePrefix="1" applyFont="1" applyFill="1" applyBorder="1" applyAlignment="1" applyProtection="1">
      <alignment horizontal="center" wrapText="1"/>
    </xf>
    <xf numFmtId="0" fontId="6" fillId="16" borderId="32" xfId="0" applyFont="1" applyFill="1" applyBorder="1" applyAlignment="1" applyProtection="1">
      <alignment horizontal="center"/>
    </xf>
    <xf numFmtId="49" fontId="21" fillId="16" borderId="32" xfId="1" applyNumberFormat="1" applyFont="1" applyFill="1" applyBorder="1" applyAlignment="1" applyProtection="1">
      <alignment horizontal="center" wrapText="1"/>
    </xf>
    <xf numFmtId="0" fontId="21" fillId="16" borderId="32" xfId="1" applyFont="1" applyFill="1" applyBorder="1" applyAlignment="1" applyProtection="1">
      <alignment horizontal="center" wrapText="1"/>
    </xf>
    <xf numFmtId="0" fontId="1" fillId="0" borderId="37" xfId="0" applyNumberFormat="1" applyFont="1" applyBorder="1" applyAlignment="1">
      <alignment horizontal="left" wrapText="1"/>
    </xf>
    <xf numFmtId="0" fontId="23" fillId="0" borderId="37" xfId="0" applyFont="1" applyBorder="1"/>
    <xf numFmtId="0" fontId="6" fillId="11" borderId="38" xfId="0" applyNumberFormat="1" applyFont="1" applyFill="1" applyBorder="1" applyAlignment="1">
      <alignment horizontal="center" wrapText="1"/>
    </xf>
    <xf numFmtId="0" fontId="1" fillId="11" borderId="35" xfId="0" applyNumberFormat="1" applyFont="1" applyFill="1" applyBorder="1" applyAlignment="1">
      <alignment horizontal="center" wrapText="1"/>
    </xf>
    <xf numFmtId="1" fontId="6" fillId="11" borderId="35" xfId="0" applyNumberFormat="1" applyFont="1" applyFill="1" applyBorder="1" applyAlignment="1">
      <alignment horizontal="center"/>
    </xf>
    <xf numFmtId="49" fontId="21" fillId="17" borderId="40" xfId="1" applyNumberFormat="1" applyFont="1" applyFill="1" applyBorder="1" applyAlignment="1" applyProtection="1">
      <alignment horizontal="center" wrapText="1"/>
    </xf>
    <xf numFmtId="1" fontId="6" fillId="11" borderId="35" xfId="0" applyNumberFormat="1" applyFont="1" applyFill="1" applyBorder="1" applyAlignment="1">
      <alignment horizontal="center" wrapText="1"/>
    </xf>
    <xf numFmtId="1" fontId="6" fillId="11" borderId="41" xfId="0" applyNumberFormat="1" applyFont="1" applyFill="1" applyBorder="1" applyAlignment="1">
      <alignment horizontal="center" wrapText="1"/>
    </xf>
    <xf numFmtId="2" fontId="18" fillId="11" borderId="39" xfId="0" applyNumberFormat="1" applyFont="1" applyFill="1" applyBorder="1" applyAlignment="1">
      <alignment horizontal="center" wrapText="1"/>
    </xf>
    <xf numFmtId="0" fontId="7" fillId="0" borderId="39" xfId="0" applyNumberFormat="1" applyFont="1" applyBorder="1" applyAlignment="1">
      <alignment horizontal="center" wrapText="1"/>
    </xf>
    <xf numFmtId="0" fontId="9" fillId="0" borderId="39" xfId="0" applyNumberFormat="1" applyFont="1" applyBorder="1" applyAlignment="1">
      <alignment horizontal="center" wrapText="1"/>
    </xf>
    <xf numFmtId="1" fontId="9" fillId="0" borderId="39" xfId="0" applyNumberFormat="1" applyFont="1" applyBorder="1" applyAlignment="1">
      <alignment horizontal="center" wrapText="1"/>
    </xf>
    <xf numFmtId="0" fontId="9" fillId="0" borderId="39" xfId="0" applyNumberFormat="1" applyFont="1" applyBorder="1" applyAlignment="1">
      <alignment horizontal="center" vertical="top" wrapText="1"/>
    </xf>
    <xf numFmtId="0" fontId="9" fillId="0" borderId="39" xfId="0" applyNumberFormat="1" applyFont="1" applyBorder="1" applyAlignment="1">
      <alignment wrapText="1"/>
    </xf>
    <xf numFmtId="12" fontId="9" fillId="0" borderId="39" xfId="0" applyNumberFormat="1" applyFont="1" applyBorder="1" applyAlignment="1">
      <alignment horizontal="center" wrapText="1"/>
    </xf>
    <xf numFmtId="1" fontId="9" fillId="0" borderId="39" xfId="0" applyNumberFormat="1" applyFont="1" applyBorder="1" applyAlignment="1">
      <alignment horizontal="center" vertical="top" wrapText="1"/>
    </xf>
    <xf numFmtId="2" fontId="9" fillId="0" borderId="39" xfId="0" applyNumberFormat="1" applyFont="1" applyBorder="1" applyAlignment="1">
      <alignment wrapText="1"/>
    </xf>
    <xf numFmtId="0" fontId="1" fillId="11" borderId="12" xfId="0" applyNumberFormat="1" applyFont="1" applyFill="1" applyBorder="1" applyAlignment="1">
      <alignment horizontal="center" wrapText="1"/>
    </xf>
    <xf numFmtId="49" fontId="21" fillId="17" borderId="14" xfId="1" applyNumberFormat="1" applyFont="1" applyFill="1" applyBorder="1" applyAlignment="1" applyProtection="1">
      <alignment horizontal="center" wrapText="1"/>
    </xf>
    <xf numFmtId="49" fontId="21" fillId="17" borderId="43" xfId="1" applyNumberFormat="1" applyFont="1" applyFill="1" applyBorder="1" applyAlignment="1" applyProtection="1">
      <alignment horizontal="center" wrapText="1"/>
    </xf>
    <xf numFmtId="0" fontId="21" fillId="17" borderId="14" xfId="1" applyFont="1" applyFill="1" applyBorder="1" applyAlignment="1" applyProtection="1">
      <alignment horizontal="center" wrapText="1"/>
    </xf>
    <xf numFmtId="2" fontId="18" fillId="11" borderId="14" xfId="0" applyNumberFormat="1" applyFont="1" applyFill="1" applyBorder="1" applyAlignment="1">
      <alignment horizontal="center" wrapText="1"/>
    </xf>
    <xf numFmtId="0" fontId="7" fillId="0" borderId="14" xfId="0" applyNumberFormat="1" applyFont="1" applyBorder="1" applyAlignment="1">
      <alignment horizontal="center" wrapText="1"/>
    </xf>
    <xf numFmtId="0" fontId="9" fillId="0" borderId="14" xfId="0" applyNumberFormat="1" applyFont="1" applyBorder="1" applyAlignment="1">
      <alignment horizontal="center" wrapText="1"/>
    </xf>
    <xf numFmtId="1" fontId="9" fillId="0" borderId="14" xfId="0" applyNumberFormat="1" applyFont="1" applyBorder="1" applyAlignment="1">
      <alignment horizontal="center" wrapText="1"/>
    </xf>
    <xf numFmtId="2" fontId="9" fillId="0" borderId="14" xfId="0" applyNumberFormat="1" applyFont="1" applyBorder="1" applyAlignment="1">
      <alignment horizontal="center" wrapText="1"/>
    </xf>
    <xf numFmtId="0" fontId="9" fillId="0" borderId="14" xfId="0" applyNumberFormat="1" applyFont="1" applyBorder="1" applyAlignment="1">
      <alignment horizontal="center" vertical="top" wrapText="1"/>
    </xf>
    <xf numFmtId="0" fontId="9" fillId="0" borderId="14" xfId="0" applyNumberFormat="1" applyFont="1" applyBorder="1" applyAlignment="1">
      <alignment wrapText="1"/>
    </xf>
    <xf numFmtId="12" fontId="9" fillId="0" borderId="14" xfId="0" applyNumberFormat="1" applyFont="1" applyBorder="1" applyAlignment="1">
      <alignment horizontal="center" wrapText="1"/>
    </xf>
    <xf numFmtId="1" fontId="9" fillId="0" borderId="14" xfId="0" applyNumberFormat="1" applyFont="1" applyBorder="1" applyAlignment="1">
      <alignment horizontal="center" vertical="top" wrapText="1"/>
    </xf>
    <xf numFmtId="2" fontId="9" fillId="0" borderId="14" xfId="0" applyNumberFormat="1" applyFont="1" applyBorder="1" applyAlignment="1">
      <alignment wrapText="1"/>
    </xf>
    <xf numFmtId="0" fontId="24" fillId="16" borderId="32" xfId="1" applyFont="1" applyFill="1" applyBorder="1" applyAlignment="1" applyProtection="1">
      <alignment horizontal="center" wrapText="1"/>
    </xf>
    <xf numFmtId="0" fontId="6" fillId="11" borderId="30" xfId="0" applyNumberFormat="1" applyFont="1" applyFill="1" applyBorder="1" applyAlignment="1">
      <alignment horizontal="center" wrapText="1"/>
    </xf>
    <xf numFmtId="1" fontId="6" fillId="14" borderId="12" xfId="0" applyNumberFormat="1" applyFont="1" applyFill="1" applyBorder="1" applyAlignment="1">
      <alignment horizontal="center" wrapText="1"/>
    </xf>
    <xf numFmtId="2" fontId="9" fillId="0" borderId="11" xfId="0" applyNumberFormat="1" applyFont="1" applyBorder="1" applyAlignment="1">
      <alignment horizontal="center" wrapText="1"/>
    </xf>
    <xf numFmtId="1" fontId="1" fillId="11" borderId="30" xfId="0" applyNumberFormat="1" applyFont="1" applyFill="1" applyBorder="1" applyAlignment="1">
      <alignment horizontal="center" wrapText="1"/>
    </xf>
    <xf numFmtId="0" fontId="7" fillId="11" borderId="32" xfId="0" applyNumberFormat="1" applyFont="1" applyFill="1" applyBorder="1" applyAlignment="1">
      <alignment horizontal="center" wrapText="1"/>
    </xf>
    <xf numFmtId="0" fontId="9" fillId="11" borderId="32" xfId="0" applyNumberFormat="1" applyFont="1" applyFill="1" applyBorder="1" applyAlignment="1">
      <alignment horizontal="center" wrapText="1"/>
    </xf>
    <xf numFmtId="1" fontId="9" fillId="11" borderId="32" xfId="0" applyNumberFormat="1" applyFont="1" applyFill="1" applyBorder="1" applyAlignment="1">
      <alignment horizontal="center" wrapText="1"/>
    </xf>
    <xf numFmtId="0" fontId="9" fillId="11" borderId="32" xfId="0" applyNumberFormat="1" applyFont="1" applyFill="1" applyBorder="1" applyAlignment="1">
      <alignment horizontal="center" vertical="top" wrapText="1"/>
    </xf>
    <xf numFmtId="1" fontId="9" fillId="11" borderId="32" xfId="0" applyNumberFormat="1" applyFont="1" applyFill="1" applyBorder="1" applyAlignment="1">
      <alignment horizontal="center" vertical="top" wrapText="1"/>
    </xf>
    <xf numFmtId="0" fontId="0" fillId="0" borderId="0" xfId="0" applyFont="1" applyFill="1" applyBorder="1"/>
    <xf numFmtId="49" fontId="21" fillId="14" borderId="32" xfId="1" applyNumberFormat="1" applyFont="1" applyFill="1" applyBorder="1" applyAlignment="1" applyProtection="1">
      <alignment horizontal="center" wrapText="1"/>
    </xf>
    <xf numFmtId="49" fontId="21" fillId="14" borderId="36" xfId="1" applyNumberFormat="1" applyFont="1" applyFill="1" applyBorder="1" applyAlignment="1" applyProtection="1">
      <alignment horizontal="center" wrapText="1"/>
    </xf>
    <xf numFmtId="0" fontId="21" fillId="14" borderId="36" xfId="1" applyFont="1" applyFill="1" applyBorder="1" applyAlignment="1" applyProtection="1">
      <alignment horizontal="center" wrapText="1"/>
    </xf>
    <xf numFmtId="0" fontId="21" fillId="14" borderId="32" xfId="1" applyFont="1" applyFill="1" applyBorder="1" applyAlignment="1" applyProtection="1">
      <alignment horizontal="center" wrapText="1"/>
    </xf>
    <xf numFmtId="1" fontId="6" fillId="6" borderId="15" xfId="0" applyNumberFormat="1" applyFont="1" applyFill="1" applyBorder="1" applyAlignment="1"/>
    <xf numFmtId="1" fontId="1" fillId="10" borderId="30" xfId="0" applyNumberFormat="1" applyFont="1" applyFill="1" applyBorder="1" applyAlignment="1">
      <alignment horizontal="center" wrapText="1"/>
    </xf>
    <xf numFmtId="0" fontId="1" fillId="10" borderId="0" xfId="0" applyNumberFormat="1" applyFont="1" applyFill="1" applyBorder="1" applyAlignment="1">
      <alignment horizontal="center" wrapText="1"/>
    </xf>
    <xf numFmtId="1" fontId="1" fillId="10" borderId="0" xfId="0" applyNumberFormat="1" applyFont="1" applyFill="1" applyBorder="1" applyAlignment="1">
      <alignment horizontal="center" wrapText="1"/>
    </xf>
    <xf numFmtId="1" fontId="11" fillId="10" borderId="30" xfId="0" applyNumberFormat="1" applyFont="1" applyFill="1" applyBorder="1" applyAlignment="1">
      <alignment horizontal="center" wrapText="1"/>
    </xf>
    <xf numFmtId="1" fontId="1" fillId="10" borderId="31" xfId="0" applyNumberFormat="1" applyFont="1" applyFill="1" applyBorder="1" applyAlignment="1">
      <alignment horizontal="center" wrapText="1"/>
    </xf>
    <xf numFmtId="1" fontId="1" fillId="10" borderId="32" xfId="0" applyNumberFormat="1" applyFont="1" applyFill="1" applyBorder="1" applyAlignment="1">
      <alignment horizontal="center" wrapText="1"/>
    </xf>
    <xf numFmtId="0" fontId="7" fillId="10" borderId="32" xfId="0" applyNumberFormat="1" applyFont="1" applyFill="1" applyBorder="1" applyAlignment="1">
      <alignment horizontal="center" wrapText="1"/>
    </xf>
    <xf numFmtId="0" fontId="9" fillId="10" borderId="32" xfId="0" applyNumberFormat="1" applyFont="1" applyFill="1" applyBorder="1" applyAlignment="1">
      <alignment horizontal="center" wrapText="1"/>
    </xf>
    <xf numFmtId="1" fontId="9" fillId="10" borderId="32" xfId="0" applyNumberFormat="1" applyFont="1" applyFill="1" applyBorder="1" applyAlignment="1">
      <alignment horizontal="center" wrapText="1"/>
    </xf>
    <xf numFmtId="0" fontId="9" fillId="10" borderId="32" xfId="0" applyNumberFormat="1" applyFont="1" applyFill="1" applyBorder="1" applyAlignment="1">
      <alignment horizontal="center" vertical="top" wrapText="1"/>
    </xf>
    <xf numFmtId="1" fontId="9" fillId="10" borderId="32" xfId="0" applyNumberFormat="1" applyFont="1" applyFill="1" applyBorder="1" applyAlignment="1">
      <alignment horizontal="center" vertical="top" wrapText="1"/>
    </xf>
    <xf numFmtId="0" fontId="21" fillId="6" borderId="32" xfId="1" applyFont="1" applyFill="1" applyBorder="1" applyAlignment="1" applyProtection="1">
      <alignment horizontal="left" wrapText="1"/>
    </xf>
    <xf numFmtId="0" fontId="14" fillId="6" borderId="15" xfId="0" applyNumberFormat="1" applyFont="1" applyFill="1" applyBorder="1" applyAlignment="1">
      <alignment horizontal="center" wrapText="1"/>
    </xf>
    <xf numFmtId="0" fontId="24" fillId="6" borderId="32" xfId="1" applyFont="1" applyFill="1" applyBorder="1" applyAlignment="1" applyProtection="1">
      <alignment horizontal="left" wrapText="1"/>
    </xf>
    <xf numFmtId="49" fontId="21" fillId="6" borderId="32" xfId="1" applyNumberFormat="1" applyFont="1" applyFill="1" applyBorder="1" applyAlignment="1" applyProtection="1">
      <alignment horizontal="center" wrapText="1"/>
    </xf>
    <xf numFmtId="49" fontId="21" fillId="6" borderId="36" xfId="1" applyNumberFormat="1" applyFont="1" applyFill="1" applyBorder="1" applyAlignment="1" applyProtection="1">
      <alignment horizontal="center" wrapText="1"/>
    </xf>
    <xf numFmtId="0" fontId="21" fillId="6" borderId="36" xfId="1" applyFont="1" applyFill="1" applyBorder="1" applyAlignment="1" applyProtection="1">
      <alignment horizontal="center" wrapText="1"/>
    </xf>
    <xf numFmtId="0" fontId="21" fillId="6" borderId="32" xfId="1" applyFont="1" applyFill="1" applyBorder="1" applyAlignment="1" applyProtection="1">
      <alignment horizontal="center" wrapText="1"/>
    </xf>
    <xf numFmtId="0" fontId="12" fillId="0" borderId="30" xfId="0" applyNumberFormat="1" applyFont="1" applyBorder="1" applyAlignment="1"/>
    <xf numFmtId="0" fontId="16" fillId="14" borderId="15" xfId="0" applyFont="1" applyFill="1" applyBorder="1" applyAlignment="1">
      <alignment horizontal="center" wrapText="1"/>
    </xf>
    <xf numFmtId="2" fontId="18" fillId="6" borderId="10" xfId="0" applyNumberFormat="1" applyFont="1" applyFill="1" applyBorder="1" applyAlignment="1">
      <alignment horizontal="center" wrapText="1"/>
    </xf>
    <xf numFmtId="2" fontId="9" fillId="6" borderId="10" xfId="0" applyNumberFormat="1" applyFont="1" applyFill="1" applyBorder="1" applyAlignment="1">
      <alignment horizontal="center" wrapText="1"/>
    </xf>
    <xf numFmtId="0" fontId="21" fillId="17" borderId="28" xfId="1" applyFont="1" applyFill="1" applyBorder="1" applyAlignment="1" applyProtection="1">
      <alignment horizontal="center" wrapText="1"/>
    </xf>
    <xf numFmtId="49" fontId="21" fillId="17" borderId="28" xfId="1" applyNumberFormat="1" applyFont="1" applyFill="1" applyBorder="1" applyAlignment="1" applyProtection="1">
      <alignment horizontal="center" wrapText="1"/>
    </xf>
    <xf numFmtId="0" fontId="16" fillId="11" borderId="34" xfId="0" applyFont="1" applyFill="1" applyBorder="1" applyAlignment="1">
      <alignment horizontal="center" wrapText="1"/>
    </xf>
    <xf numFmtId="0" fontId="12" fillId="11" borderId="45" xfId="0" applyNumberFormat="1" applyFont="1" applyFill="1" applyBorder="1" applyAlignment="1"/>
    <xf numFmtId="0" fontId="6" fillId="11" borderId="45" xfId="0" applyNumberFormat="1" applyFont="1" applyFill="1" applyBorder="1" applyAlignment="1">
      <alignment horizontal="center" wrapText="1"/>
    </xf>
    <xf numFmtId="0" fontId="1" fillId="11" borderId="45" xfId="0" applyNumberFormat="1" applyFont="1" applyFill="1" applyBorder="1" applyAlignment="1">
      <alignment horizontal="center" wrapText="1"/>
    </xf>
    <xf numFmtId="1" fontId="1" fillId="11" borderId="45" xfId="0" applyNumberFormat="1" applyFont="1" applyFill="1" applyBorder="1" applyAlignment="1">
      <alignment horizontal="center" wrapText="1"/>
    </xf>
    <xf numFmtId="1" fontId="6" fillId="11" borderId="45" xfId="0" applyNumberFormat="1" applyFont="1" applyFill="1" applyBorder="1" applyAlignment="1">
      <alignment horizontal="center"/>
    </xf>
    <xf numFmtId="1" fontId="6" fillId="11" borderId="45" xfId="0" applyNumberFormat="1" applyFont="1" applyFill="1" applyBorder="1" applyAlignment="1">
      <alignment horizontal="center" wrapText="1"/>
    </xf>
    <xf numFmtId="1" fontId="6" fillId="11" borderId="46" xfId="0" applyNumberFormat="1" applyFont="1" applyFill="1" applyBorder="1" applyAlignment="1">
      <alignment horizontal="center" wrapText="1"/>
    </xf>
    <xf numFmtId="0" fontId="21" fillId="17" borderId="32" xfId="1" applyNumberFormat="1" applyFont="1" applyFill="1" applyBorder="1" applyAlignment="1" applyProtection="1">
      <alignment horizontal="center" wrapText="1"/>
    </xf>
    <xf numFmtId="2" fontId="9" fillId="6" borderId="11" xfId="0" applyNumberFormat="1" applyFont="1" applyFill="1" applyBorder="1" applyAlignment="1">
      <alignment horizontal="center" wrapText="1"/>
    </xf>
    <xf numFmtId="2" fontId="9" fillId="14" borderId="11" xfId="0" applyNumberFormat="1" applyFont="1" applyFill="1" applyBorder="1" applyAlignment="1">
      <alignment horizontal="center" wrapText="1"/>
    </xf>
    <xf numFmtId="2" fontId="9" fillId="16" borderId="11" xfId="0" applyNumberFormat="1" applyFont="1" applyFill="1" applyBorder="1" applyAlignment="1">
      <alignment horizontal="center" wrapText="1"/>
    </xf>
    <xf numFmtId="2" fontId="9" fillId="7" borderId="10" xfId="0" applyNumberFormat="1" applyFont="1" applyFill="1" applyBorder="1" applyAlignment="1">
      <alignment horizontal="center" wrapText="1"/>
    </xf>
    <xf numFmtId="2" fontId="9" fillId="9" borderId="10" xfId="0" applyNumberFormat="1" applyFont="1" applyFill="1" applyBorder="1" applyAlignment="1">
      <alignment horizontal="center" wrapText="1"/>
    </xf>
    <xf numFmtId="2" fontId="9" fillId="8" borderId="10" xfId="0" applyNumberFormat="1" applyFont="1" applyFill="1" applyBorder="1" applyAlignment="1">
      <alignment horizontal="center" wrapText="1"/>
    </xf>
    <xf numFmtId="2" fontId="9" fillId="0" borderId="42" xfId="0" applyNumberFormat="1" applyFont="1" applyBorder="1" applyAlignment="1">
      <alignment horizontal="center" wrapText="1"/>
    </xf>
    <xf numFmtId="2" fontId="6" fillId="16" borderId="32" xfId="0" applyNumberFormat="1" applyFont="1" applyFill="1" applyBorder="1" applyAlignment="1" applyProtection="1">
      <alignment horizontal="center"/>
    </xf>
    <xf numFmtId="2" fontId="9" fillId="0" borderId="44" xfId="0" applyNumberFormat="1" applyFont="1" applyBorder="1" applyAlignment="1">
      <alignment horizontal="center" wrapText="1"/>
    </xf>
    <xf numFmtId="2" fontId="9" fillId="10" borderId="10" xfId="0" applyNumberFormat="1" applyFont="1" applyFill="1" applyBorder="1" applyAlignment="1">
      <alignment horizontal="center" wrapText="1"/>
    </xf>
    <xf numFmtId="2" fontId="9" fillId="10" borderId="33" xfId="0" applyNumberFormat="1" applyFont="1" applyFill="1" applyBorder="1" applyAlignment="1">
      <alignment horizontal="center" wrapText="1"/>
    </xf>
    <xf numFmtId="2" fontId="9" fillId="12" borderId="10" xfId="0" applyNumberFormat="1" applyFont="1" applyFill="1" applyBorder="1" applyAlignment="1">
      <alignment horizontal="center" wrapText="1"/>
    </xf>
    <xf numFmtId="2" fontId="9" fillId="0" borderId="33" xfId="0" applyNumberFormat="1" applyFont="1" applyBorder="1" applyAlignment="1">
      <alignment horizontal="center" wrapText="1"/>
    </xf>
    <xf numFmtId="0" fontId="21" fillId="17" borderId="28" xfId="1" applyNumberFormat="1" applyFont="1" applyFill="1" applyBorder="1" applyAlignment="1" applyProtection="1">
      <alignment horizontal="center" wrapText="1"/>
    </xf>
    <xf numFmtId="2" fontId="27" fillId="7" borderId="23" xfId="0" applyNumberFormat="1" applyFont="1" applyFill="1" applyBorder="1" applyAlignment="1"/>
    <xf numFmtId="0" fontId="25" fillId="6" borderId="32" xfId="1" applyFont="1" applyFill="1" applyBorder="1" applyAlignment="1" applyProtection="1">
      <alignment horizontal="left" wrapText="1"/>
    </xf>
    <xf numFmtId="0" fontId="26" fillId="6" borderId="32" xfId="1" applyFont="1" applyFill="1" applyBorder="1" applyAlignment="1" applyProtection="1">
      <alignment horizontal="left" wrapText="1"/>
    </xf>
    <xf numFmtId="0" fontId="21" fillId="6" borderId="32" xfId="1" applyNumberFormat="1" applyFont="1" applyFill="1" applyBorder="1" applyAlignment="1" applyProtection="1">
      <alignment horizontal="center" wrapText="1"/>
    </xf>
    <xf numFmtId="1" fontId="12" fillId="7" borderId="47" xfId="0" applyNumberFormat="1" applyFont="1" applyFill="1" applyBorder="1" applyAlignment="1"/>
    <xf numFmtId="0" fontId="6" fillId="0" borderId="0" xfId="0" applyNumberFormat="1" applyFont="1" applyBorder="1" applyAlignment="1">
      <alignment horizontal="center" wrapText="1"/>
    </xf>
    <xf numFmtId="0" fontId="6" fillId="0" borderId="0" xfId="0" applyNumberFormat="1" applyFont="1" applyBorder="1" applyAlignment="1">
      <alignment horizontal="center" vertical="top" wrapText="1"/>
    </xf>
    <xf numFmtId="1" fontId="12" fillId="4" borderId="48" xfId="0" applyNumberFormat="1" applyFont="1" applyFill="1" applyBorder="1" applyAlignment="1"/>
    <xf numFmtId="2" fontId="28" fillId="0" borderId="32" xfId="0" applyNumberFormat="1" applyFont="1" applyBorder="1" applyAlignment="1">
      <alignment horizontal="center" wrapText="1"/>
    </xf>
    <xf numFmtId="2" fontId="18" fillId="11" borderId="32" xfId="0" applyNumberFormat="1" applyFont="1" applyFill="1" applyBorder="1" applyAlignment="1">
      <alignment horizontal="center" wrapText="1"/>
    </xf>
    <xf numFmtId="2" fontId="28" fillId="0" borderId="32" xfId="0" applyNumberFormat="1" applyFont="1" applyBorder="1" applyAlignment="1">
      <alignment horizontal="center"/>
    </xf>
    <xf numFmtId="0" fontId="32" fillId="17" borderId="32" xfId="1" applyNumberFormat="1" applyFont="1" applyFill="1" applyBorder="1" applyAlignment="1" applyProtection="1">
      <alignment horizontal="center" wrapText="1"/>
    </xf>
    <xf numFmtId="0" fontId="32" fillId="6" borderId="15" xfId="0" applyNumberFormat="1" applyFont="1" applyFill="1" applyBorder="1" applyAlignment="1">
      <alignment horizontal="center" wrapText="1"/>
    </xf>
    <xf numFmtId="0" fontId="31" fillId="0" borderId="32" xfId="1" applyFont="1" applyFill="1" applyBorder="1" applyAlignment="1" applyProtection="1">
      <alignment horizontal="left" wrapText="1"/>
    </xf>
    <xf numFmtId="0" fontId="21" fillId="17" borderId="29" xfId="1" applyNumberFormat="1" applyFont="1" applyFill="1" applyBorder="1" applyAlignment="1" applyProtection="1">
      <alignment horizontal="center" wrapText="1"/>
    </xf>
    <xf numFmtId="0" fontId="32" fillId="0" borderId="32" xfId="1" applyFont="1" applyFill="1" applyBorder="1" applyAlignment="1" applyProtection="1">
      <alignment horizontal="left" wrapText="1"/>
    </xf>
    <xf numFmtId="0" fontId="4" fillId="0" borderId="32" xfId="0" applyNumberFormat="1" applyFont="1" applyBorder="1" applyAlignment="1">
      <alignment horizontal="center" vertical="top" wrapText="1"/>
    </xf>
    <xf numFmtId="2" fontId="4" fillId="0" borderId="32" xfId="0" applyNumberFormat="1" applyFont="1" applyBorder="1" applyAlignment="1">
      <alignment horizontal="center" vertical="top" wrapText="1"/>
    </xf>
    <xf numFmtId="0" fontId="35" fillId="0" borderId="32" xfId="0" applyNumberFormat="1" applyFont="1" applyBorder="1" applyAlignment="1">
      <alignment horizontal="center" vertical="top" wrapText="1"/>
    </xf>
    <xf numFmtId="9" fontId="35" fillId="0" borderId="32" xfId="0" applyNumberFormat="1" applyFont="1" applyBorder="1" applyAlignment="1">
      <alignment horizontal="center" vertical="top" wrapText="1"/>
    </xf>
    <xf numFmtId="0" fontId="32" fillId="14" borderId="32" xfId="1" applyFont="1" applyFill="1" applyBorder="1" applyAlignment="1" applyProtection="1">
      <alignment horizontal="left" wrapText="1"/>
    </xf>
    <xf numFmtId="0" fontId="32" fillId="14" borderId="15" xfId="0" applyNumberFormat="1" applyFont="1" applyFill="1" applyBorder="1" applyAlignment="1">
      <alignment horizontal="center" wrapText="1"/>
    </xf>
    <xf numFmtId="0" fontId="18" fillId="14" borderId="15" xfId="0" applyNumberFormat="1" applyFont="1" applyFill="1" applyBorder="1" applyAlignment="1">
      <alignment horizontal="center" wrapText="1"/>
    </xf>
    <xf numFmtId="1" fontId="32" fillId="14" borderId="15" xfId="0" applyNumberFormat="1" applyFont="1" applyFill="1" applyBorder="1" applyAlignment="1">
      <alignment horizontal="center"/>
    </xf>
    <xf numFmtId="49" fontId="32" fillId="14" borderId="32" xfId="1" applyNumberFormat="1" applyFont="1" applyFill="1" applyBorder="1" applyAlignment="1" applyProtection="1">
      <alignment horizontal="center" wrapText="1"/>
    </xf>
    <xf numFmtId="1" fontId="32" fillId="14" borderId="15" xfId="0" applyNumberFormat="1" applyFont="1" applyFill="1" applyBorder="1" applyAlignment="1">
      <alignment horizontal="center" wrapText="1"/>
    </xf>
    <xf numFmtId="49" fontId="21" fillId="18" borderId="32" xfId="1" applyNumberFormat="1" applyFont="1" applyFill="1" applyBorder="1" applyAlignment="1" applyProtection="1">
      <alignment horizontal="center" wrapText="1"/>
    </xf>
    <xf numFmtId="49" fontId="38" fillId="18" borderId="32" xfId="1" applyNumberFormat="1" applyFont="1" applyFill="1" applyBorder="1" applyAlignment="1" applyProtection="1">
      <alignment horizontal="center" wrapText="1"/>
    </xf>
    <xf numFmtId="0" fontId="38" fillId="18" borderId="32" xfId="1" applyNumberFormat="1" applyFont="1" applyFill="1" applyBorder="1" applyAlignment="1" applyProtection="1">
      <alignment horizontal="center" wrapText="1"/>
    </xf>
    <xf numFmtId="0" fontId="38" fillId="18" borderId="32" xfId="1" applyFont="1" applyFill="1" applyBorder="1" applyAlignment="1" applyProtection="1">
      <alignment horizontal="center" wrapText="1"/>
    </xf>
    <xf numFmtId="12" fontId="6" fillId="0" borderId="32" xfId="0" applyNumberFormat="1" applyFont="1" applyBorder="1" applyAlignment="1">
      <alignment horizontal="center" vertical="center" wrapText="1"/>
    </xf>
    <xf numFmtId="1" fontId="6" fillId="0" borderId="32"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2" fontId="6" fillId="0" borderId="32" xfId="0" applyNumberFormat="1" applyFont="1" applyBorder="1" applyAlignment="1">
      <alignment horizontal="center" vertical="center" wrapText="1"/>
    </xf>
    <xf numFmtId="0" fontId="21" fillId="18" borderId="32" xfId="1" applyNumberFormat="1" applyFont="1" applyFill="1" applyBorder="1" applyAlignment="1" applyProtection="1">
      <alignment horizontal="center" wrapText="1"/>
    </xf>
    <xf numFmtId="0" fontId="38" fillId="18" borderId="36" xfId="1" applyFont="1" applyFill="1" applyBorder="1" applyAlignment="1" applyProtection="1">
      <alignment horizontal="center" wrapText="1"/>
    </xf>
    <xf numFmtId="0" fontId="39" fillId="18" borderId="0" xfId="0" applyFont="1" applyFill="1" applyAlignment="1">
      <alignment horizontal="left" vertical="center"/>
    </xf>
    <xf numFmtId="0" fontId="21" fillId="18" borderId="32" xfId="1" applyFont="1" applyFill="1" applyBorder="1" applyAlignment="1" applyProtection="1">
      <alignment horizontal="left" wrapText="1"/>
    </xf>
    <xf numFmtId="0" fontId="38" fillId="18" borderId="32" xfId="1" applyFont="1" applyFill="1" applyBorder="1" applyAlignment="1" applyProtection="1">
      <alignment horizontal="left" wrapText="1"/>
    </xf>
    <xf numFmtId="0" fontId="38" fillId="18" borderId="29" xfId="1" applyFont="1" applyFill="1" applyBorder="1" applyAlignment="1" applyProtection="1">
      <alignment horizontal="center" wrapText="1"/>
    </xf>
    <xf numFmtId="49" fontId="38" fillId="18" borderId="29" xfId="1" applyNumberFormat="1" applyFont="1" applyFill="1" applyBorder="1" applyAlignment="1" applyProtection="1">
      <alignment horizontal="center" wrapText="1"/>
    </xf>
    <xf numFmtId="0" fontId="38" fillId="18" borderId="29" xfId="1" applyNumberFormat="1" applyFont="1" applyFill="1" applyBorder="1" applyAlignment="1" applyProtection="1">
      <alignment horizontal="center" wrapText="1"/>
    </xf>
    <xf numFmtId="0" fontId="39" fillId="18" borderId="32" xfId="0" applyFont="1" applyFill="1" applyBorder="1" applyAlignment="1">
      <alignment horizontal="left" vertical="center"/>
    </xf>
    <xf numFmtId="0" fontId="21" fillId="17" borderId="14" xfId="1" applyNumberFormat="1" applyFont="1" applyFill="1" applyBorder="1" applyAlignment="1" applyProtection="1">
      <alignment horizontal="center" wrapText="1"/>
    </xf>
    <xf numFmtId="0" fontId="32" fillId="14" borderId="32" xfId="1" applyNumberFormat="1" applyFont="1" applyFill="1" applyBorder="1" applyAlignment="1" applyProtection="1">
      <alignment horizontal="center" wrapText="1"/>
    </xf>
    <xf numFmtId="0" fontId="21" fillId="14" borderId="32" xfId="1" applyNumberFormat="1" applyFont="1" applyFill="1" applyBorder="1" applyAlignment="1" applyProtection="1">
      <alignment horizontal="center" wrapText="1"/>
    </xf>
    <xf numFmtId="0" fontId="36" fillId="18" borderId="0" xfId="0" applyFont="1" applyFill="1" applyBorder="1" applyAlignment="1">
      <alignment horizontal="left"/>
    </xf>
    <xf numFmtId="1" fontId="6" fillId="18" borderId="15" xfId="0" applyNumberFormat="1" applyFont="1" applyFill="1" applyBorder="1" applyAlignment="1">
      <alignment horizontal="center" wrapText="1"/>
    </xf>
    <xf numFmtId="0" fontId="6" fillId="18" borderId="15" xfId="0" applyNumberFormat="1" applyFont="1" applyFill="1" applyBorder="1" applyAlignment="1">
      <alignment horizontal="center" wrapText="1"/>
    </xf>
    <xf numFmtId="0" fontId="37" fillId="18" borderId="32" xfId="1" applyFont="1" applyFill="1" applyBorder="1" applyAlignment="1" applyProtection="1">
      <alignment horizontal="left" wrapText="1"/>
    </xf>
    <xf numFmtId="0" fontId="37" fillId="18" borderId="32" xfId="0" applyFont="1" applyFill="1" applyBorder="1" applyAlignment="1">
      <alignment wrapText="1"/>
    </xf>
    <xf numFmtId="1" fontId="40" fillId="11" borderId="0" xfId="0" applyNumberFormat="1" applyFont="1" applyFill="1" applyBorder="1" applyAlignment="1">
      <alignment horizontal="center" vertical="center"/>
    </xf>
    <xf numFmtId="2" fontId="4" fillId="0" borderId="0" xfId="0" applyNumberFormat="1" applyFont="1" applyAlignment="1">
      <alignment vertical="top" wrapText="1"/>
    </xf>
    <xf numFmtId="0" fontId="4" fillId="0" borderId="0" xfId="0" applyNumberFormat="1" applyFont="1" applyAlignment="1">
      <alignment horizontal="right" vertical="top" wrapText="1"/>
    </xf>
    <xf numFmtId="0" fontId="24" fillId="14" borderId="32" xfId="1" applyFont="1" applyFill="1" applyBorder="1" applyAlignment="1" applyProtection="1">
      <alignment horizontal="left" wrapText="1"/>
    </xf>
    <xf numFmtId="1" fontId="1" fillId="2" borderId="8"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25" fillId="6" borderId="32" xfId="0" applyFont="1" applyFill="1" applyBorder="1" applyAlignment="1">
      <alignment horizontal="left" wrapText="1"/>
    </xf>
    <xf numFmtId="1" fontId="12" fillId="11" borderId="46" xfId="0" applyNumberFormat="1" applyFont="1" applyFill="1" applyBorder="1" applyAlignment="1"/>
    <xf numFmtId="2" fontId="9" fillId="11" borderId="33" xfId="0" applyNumberFormat="1" applyFont="1" applyFill="1" applyBorder="1" applyAlignment="1">
      <alignment horizontal="center" wrapText="1"/>
    </xf>
    <xf numFmtId="2" fontId="9" fillId="11" borderId="32" xfId="0" applyNumberFormat="1" applyFont="1" applyFill="1" applyBorder="1" applyAlignment="1">
      <alignment horizontal="center" wrapText="1"/>
    </xf>
    <xf numFmtId="0" fontId="9" fillId="11" borderId="32" xfId="0" applyNumberFormat="1" applyFont="1" applyFill="1" applyBorder="1" applyAlignment="1">
      <alignment wrapText="1"/>
    </xf>
    <xf numFmtId="12" fontId="9" fillId="11" borderId="32" xfId="0" applyNumberFormat="1" applyFont="1" applyFill="1" applyBorder="1" applyAlignment="1">
      <alignment horizontal="center" wrapText="1"/>
    </xf>
    <xf numFmtId="2" fontId="9" fillId="11" borderId="32" xfId="0" applyNumberFormat="1" applyFont="1" applyFill="1" applyBorder="1" applyAlignment="1">
      <alignment wrapText="1"/>
    </xf>
    <xf numFmtId="0" fontId="4" fillId="11" borderId="0" xfId="0" applyNumberFormat="1" applyFont="1" applyFill="1" applyAlignment="1">
      <alignment vertical="top" wrapText="1"/>
    </xf>
    <xf numFmtId="0" fontId="0" fillId="11" borderId="0" xfId="0" applyFont="1" applyFill="1" applyAlignment="1">
      <alignment vertical="top" wrapText="1"/>
    </xf>
    <xf numFmtId="1" fontId="12" fillId="11" borderId="45" xfId="0" applyNumberFormat="1" applyFont="1" applyFill="1" applyBorder="1" applyAlignment="1">
      <alignment horizontal="center"/>
    </xf>
    <xf numFmtId="0" fontId="41" fillId="19" borderId="32" xfId="1" applyFont="1" applyFill="1" applyBorder="1" applyAlignment="1" applyProtection="1">
      <alignment horizontal="left" wrapText="1"/>
    </xf>
    <xf numFmtId="0" fontId="16" fillId="19" borderId="34" xfId="0" applyFont="1" applyFill="1" applyBorder="1" applyAlignment="1">
      <alignment horizontal="center" wrapText="1"/>
    </xf>
    <xf numFmtId="1" fontId="1" fillId="19" borderId="45" xfId="0" applyNumberFormat="1" applyFont="1" applyFill="1" applyBorder="1" applyAlignment="1">
      <alignment horizontal="center" wrapText="1"/>
    </xf>
    <xf numFmtId="0" fontId="1" fillId="19" borderId="45" xfId="0" applyNumberFormat="1" applyFont="1" applyFill="1" applyBorder="1" applyAlignment="1">
      <alignment horizontal="center" wrapText="1"/>
    </xf>
    <xf numFmtId="1" fontId="6" fillId="19" borderId="45" xfId="0" applyNumberFormat="1" applyFont="1" applyFill="1" applyBorder="1" applyAlignment="1">
      <alignment horizontal="center"/>
    </xf>
    <xf numFmtId="1" fontId="6" fillId="19" borderId="45" xfId="0" applyNumberFormat="1" applyFont="1" applyFill="1" applyBorder="1" applyAlignment="1">
      <alignment horizontal="center" wrapText="1"/>
    </xf>
    <xf numFmtId="1" fontId="12" fillId="19" borderId="45" xfId="0" applyNumberFormat="1" applyFont="1" applyFill="1" applyBorder="1" applyAlignment="1"/>
    <xf numFmtId="1" fontId="12" fillId="19" borderId="45" xfId="0" applyNumberFormat="1" applyFont="1" applyFill="1" applyBorder="1" applyAlignment="1">
      <alignment horizontal="center"/>
    </xf>
    <xf numFmtId="0" fontId="21" fillId="20" borderId="32" xfId="1" applyFont="1" applyFill="1" applyBorder="1" applyAlignment="1" applyProtection="1">
      <alignment horizontal="left" wrapText="1"/>
    </xf>
    <xf numFmtId="49" fontId="21" fillId="0" borderId="32" xfId="1" applyNumberFormat="1" applyFont="1" applyFill="1" applyBorder="1" applyAlignment="1" applyProtection="1">
      <alignment horizontal="center" wrapText="1"/>
    </xf>
    <xf numFmtId="0" fontId="21" fillId="20" borderId="32" xfId="1" applyFont="1" applyFill="1" applyBorder="1" applyAlignment="1" applyProtection="1">
      <alignment horizontal="center" wrapText="1"/>
    </xf>
    <xf numFmtId="1" fontId="12" fillId="0" borderId="45" xfId="0" applyNumberFormat="1" applyFont="1" applyBorder="1" applyAlignment="1"/>
    <xf numFmtId="49" fontId="21" fillId="0" borderId="29" xfId="1" applyNumberFormat="1" applyFont="1" applyFill="1" applyBorder="1" applyAlignment="1" applyProtection="1">
      <alignment horizontal="center" wrapText="1"/>
    </xf>
    <xf numFmtId="1" fontId="6" fillId="20" borderId="45" xfId="0" applyNumberFormat="1" applyFont="1" applyFill="1" applyBorder="1" applyAlignment="1">
      <alignment horizontal="center" wrapText="1"/>
    </xf>
    <xf numFmtId="0" fontId="6" fillId="11" borderId="32" xfId="0" applyNumberFormat="1" applyFont="1" applyFill="1" applyBorder="1" applyAlignment="1">
      <alignment horizontal="center" wrapText="1"/>
    </xf>
    <xf numFmtId="2" fontId="6" fillId="0" borderId="32" xfId="0" applyNumberFormat="1" applyFont="1" applyBorder="1" applyAlignment="1">
      <alignment horizontal="center" wrapText="1"/>
    </xf>
    <xf numFmtId="2" fontId="6" fillId="0" borderId="33" xfId="0" applyNumberFormat="1" applyFont="1" applyBorder="1" applyAlignment="1">
      <alignment horizontal="center" wrapText="1"/>
    </xf>
    <xf numFmtId="0" fontId="6" fillId="0" borderId="32" xfId="0" applyNumberFormat="1" applyFont="1" applyBorder="1" applyAlignment="1">
      <alignment horizontal="center" wrapText="1"/>
    </xf>
    <xf numFmtId="1" fontId="6" fillId="0" borderId="32" xfId="0" applyNumberFormat="1" applyFont="1" applyBorder="1" applyAlignment="1">
      <alignment horizontal="center" wrapText="1"/>
    </xf>
    <xf numFmtId="2" fontId="6" fillId="0" borderId="39" xfId="0" applyNumberFormat="1" applyFont="1" applyBorder="1" applyAlignment="1">
      <alignment horizontal="center" wrapText="1"/>
    </xf>
    <xf numFmtId="0" fontId="6" fillId="0" borderId="32" xfId="0" applyNumberFormat="1" applyFont="1" applyBorder="1" applyAlignment="1">
      <alignment horizontal="center" vertical="top" wrapText="1"/>
    </xf>
    <xf numFmtId="0" fontId="6" fillId="0" borderId="32" xfId="0" applyNumberFormat="1" applyFont="1" applyBorder="1" applyAlignment="1">
      <alignment wrapText="1"/>
    </xf>
    <xf numFmtId="12" fontId="6" fillId="0" borderId="32" xfId="0" applyNumberFormat="1" applyFont="1" applyBorder="1" applyAlignment="1">
      <alignment horizontal="center" wrapText="1"/>
    </xf>
    <xf numFmtId="1" fontId="6" fillId="0" borderId="32" xfId="0" applyNumberFormat="1" applyFont="1" applyBorder="1" applyAlignment="1">
      <alignment horizontal="center" vertical="top" wrapText="1"/>
    </xf>
    <xf numFmtId="2" fontId="6" fillId="0" borderId="32" xfId="0" applyNumberFormat="1" applyFont="1" applyBorder="1" applyAlignment="1">
      <alignment wrapText="1"/>
    </xf>
    <xf numFmtId="0" fontId="12" fillId="19" borderId="45" xfId="0" applyNumberFormat="1" applyFont="1" applyFill="1" applyBorder="1" applyAlignment="1"/>
    <xf numFmtId="0" fontId="6" fillId="19" borderId="45" xfId="0" applyNumberFormat="1" applyFont="1" applyFill="1" applyBorder="1" applyAlignment="1">
      <alignment horizontal="center" wrapText="1"/>
    </xf>
    <xf numFmtId="1" fontId="6" fillId="19" borderId="46" xfId="0" applyNumberFormat="1" applyFont="1" applyFill="1" applyBorder="1" applyAlignment="1">
      <alignment horizontal="center" wrapText="1"/>
    </xf>
    <xf numFmtId="2" fontId="18" fillId="19" borderId="32" xfId="0" applyNumberFormat="1" applyFont="1" applyFill="1" applyBorder="1" applyAlignment="1">
      <alignment horizontal="center" wrapText="1"/>
    </xf>
    <xf numFmtId="0" fontId="7" fillId="19" borderId="32" xfId="0" applyNumberFormat="1" applyFont="1" applyFill="1" applyBorder="1" applyAlignment="1">
      <alignment horizontal="center" wrapText="1"/>
    </xf>
    <xf numFmtId="0" fontId="6" fillId="19" borderId="32" xfId="0" applyNumberFormat="1" applyFont="1" applyFill="1" applyBorder="1" applyAlignment="1">
      <alignment horizontal="center" wrapText="1"/>
    </xf>
    <xf numFmtId="2" fontId="6" fillId="19" borderId="32" xfId="0" applyNumberFormat="1" applyFont="1" applyFill="1" applyBorder="1" applyAlignment="1">
      <alignment horizontal="center" wrapText="1"/>
    </xf>
    <xf numFmtId="2" fontId="6" fillId="19" borderId="33" xfId="0" applyNumberFormat="1" applyFont="1" applyFill="1" applyBorder="1" applyAlignment="1">
      <alignment horizontal="center" wrapText="1"/>
    </xf>
    <xf numFmtId="1" fontId="6" fillId="19" borderId="32" xfId="0" applyNumberFormat="1" applyFont="1" applyFill="1" applyBorder="1" applyAlignment="1">
      <alignment horizontal="center" wrapText="1"/>
    </xf>
    <xf numFmtId="0" fontId="6" fillId="19" borderId="32" xfId="0" applyNumberFormat="1" applyFont="1" applyFill="1" applyBorder="1" applyAlignment="1">
      <alignment horizontal="center" vertical="top" wrapText="1"/>
    </xf>
    <xf numFmtId="0" fontId="6" fillId="19" borderId="32" xfId="0" applyNumberFormat="1" applyFont="1" applyFill="1" applyBorder="1" applyAlignment="1">
      <alignment wrapText="1"/>
    </xf>
    <xf numFmtId="12" fontId="6" fillId="19" borderId="32" xfId="0" applyNumberFormat="1" applyFont="1" applyFill="1" applyBorder="1" applyAlignment="1">
      <alignment horizontal="center" wrapText="1"/>
    </xf>
    <xf numFmtId="1" fontId="6" fillId="19" borderId="32" xfId="0" applyNumberFormat="1" applyFont="1" applyFill="1" applyBorder="1" applyAlignment="1">
      <alignment horizontal="center" vertical="top" wrapText="1"/>
    </xf>
    <xf numFmtId="2" fontId="6" fillId="19" borderId="32" xfId="0" applyNumberFormat="1" applyFont="1" applyFill="1" applyBorder="1" applyAlignment="1">
      <alignment wrapText="1"/>
    </xf>
    <xf numFmtId="0" fontId="12" fillId="0" borderId="45" xfId="0" applyNumberFormat="1" applyFont="1" applyBorder="1" applyAlignment="1"/>
    <xf numFmtId="0" fontId="0" fillId="0" borderId="0" xfId="0" applyAlignment="1">
      <alignment horizontal="center"/>
    </xf>
    <xf numFmtId="49" fontId="21" fillId="0" borderId="53" xfId="1" applyNumberFormat="1" applyFont="1" applyFill="1" applyBorder="1" applyAlignment="1" applyProtection="1">
      <alignment horizontal="center" wrapText="1"/>
    </xf>
    <xf numFmtId="0" fontId="21" fillId="18" borderId="32" xfId="1" applyFont="1" applyFill="1" applyBorder="1" applyAlignment="1" applyProtection="1">
      <alignment horizontal="center" wrapText="1"/>
    </xf>
    <xf numFmtId="0" fontId="21" fillId="12" borderId="32" xfId="1" applyFont="1" applyFill="1" applyBorder="1" applyAlignment="1" applyProtection="1">
      <alignment horizontal="left" wrapText="1"/>
    </xf>
    <xf numFmtId="0" fontId="25" fillId="6" borderId="32" xfId="0" applyFont="1" applyFill="1" applyBorder="1" applyAlignment="1">
      <alignment horizontal="center" wrapText="1"/>
    </xf>
    <xf numFmtId="0" fontId="21" fillId="16" borderId="36" xfId="1" applyFont="1" applyFill="1" applyBorder="1" applyAlignment="1" applyProtection="1">
      <alignment horizontal="center" wrapText="1"/>
    </xf>
    <xf numFmtId="0" fontId="21" fillId="11" borderId="36" xfId="1" applyFont="1" applyFill="1" applyBorder="1" applyAlignment="1" applyProtection="1">
      <alignment horizontal="center" wrapText="1"/>
    </xf>
    <xf numFmtId="0" fontId="21" fillId="11" borderId="32" xfId="1" applyFont="1" applyFill="1" applyBorder="1" applyAlignment="1" applyProtection="1">
      <alignment horizontal="center" wrapText="1"/>
    </xf>
    <xf numFmtId="0" fontId="25" fillId="16" borderId="32" xfId="0" applyFont="1" applyFill="1" applyBorder="1"/>
    <xf numFmtId="0" fontId="22" fillId="0" borderId="32" xfId="0" applyFont="1" applyBorder="1" applyAlignment="1">
      <alignment vertical="center"/>
    </xf>
    <xf numFmtId="0" fontId="22" fillId="0" borderId="14" xfId="0" applyFont="1" applyBorder="1" applyAlignment="1">
      <alignment wrapText="1"/>
    </xf>
    <xf numFmtId="0" fontId="22" fillId="0" borderId="0" xfId="0" applyFont="1"/>
    <xf numFmtId="0" fontId="0" fillId="21" borderId="32" xfId="0" applyFill="1" applyBorder="1"/>
    <xf numFmtId="0" fontId="22" fillId="0" borderId="0" xfId="0" applyFont="1" applyAlignment="1">
      <alignment vertical="center"/>
    </xf>
    <xf numFmtId="0" fontId="22" fillId="0" borderId="0" xfId="0" applyFont="1" applyBorder="1"/>
    <xf numFmtId="0" fontId="0" fillId="11" borderId="0" xfId="0" applyFill="1" applyBorder="1"/>
    <xf numFmtId="0" fontId="44" fillId="0" borderId="0" xfId="0" applyFont="1" applyAlignment="1">
      <alignment horizontal="justify" vertical="center"/>
    </xf>
    <xf numFmtId="0" fontId="44" fillId="0" borderId="0" xfId="0" applyFont="1" applyAlignment="1">
      <alignment horizontal="justify" vertical="center" wrapText="1"/>
    </xf>
    <xf numFmtId="0" fontId="51" fillId="0" borderId="0" xfId="0" applyFont="1" applyAlignment="1">
      <alignment horizontal="justify" vertical="center" wrapText="1"/>
    </xf>
    <xf numFmtId="0" fontId="49" fillId="0" borderId="0" xfId="0" applyFont="1" applyAlignment="1">
      <alignment horizontal="justify" vertical="center"/>
    </xf>
    <xf numFmtId="0" fontId="46" fillId="0" borderId="0" xfId="0" applyFont="1" applyAlignment="1">
      <alignment horizontal="justify" vertical="center"/>
    </xf>
    <xf numFmtId="0" fontId="22" fillId="0" borderId="32" xfId="0" applyFont="1" applyBorder="1" applyAlignment="1">
      <alignment horizontal="center" vertical="center"/>
    </xf>
    <xf numFmtId="1" fontId="1" fillId="3" borderId="15"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 fontId="6" fillId="3" borderId="46" xfId="0" applyNumberFormat="1" applyFont="1" applyFill="1" applyBorder="1" applyAlignment="1">
      <alignment horizontal="center" vertical="center" wrapText="1"/>
    </xf>
    <xf numFmtId="1" fontId="6" fillId="3" borderId="59" xfId="0" applyNumberFormat="1" applyFont="1" applyFill="1" applyBorder="1" applyAlignment="1">
      <alignment horizontal="center" vertical="center" wrapText="1"/>
    </xf>
    <xf numFmtId="1" fontId="6" fillId="3" borderId="45" xfId="0" applyNumberFormat="1" applyFont="1" applyFill="1" applyBorder="1" applyAlignment="1">
      <alignment horizontal="center" vertical="center" wrapText="1"/>
    </xf>
    <xf numFmtId="1" fontId="6" fillId="25" borderId="46"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1" fontId="11" fillId="3" borderId="15" xfId="0" applyNumberFormat="1" applyFont="1" applyFill="1" applyBorder="1" applyAlignment="1">
      <alignment horizontal="center" vertical="center" wrapText="1"/>
    </xf>
    <xf numFmtId="0" fontId="1" fillId="0" borderId="15" xfId="0" applyNumberFormat="1" applyFont="1" applyBorder="1" applyAlignment="1">
      <alignment horizontal="justify" vertical="center" wrapText="1"/>
    </xf>
    <xf numFmtId="0" fontId="6" fillId="0" borderId="15" xfId="0" applyNumberFormat="1" applyFont="1" applyBorder="1" applyAlignment="1">
      <alignment horizontal="center" vertical="center" wrapText="1"/>
    </xf>
    <xf numFmtId="0" fontId="1" fillId="11" borderId="15" xfId="0" applyNumberFormat="1" applyFont="1" applyFill="1" applyBorder="1" applyAlignment="1">
      <alignment horizontal="center" vertical="center" wrapText="1"/>
    </xf>
    <xf numFmtId="1" fontId="6" fillId="11" borderId="15" xfId="0" applyNumberFormat="1" applyFont="1" applyFill="1" applyBorder="1" applyAlignment="1">
      <alignment horizontal="center" vertical="center"/>
    </xf>
    <xf numFmtId="0" fontId="6" fillId="11" borderId="15" xfId="0" applyNumberFormat="1" applyFont="1" applyFill="1" applyBorder="1" applyAlignment="1">
      <alignment horizontal="center" vertical="center" wrapText="1"/>
    </xf>
    <xf numFmtId="0" fontId="6" fillId="11" borderId="46" xfId="0" applyNumberFormat="1" applyFont="1" applyFill="1" applyBorder="1" applyAlignment="1">
      <alignment horizontal="center" vertical="center" wrapText="1"/>
    </xf>
    <xf numFmtId="0" fontId="21" fillId="15" borderId="29" xfId="1" applyFont="1" applyFill="1" applyBorder="1" applyAlignment="1" applyProtection="1">
      <alignment horizontal="center" vertical="center" wrapText="1"/>
    </xf>
    <xf numFmtId="1" fontId="6" fillId="11" borderId="60" xfId="0" applyNumberFormat="1" applyFont="1" applyFill="1" applyBorder="1" applyAlignment="1">
      <alignment horizontal="center" vertical="center" wrapText="1"/>
    </xf>
    <xf numFmtId="0" fontId="1" fillId="0" borderId="15" xfId="0" applyNumberFormat="1" applyFont="1" applyBorder="1" applyAlignment="1">
      <alignment horizontal="left" vertical="center" wrapText="1"/>
    </xf>
    <xf numFmtId="1" fontId="1" fillId="11" borderId="15" xfId="0" applyNumberFormat="1" applyFont="1" applyFill="1" applyBorder="1" applyAlignment="1">
      <alignment horizontal="center" vertical="center" wrapText="1"/>
    </xf>
    <xf numFmtId="1" fontId="6" fillId="11" borderId="15" xfId="0" applyNumberFormat="1" applyFont="1" applyFill="1" applyBorder="1" applyAlignment="1">
      <alignment horizontal="center" vertical="center" wrapText="1"/>
    </xf>
    <xf numFmtId="1" fontId="6" fillId="11" borderId="46" xfId="0" applyNumberFormat="1" applyFont="1" applyFill="1" applyBorder="1" applyAlignment="1">
      <alignment horizontal="center" vertical="center" wrapText="1"/>
    </xf>
    <xf numFmtId="1" fontId="6" fillId="11" borderId="59" xfId="0" applyNumberFormat="1" applyFont="1" applyFill="1" applyBorder="1" applyAlignment="1">
      <alignment horizontal="center" vertical="center" wrapText="1"/>
    </xf>
    <xf numFmtId="1" fontId="6" fillId="11" borderId="45" xfId="0" applyNumberFormat="1" applyFont="1" applyFill="1" applyBorder="1" applyAlignment="1">
      <alignment horizontal="center" vertical="center" wrapText="1"/>
    </xf>
    <xf numFmtId="0" fontId="6" fillId="0" borderId="15" xfId="0" applyNumberFormat="1" applyFont="1" applyBorder="1" applyAlignment="1">
      <alignment horizontal="left" vertical="center" wrapText="1"/>
    </xf>
    <xf numFmtId="0" fontId="17" fillId="3" borderId="15" xfId="0" applyNumberFormat="1" applyFont="1" applyFill="1" applyBorder="1" applyAlignment="1">
      <alignment horizontal="center" vertical="center" wrapText="1"/>
    </xf>
    <xf numFmtId="1" fontId="11" fillId="3" borderId="15" xfId="0" applyNumberFormat="1" applyFont="1" applyFill="1" applyBorder="1" applyAlignment="1">
      <alignment horizontal="center" vertical="center"/>
    </xf>
    <xf numFmtId="0" fontId="15" fillId="0" borderId="15"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6" fillId="11" borderId="15" xfId="0" applyFont="1" applyFill="1" applyBorder="1" applyAlignment="1">
      <alignment horizontal="center" vertical="center" wrapText="1"/>
    </xf>
    <xf numFmtId="0" fontId="1" fillId="11" borderId="15" xfId="0" applyFont="1" applyFill="1" applyBorder="1" applyAlignment="1">
      <alignment horizontal="center" vertical="center" wrapText="1"/>
    </xf>
    <xf numFmtId="1" fontId="11" fillId="11" borderId="15" xfId="0" applyNumberFormat="1" applyFont="1" applyFill="1" applyBorder="1" applyAlignment="1">
      <alignment horizontal="center" vertical="center"/>
    </xf>
    <xf numFmtId="0" fontId="6" fillId="11" borderId="46" xfId="0" applyFont="1" applyFill="1" applyBorder="1" applyAlignment="1">
      <alignment horizontal="center" vertical="center" wrapText="1"/>
    </xf>
    <xf numFmtId="0" fontId="6" fillId="0" borderId="17" xfId="0" applyNumberFormat="1" applyFont="1" applyBorder="1" applyAlignment="1">
      <alignment horizontal="center" vertical="center" wrapText="1"/>
    </xf>
    <xf numFmtId="1" fontId="1" fillId="11" borderId="1" xfId="0" applyNumberFormat="1" applyFont="1" applyFill="1" applyBorder="1" applyAlignment="1">
      <alignment horizontal="center" vertical="center" wrapText="1"/>
    </xf>
    <xf numFmtId="1" fontId="6" fillId="11" borderId="1" xfId="0" applyNumberFormat="1" applyFont="1" applyFill="1" applyBorder="1" applyAlignment="1">
      <alignment horizontal="center" vertical="center"/>
    </xf>
    <xf numFmtId="0" fontId="6" fillId="11" borderId="1" xfId="0" applyNumberFormat="1" applyFont="1" applyFill="1" applyBorder="1" applyAlignment="1">
      <alignment horizontal="center" vertical="center" wrapText="1"/>
    </xf>
    <xf numFmtId="0" fontId="6" fillId="11" borderId="54" xfId="0" applyNumberFormat="1" applyFont="1" applyFill="1" applyBorder="1" applyAlignment="1">
      <alignment horizontal="center" vertical="center" wrapText="1"/>
    </xf>
    <xf numFmtId="1" fontId="6" fillId="11" borderId="57" xfId="0" applyNumberFormat="1" applyFont="1" applyFill="1" applyBorder="1" applyAlignment="1">
      <alignment horizontal="center" vertical="center" wrapText="1"/>
    </xf>
    <xf numFmtId="1" fontId="6" fillId="11" borderId="17" xfId="0" applyNumberFormat="1" applyFont="1" applyFill="1" applyBorder="1" applyAlignment="1">
      <alignment horizontal="center" vertical="center" wrapText="1"/>
    </xf>
    <xf numFmtId="1" fontId="1" fillId="7" borderId="15" xfId="0" applyNumberFormat="1" applyFont="1" applyFill="1" applyBorder="1" applyAlignment="1">
      <alignment horizontal="center" vertical="center" wrapText="1"/>
    </xf>
    <xf numFmtId="1" fontId="1" fillId="5" borderId="19" xfId="0" applyNumberFormat="1" applyFont="1" applyFill="1" applyBorder="1" applyAlignment="1">
      <alignment horizontal="center" vertical="center" wrapText="1"/>
    </xf>
    <xf numFmtId="1" fontId="6" fillId="5" borderId="18" xfId="0" applyNumberFormat="1" applyFont="1" applyFill="1" applyBorder="1" applyAlignment="1">
      <alignment horizontal="center" vertical="center"/>
    </xf>
    <xf numFmtId="0" fontId="6" fillId="5" borderId="19" xfId="0" applyNumberFormat="1" applyFont="1" applyFill="1" applyBorder="1" applyAlignment="1">
      <alignment horizontal="center" vertical="center" wrapText="1"/>
    </xf>
    <xf numFmtId="1" fontId="6" fillId="5" borderId="33" xfId="0" applyNumberFormat="1" applyFont="1" applyFill="1" applyBorder="1" applyAlignment="1">
      <alignment horizontal="center" vertical="center" wrapText="1"/>
    </xf>
    <xf numFmtId="1" fontId="1" fillId="6" borderId="10" xfId="0" applyNumberFormat="1" applyFont="1" applyFill="1" applyBorder="1" applyAlignment="1">
      <alignment horizontal="center" vertical="center" wrapText="1"/>
    </xf>
    <xf numFmtId="0" fontId="1" fillId="6" borderId="10" xfId="0" applyNumberFormat="1" applyFont="1" applyFill="1" applyBorder="1" applyAlignment="1">
      <alignment horizontal="center" vertical="center" wrapText="1"/>
    </xf>
    <xf numFmtId="1" fontId="1" fillId="6" borderId="14" xfId="0" applyNumberFormat="1" applyFont="1" applyFill="1" applyBorder="1" applyAlignment="1">
      <alignment horizontal="center" vertical="center" wrapText="1"/>
    </xf>
    <xf numFmtId="1" fontId="1" fillId="6" borderId="33" xfId="0" applyNumberFormat="1" applyFont="1" applyFill="1" applyBorder="1" applyAlignment="1">
      <alignment horizontal="center" vertical="center" wrapText="1"/>
    </xf>
    <xf numFmtId="1" fontId="1" fillId="6" borderId="32" xfId="0" applyNumberFormat="1" applyFont="1" applyFill="1" applyBorder="1" applyAlignment="1">
      <alignment horizontal="center" vertical="center" wrapText="1"/>
    </xf>
    <xf numFmtId="0" fontId="18" fillId="6" borderId="10" xfId="0" applyNumberFormat="1" applyFont="1" applyFill="1" applyBorder="1" applyAlignment="1">
      <alignment horizontal="center" vertical="center" wrapText="1"/>
    </xf>
    <xf numFmtId="0" fontId="19" fillId="6" borderId="10" xfId="0" applyNumberFormat="1" applyFont="1" applyFill="1" applyBorder="1" applyAlignment="1">
      <alignment horizontal="center" vertical="center" wrapText="1"/>
    </xf>
    <xf numFmtId="1" fontId="1" fillId="6" borderId="9" xfId="0" applyNumberFormat="1" applyFont="1" applyFill="1" applyBorder="1" applyAlignment="1">
      <alignment horizontal="center" vertical="center" wrapText="1"/>
    </xf>
    <xf numFmtId="1" fontId="1" fillId="6" borderId="42" xfId="0" applyNumberFormat="1" applyFont="1" applyFill="1" applyBorder="1" applyAlignment="1">
      <alignment horizontal="center" vertical="center" wrapText="1"/>
    </xf>
    <xf numFmtId="1" fontId="1" fillId="6" borderId="39" xfId="0" applyNumberFormat="1" applyFont="1" applyFill="1" applyBorder="1" applyAlignment="1">
      <alignment horizontal="center" vertical="center" wrapText="1"/>
    </xf>
    <xf numFmtId="0" fontId="1" fillId="11" borderId="12" xfId="0" applyNumberFormat="1" applyFont="1" applyFill="1" applyBorder="1" applyAlignment="1">
      <alignment horizontal="left" vertical="center" wrapText="1"/>
    </xf>
    <xf numFmtId="0" fontId="6" fillId="11" borderId="12" xfId="0" applyNumberFormat="1" applyFont="1" applyFill="1" applyBorder="1" applyAlignment="1">
      <alignment horizontal="center" vertical="center" wrapText="1"/>
    </xf>
    <xf numFmtId="0" fontId="1" fillId="11" borderId="22" xfId="0" applyNumberFormat="1" applyFont="1" applyFill="1" applyBorder="1" applyAlignment="1">
      <alignment horizontal="center" vertical="center" wrapText="1"/>
    </xf>
    <xf numFmtId="1" fontId="6" fillId="11" borderId="12" xfId="0" applyNumberFormat="1" applyFont="1" applyFill="1" applyBorder="1" applyAlignment="1">
      <alignment horizontal="center" vertical="center"/>
    </xf>
    <xf numFmtId="0" fontId="6" fillId="11" borderId="55" xfId="0" applyNumberFormat="1" applyFont="1" applyFill="1" applyBorder="1" applyAlignment="1">
      <alignment horizontal="center" vertical="center" wrapText="1"/>
    </xf>
    <xf numFmtId="1" fontId="6" fillId="11" borderId="58" xfId="0" applyNumberFormat="1" applyFont="1" applyFill="1" applyBorder="1" applyAlignment="1">
      <alignment horizontal="center" vertical="center" wrapText="1"/>
    </xf>
    <xf numFmtId="1" fontId="6" fillId="11" borderId="22" xfId="0" applyNumberFormat="1" applyFont="1" applyFill="1" applyBorder="1" applyAlignment="1">
      <alignment horizontal="center" vertical="center" wrapText="1"/>
    </xf>
    <xf numFmtId="0" fontId="1" fillId="11" borderId="15" xfId="0" applyNumberFormat="1" applyFont="1" applyFill="1" applyBorder="1" applyAlignment="1">
      <alignment horizontal="left" vertical="center" wrapText="1"/>
    </xf>
    <xf numFmtId="0" fontId="15" fillId="3" borderId="15"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xf>
    <xf numFmtId="0" fontId="18" fillId="3" borderId="15" xfId="0" applyNumberFormat="1"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6" fillId="11" borderId="15" xfId="0" applyNumberFormat="1" applyFont="1" applyFill="1" applyBorder="1" applyAlignment="1">
      <alignment horizontal="left" vertical="center" wrapText="1"/>
    </xf>
    <xf numFmtId="0" fontId="6" fillId="3" borderId="1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6" fillId="3" borderId="46" xfId="0" applyFont="1" applyFill="1" applyBorder="1" applyAlignment="1">
      <alignment horizontal="center" vertical="center" wrapText="1"/>
    </xf>
    <xf numFmtId="1" fontId="1" fillId="8" borderId="15" xfId="0" applyNumberFormat="1" applyFont="1" applyFill="1" applyBorder="1" applyAlignment="1">
      <alignment horizontal="center" vertical="center" wrapText="1"/>
    </xf>
    <xf numFmtId="0" fontId="1" fillId="8" borderId="15" xfId="0" applyNumberFormat="1" applyFont="1" applyFill="1" applyBorder="1" applyAlignment="1">
      <alignment horizontal="center" vertical="center" wrapText="1"/>
    </xf>
    <xf numFmtId="1" fontId="1" fillId="8" borderId="45" xfId="0" applyNumberFormat="1" applyFont="1" applyFill="1" applyBorder="1" applyAlignment="1">
      <alignment horizontal="center" vertical="center" wrapText="1"/>
    </xf>
    <xf numFmtId="1" fontId="1" fillId="8" borderId="60" xfId="0" applyNumberFormat="1" applyFont="1" applyFill="1" applyBorder="1" applyAlignment="1">
      <alignment horizontal="center" vertical="center" wrapText="1"/>
    </xf>
    <xf numFmtId="0" fontId="21" fillId="17" borderId="29" xfId="1" applyFont="1" applyFill="1" applyBorder="1" applyAlignment="1" applyProtection="1">
      <alignment horizontal="center" vertical="center" wrapText="1"/>
    </xf>
    <xf numFmtId="0" fontId="21" fillId="17" borderId="32" xfId="1" applyFont="1" applyFill="1" applyBorder="1" applyAlignment="1" applyProtection="1">
      <alignment horizontal="center" vertical="center" wrapText="1"/>
    </xf>
    <xf numFmtId="0" fontId="1" fillId="0" borderId="29" xfId="0" applyNumberFormat="1" applyFont="1" applyBorder="1" applyAlignment="1">
      <alignment horizontal="left" vertical="center" wrapText="1"/>
    </xf>
    <xf numFmtId="1" fontId="6" fillId="11" borderId="45" xfId="0" applyNumberFormat="1" applyFont="1" applyFill="1" applyBorder="1" applyAlignment="1">
      <alignment horizontal="center" vertical="center"/>
    </xf>
    <xf numFmtId="0" fontId="1" fillId="0" borderId="31" xfId="0" applyNumberFormat="1" applyFont="1" applyBorder="1" applyAlignment="1">
      <alignment horizontal="left" vertical="center" wrapText="1"/>
    </xf>
    <xf numFmtId="49" fontId="21" fillId="17" borderId="29" xfId="1" applyNumberFormat="1" applyFont="1" applyFill="1" applyBorder="1" applyAlignment="1" applyProtection="1">
      <alignment horizontal="center" vertical="center" wrapText="1"/>
    </xf>
    <xf numFmtId="0" fontId="21" fillId="17" borderId="56" xfId="1" applyNumberFormat="1" applyFont="1" applyFill="1" applyBorder="1" applyAlignment="1" applyProtection="1">
      <alignment horizontal="center" vertical="center" wrapText="1"/>
    </xf>
    <xf numFmtId="0" fontId="1" fillId="0" borderId="37" xfId="0" applyNumberFormat="1" applyFont="1" applyBorder="1" applyAlignment="1">
      <alignment horizontal="left" vertical="center" wrapText="1"/>
    </xf>
    <xf numFmtId="1" fontId="6" fillId="11" borderId="35" xfId="0" applyNumberFormat="1" applyFont="1" applyFill="1" applyBorder="1" applyAlignment="1">
      <alignment horizontal="center" vertical="center"/>
    </xf>
    <xf numFmtId="0" fontId="21" fillId="17" borderId="32" xfId="1" applyNumberFormat="1" applyFont="1" applyFill="1" applyBorder="1" applyAlignment="1" applyProtection="1">
      <alignment horizontal="center" vertical="center" wrapText="1"/>
    </xf>
    <xf numFmtId="49" fontId="21" fillId="0" borderId="56" xfId="1" applyNumberFormat="1" applyFont="1" applyFill="1" applyBorder="1" applyAlignment="1" applyProtection="1">
      <alignment horizontal="center" vertical="center" wrapText="1"/>
    </xf>
    <xf numFmtId="0" fontId="6" fillId="11" borderId="30" xfId="0" applyNumberFormat="1" applyFont="1" applyFill="1" applyBorder="1" applyAlignment="1">
      <alignment horizontal="center" vertical="center" wrapText="1"/>
    </xf>
    <xf numFmtId="0" fontId="21" fillId="11" borderId="29" xfId="1" applyFont="1" applyFill="1" applyBorder="1" applyAlignment="1" applyProtection="1">
      <alignment horizontal="center" vertical="center" wrapText="1"/>
    </xf>
    <xf numFmtId="49" fontId="21" fillId="0" borderId="32" xfId="1" applyNumberFormat="1" applyFont="1" applyFill="1" applyBorder="1" applyAlignment="1" applyProtection="1">
      <alignment horizontal="center" vertical="center" wrapText="1"/>
    </xf>
    <xf numFmtId="49" fontId="21" fillId="17" borderId="32" xfId="1" applyNumberFormat="1" applyFont="1" applyFill="1" applyBorder="1" applyAlignment="1" applyProtection="1">
      <alignment horizontal="center" vertical="center" wrapText="1"/>
    </xf>
    <xf numFmtId="0" fontId="21" fillId="0" borderId="32" xfId="1" applyFont="1" applyFill="1" applyBorder="1" applyAlignment="1" applyProtection="1">
      <alignment horizontal="left" vertical="center" wrapText="1"/>
    </xf>
    <xf numFmtId="0" fontId="1" fillId="11" borderId="45" xfId="0" applyNumberFormat="1" applyFont="1" applyFill="1" applyBorder="1" applyAlignment="1">
      <alignment horizontal="center" vertical="center" wrapText="1"/>
    </xf>
    <xf numFmtId="0" fontId="6" fillId="11" borderId="45" xfId="0" applyNumberFormat="1" applyFont="1" applyFill="1" applyBorder="1" applyAlignment="1">
      <alignment horizontal="center" vertical="center" wrapText="1"/>
    </xf>
    <xf numFmtId="0" fontId="6" fillId="24" borderId="85" xfId="50" applyNumberFormat="1" applyFont="1" applyFill="1" applyBorder="1" applyAlignment="1">
      <alignment horizontal="center" vertical="center" wrapText="1"/>
    </xf>
    <xf numFmtId="9" fontId="6" fillId="24" borderId="85" xfId="147" applyFont="1" applyFill="1" applyBorder="1" applyAlignment="1">
      <alignment horizontal="center" vertical="center" wrapText="1"/>
    </xf>
    <xf numFmtId="0" fontId="6" fillId="24" borderId="86" xfId="50" applyNumberFormat="1" applyFont="1" applyFill="1" applyBorder="1" applyAlignment="1">
      <alignment horizontal="center" vertical="center" wrapText="1"/>
    </xf>
    <xf numFmtId="9" fontId="6" fillId="24" borderId="86" xfId="147" applyFont="1" applyFill="1" applyBorder="1" applyAlignment="1">
      <alignment horizontal="center" vertical="center" wrapText="1"/>
    </xf>
    <xf numFmtId="0" fontId="21" fillId="0" borderId="88" xfId="52" applyNumberFormat="1" applyFont="1" applyFill="1" applyBorder="1" applyAlignment="1">
      <alignment horizontal="left" vertical="center" wrapText="1"/>
    </xf>
    <xf numFmtId="0" fontId="21" fillId="0" borderId="88" xfId="0" applyNumberFormat="1" applyFont="1" applyFill="1" applyBorder="1" applyAlignment="1">
      <alignment horizontal="center" vertical="center" wrapText="1"/>
    </xf>
    <xf numFmtId="0" fontId="6" fillId="24" borderId="89" xfId="50" applyNumberFormat="1" applyFont="1" applyFill="1" applyBorder="1" applyAlignment="1">
      <alignment horizontal="center" vertical="center" wrapText="1"/>
    </xf>
    <xf numFmtId="0" fontId="6" fillId="24" borderId="89" xfId="46" applyNumberFormat="1" applyFont="1" applyFill="1" applyBorder="1" applyAlignment="1">
      <alignment horizontal="center" vertical="center" wrapText="1"/>
    </xf>
    <xf numFmtId="9" fontId="6" fillId="24" borderId="89" xfId="2" applyFont="1" applyFill="1" applyBorder="1" applyAlignment="1">
      <alignment horizontal="center" vertical="center" wrapText="1"/>
    </xf>
    <xf numFmtId="9" fontId="6" fillId="24" borderId="89" xfId="0" applyNumberFormat="1" applyFont="1" applyFill="1" applyBorder="1" applyAlignment="1">
      <alignment horizontal="center" vertical="center" wrapText="1"/>
    </xf>
    <xf numFmtId="0" fontId="6" fillId="24" borderId="89" xfId="0" applyNumberFormat="1" applyFont="1" applyFill="1" applyBorder="1" applyAlignment="1">
      <alignment horizontal="center" vertical="center" wrapText="1"/>
    </xf>
    <xf numFmtId="0" fontId="21" fillId="0" borderId="90" xfId="1" applyFont="1" applyFill="1" applyBorder="1" applyAlignment="1" applyProtection="1">
      <alignment horizontal="left" vertical="center" wrapText="1"/>
    </xf>
    <xf numFmtId="0" fontId="21" fillId="24" borderId="90" xfId="0" applyFont="1" applyFill="1" applyBorder="1" applyAlignment="1">
      <alignment horizontal="center" vertical="center"/>
    </xf>
    <xf numFmtId="9" fontId="21" fillId="24" borderId="90" xfId="147" applyFont="1" applyFill="1" applyBorder="1" applyAlignment="1">
      <alignment horizontal="center" vertical="center" wrapText="1"/>
    </xf>
    <xf numFmtId="0" fontId="21" fillId="24" borderId="90" xfId="50" applyNumberFormat="1" applyFont="1" applyFill="1" applyBorder="1" applyAlignment="1">
      <alignment horizontal="center" vertical="center" wrapText="1"/>
    </xf>
    <xf numFmtId="1" fontId="6" fillId="11" borderId="96" xfId="0" applyNumberFormat="1" applyFont="1" applyFill="1" applyBorder="1" applyAlignment="1">
      <alignment horizontal="center" vertical="center" wrapText="1"/>
    </xf>
    <xf numFmtId="9" fontId="6" fillId="24" borderId="95" xfId="0" applyNumberFormat="1" applyFont="1" applyFill="1" applyBorder="1" applyAlignment="1">
      <alignment horizontal="center" vertical="center" wrapText="1"/>
    </xf>
    <xf numFmtId="0" fontId="6" fillId="24" borderId="95" xfId="0" applyNumberFormat="1" applyFont="1" applyFill="1" applyBorder="1" applyAlignment="1">
      <alignment horizontal="center" vertical="center" wrapText="1"/>
    </xf>
    <xf numFmtId="0" fontId="21" fillId="24" borderId="98" xfId="0" applyFont="1" applyFill="1" applyBorder="1" applyAlignment="1">
      <alignment horizontal="center" vertical="center"/>
    </xf>
    <xf numFmtId="9" fontId="21" fillId="24" borderId="97" xfId="147" applyFont="1" applyFill="1" applyBorder="1" applyAlignment="1">
      <alignment horizontal="center" vertical="center" wrapText="1"/>
    </xf>
    <xf numFmtId="0" fontId="21" fillId="24" borderId="97" xfId="50" applyNumberFormat="1" applyFont="1" applyFill="1" applyBorder="1" applyAlignment="1">
      <alignment horizontal="center" vertical="center" wrapText="1"/>
    </xf>
    <xf numFmtId="1" fontId="6" fillId="11" borderId="101" xfId="0" applyNumberFormat="1" applyFont="1" applyFill="1" applyBorder="1" applyAlignment="1">
      <alignment horizontal="center" vertical="center"/>
    </xf>
    <xf numFmtId="1" fontId="32" fillId="0" borderId="82" xfId="0" applyNumberFormat="1" applyFont="1" applyFill="1" applyBorder="1" applyAlignment="1">
      <alignment horizontal="center" vertical="center"/>
    </xf>
    <xf numFmtId="1" fontId="6" fillId="11" borderId="101" xfId="0" applyNumberFormat="1" applyFont="1" applyFill="1" applyBorder="1" applyAlignment="1">
      <alignment horizontal="center" vertical="center" wrapText="1"/>
    </xf>
    <xf numFmtId="0" fontId="18" fillId="0" borderId="82" xfId="0" applyNumberFormat="1" applyFont="1" applyFill="1" applyBorder="1" applyAlignment="1">
      <alignment horizontal="left" vertical="center" wrapText="1"/>
    </xf>
    <xf numFmtId="0" fontId="21" fillId="16" borderId="0" xfId="1" applyFont="1" applyFill="1" applyBorder="1" applyAlignment="1" applyProtection="1">
      <alignment horizontal="center" vertical="center" wrapText="1"/>
    </xf>
    <xf numFmtId="0" fontId="21" fillId="17" borderId="0" xfId="1" applyNumberFormat="1" applyFont="1" applyFill="1" applyBorder="1" applyAlignment="1" applyProtection="1">
      <alignment horizontal="center" vertical="center" wrapText="1"/>
    </xf>
    <xf numFmtId="49" fontId="21" fillId="17" borderId="0" xfId="1" applyNumberFormat="1" applyFont="1" applyFill="1" applyBorder="1" applyAlignment="1" applyProtection="1">
      <alignment horizontal="center" vertical="center" wrapText="1"/>
    </xf>
    <xf numFmtId="1" fontId="6" fillId="11" borderId="83" xfId="0" applyNumberFormat="1" applyFont="1" applyFill="1" applyBorder="1" applyAlignment="1">
      <alignment horizontal="center" vertical="center"/>
    </xf>
    <xf numFmtId="9" fontId="6" fillId="24" borderId="102" xfId="2" applyFont="1" applyFill="1" applyBorder="1" applyAlignment="1">
      <alignment horizontal="center" vertical="center" wrapText="1"/>
    </xf>
    <xf numFmtId="1" fontId="1" fillId="11" borderId="83" xfId="0" applyNumberFormat="1" applyFont="1" applyFill="1" applyBorder="1" applyAlignment="1">
      <alignment horizontal="center" vertical="center" wrapText="1"/>
    </xf>
    <xf numFmtId="0" fontId="6" fillId="24" borderId="102" xfId="50" applyNumberFormat="1" applyFont="1" applyFill="1" applyBorder="1" applyAlignment="1">
      <alignment horizontal="center" vertical="center" wrapText="1"/>
    </xf>
    <xf numFmtId="0" fontId="6" fillId="24" borderId="102" xfId="46" applyNumberFormat="1" applyFont="1" applyFill="1" applyBorder="1" applyAlignment="1">
      <alignment horizontal="center" vertical="center" wrapText="1"/>
    </xf>
    <xf numFmtId="0" fontId="67" fillId="11" borderId="32" xfId="1" applyFont="1" applyFill="1" applyBorder="1" applyAlignment="1" applyProtection="1">
      <alignment horizontal="left" vertical="center" wrapText="1"/>
    </xf>
    <xf numFmtId="0" fontId="21" fillId="11" borderId="32" xfId="1" applyFont="1" applyFill="1" applyBorder="1" applyAlignment="1" applyProtection="1">
      <alignment horizontal="center" vertical="center" wrapText="1"/>
    </xf>
    <xf numFmtId="0" fontId="67" fillId="11" borderId="29" xfId="1" applyFont="1" applyFill="1" applyBorder="1" applyAlignment="1" applyProtection="1">
      <alignment horizontal="center" vertical="center" wrapText="1"/>
    </xf>
    <xf numFmtId="1" fontId="67" fillId="11" borderId="60" xfId="0" applyNumberFormat="1" applyFont="1" applyFill="1" applyBorder="1" applyAlignment="1">
      <alignment horizontal="center" vertical="center" wrapText="1"/>
    </xf>
    <xf numFmtId="0" fontId="67" fillId="11" borderId="32" xfId="1" applyFont="1" applyFill="1" applyBorder="1" applyAlignment="1" applyProtection="1">
      <alignment horizontal="center" vertical="center" wrapText="1"/>
    </xf>
    <xf numFmtId="49" fontId="67" fillId="11" borderId="32" xfId="1" applyNumberFormat="1" applyFont="1" applyFill="1" applyBorder="1" applyAlignment="1" applyProtection="1">
      <alignment horizontal="center" vertical="center" wrapText="1"/>
    </xf>
    <xf numFmtId="0" fontId="67" fillId="11" borderId="99" xfId="1" applyFont="1" applyFill="1" applyBorder="1" applyAlignment="1" applyProtection="1">
      <alignment horizontal="left" vertical="center" wrapText="1"/>
    </xf>
    <xf numFmtId="0" fontId="67" fillId="11" borderId="15" xfId="0" applyNumberFormat="1" applyFont="1" applyFill="1" applyBorder="1" applyAlignment="1">
      <alignment horizontal="center" vertical="center" wrapText="1"/>
    </xf>
    <xf numFmtId="1" fontId="67" fillId="11" borderId="15" xfId="0" applyNumberFormat="1" applyFont="1" applyFill="1" applyBorder="1" applyAlignment="1">
      <alignment horizontal="center" vertical="center"/>
    </xf>
    <xf numFmtId="1" fontId="67" fillId="11" borderId="45" xfId="0" applyNumberFormat="1" applyFont="1" applyFill="1" applyBorder="1" applyAlignment="1">
      <alignment horizontal="center" vertical="center" wrapText="1"/>
    </xf>
    <xf numFmtId="0" fontId="67" fillId="11" borderId="79" xfId="0" applyNumberFormat="1" applyFont="1" applyFill="1" applyBorder="1" applyAlignment="1">
      <alignment horizontal="center" vertical="center" wrapText="1"/>
    </xf>
    <xf numFmtId="0" fontId="75" fillId="11" borderId="45" xfId="0" applyNumberFormat="1" applyFont="1" applyFill="1" applyBorder="1" applyAlignment="1">
      <alignment horizontal="center" vertical="center" wrapText="1"/>
    </xf>
    <xf numFmtId="1" fontId="67" fillId="11" borderId="45" xfId="0" applyNumberFormat="1" applyFont="1" applyFill="1" applyBorder="1" applyAlignment="1">
      <alignment horizontal="center" vertical="center"/>
    </xf>
    <xf numFmtId="49" fontId="67" fillId="11" borderId="14" xfId="1" applyNumberFormat="1" applyFont="1" applyFill="1" applyBorder="1" applyAlignment="1" applyProtection="1">
      <alignment horizontal="center" vertical="center" wrapText="1"/>
    </xf>
    <xf numFmtId="0" fontId="67" fillId="11" borderId="44" xfId="1" applyNumberFormat="1" applyFont="1" applyFill="1" applyBorder="1" applyAlignment="1" applyProtection="1">
      <alignment horizontal="center" vertical="center" wrapText="1"/>
    </xf>
    <xf numFmtId="0" fontId="67" fillId="11" borderId="14" xfId="1" applyFont="1" applyFill="1" applyBorder="1" applyAlignment="1" applyProtection="1">
      <alignment horizontal="center" vertical="center" wrapText="1"/>
    </xf>
    <xf numFmtId="1" fontId="67" fillId="11" borderId="15" xfId="0" applyNumberFormat="1" applyFont="1" applyFill="1" applyBorder="1" applyAlignment="1">
      <alignment horizontal="center" vertical="center" wrapText="1"/>
    </xf>
    <xf numFmtId="0" fontId="67" fillId="11" borderId="82" xfId="1" applyFont="1" applyFill="1" applyBorder="1" applyAlignment="1" applyProtection="1">
      <alignment horizontal="center" vertical="center" wrapText="1"/>
    </xf>
    <xf numFmtId="0" fontId="67" fillId="11" borderId="81" xfId="0" applyNumberFormat="1" applyFont="1" applyFill="1" applyBorder="1" applyAlignment="1">
      <alignment horizontal="center" vertical="center" wrapText="1"/>
    </xf>
    <xf numFmtId="0" fontId="67" fillId="11" borderId="87" xfId="1" applyFont="1" applyFill="1" applyBorder="1" applyAlignment="1" applyProtection="1">
      <alignment horizontal="center" vertical="center" wrapText="1"/>
    </xf>
    <xf numFmtId="0" fontId="67" fillId="11" borderId="29" xfId="1" applyFont="1" applyFill="1" applyBorder="1" applyAlignment="1" applyProtection="1">
      <alignment horizontal="left" vertical="center" wrapText="1"/>
    </xf>
    <xf numFmtId="49" fontId="67" fillId="11" borderId="29" xfId="1" applyNumberFormat="1" applyFont="1" applyFill="1" applyBorder="1" applyAlignment="1" applyProtection="1">
      <alignment horizontal="center" vertical="center" wrapText="1"/>
    </xf>
    <xf numFmtId="0" fontId="67" fillId="11" borderId="56" xfId="1" applyNumberFormat="1" applyFont="1" applyFill="1" applyBorder="1" applyAlignment="1" applyProtection="1">
      <alignment horizontal="center" vertical="center" wrapText="1"/>
    </xf>
    <xf numFmtId="1" fontId="67" fillId="11" borderId="35" xfId="0" applyNumberFormat="1" applyFont="1" applyFill="1" applyBorder="1" applyAlignment="1">
      <alignment horizontal="center" vertical="center" wrapText="1"/>
    </xf>
    <xf numFmtId="0" fontId="67" fillId="0" borderId="32" xfId="1" applyFont="1" applyFill="1" applyBorder="1" applyAlignment="1" applyProtection="1">
      <alignment horizontal="left" vertical="center" wrapText="1"/>
    </xf>
    <xf numFmtId="1" fontId="73" fillId="11" borderId="83" xfId="0" applyNumberFormat="1" applyFont="1" applyFill="1" applyBorder="1" applyAlignment="1">
      <alignment horizontal="center" vertical="center"/>
    </xf>
    <xf numFmtId="0" fontId="67" fillId="11" borderId="89" xfId="1" applyFont="1" applyFill="1" applyBorder="1" applyAlignment="1" applyProtection="1">
      <alignment horizontal="left" vertical="center" wrapText="1"/>
    </xf>
    <xf numFmtId="0" fontId="67" fillId="11" borderId="32" xfId="1" applyNumberFormat="1" applyFont="1" applyFill="1" applyBorder="1" applyAlignment="1" applyProtection="1">
      <alignment horizontal="center" vertical="center" wrapText="1"/>
    </xf>
    <xf numFmtId="0" fontId="67" fillId="11" borderId="89" xfId="1" applyFont="1" applyFill="1" applyBorder="1" applyAlignment="1" applyProtection="1">
      <alignment horizontal="center" vertical="center" wrapText="1"/>
    </xf>
    <xf numFmtId="0" fontId="67" fillId="11" borderId="89" xfId="0" applyFont="1" applyFill="1" applyBorder="1" applyAlignment="1">
      <alignment vertical="center" wrapText="1"/>
    </xf>
    <xf numFmtId="0" fontId="21" fillId="11" borderId="32" xfId="1" applyNumberFormat="1" applyFont="1" applyFill="1" applyBorder="1" applyAlignment="1" applyProtection="1">
      <alignment horizontal="center" vertical="center" wrapText="1"/>
    </xf>
    <xf numFmtId="0" fontId="67" fillId="11" borderId="45" xfId="0" applyNumberFormat="1" applyFont="1" applyFill="1" applyBorder="1" applyAlignment="1">
      <alignment horizontal="center" vertical="center"/>
    </xf>
    <xf numFmtId="1" fontId="67" fillId="11" borderId="91" xfId="0" applyNumberFormat="1" applyFont="1" applyFill="1" applyBorder="1" applyAlignment="1">
      <alignment horizontal="center" vertical="center"/>
    </xf>
    <xf numFmtId="0" fontId="67" fillId="11" borderId="90" xfId="1" applyNumberFormat="1" applyFont="1" applyFill="1" applyBorder="1" applyAlignment="1" applyProtection="1">
      <alignment horizontal="center" vertical="center" wrapText="1"/>
    </xf>
    <xf numFmtId="0" fontId="67" fillId="11" borderId="90" xfId="1" applyFont="1" applyFill="1" applyBorder="1" applyAlignment="1" applyProtection="1">
      <alignment horizontal="center" vertical="center" wrapText="1"/>
    </xf>
    <xf numFmtId="9" fontId="67" fillId="24" borderId="95" xfId="147" applyFont="1" applyFill="1" applyBorder="1" applyAlignment="1">
      <alignment horizontal="center" vertical="center" wrapText="1"/>
    </xf>
    <xf numFmtId="0" fontId="67" fillId="24" borderId="95" xfId="50" applyNumberFormat="1" applyFont="1" applyFill="1" applyBorder="1" applyAlignment="1">
      <alignment horizontal="center" vertical="center" wrapText="1"/>
    </xf>
    <xf numFmtId="0" fontId="67" fillId="24" borderId="93" xfId="0" applyFont="1" applyFill="1" applyBorder="1" applyAlignment="1">
      <alignment horizontal="center" vertical="center"/>
    </xf>
    <xf numFmtId="2" fontId="67" fillId="11" borderId="45" xfId="0" applyNumberFormat="1" applyFont="1" applyFill="1" applyBorder="1" applyAlignment="1">
      <alignment horizontal="center" vertical="center" wrapText="1"/>
    </xf>
    <xf numFmtId="15" fontId="0" fillId="21" borderId="14" xfId="0" applyNumberFormat="1" applyFill="1" applyBorder="1"/>
    <xf numFmtId="15" fontId="0" fillId="21" borderId="32" xfId="0" applyNumberFormat="1" applyFill="1" applyBorder="1"/>
    <xf numFmtId="1" fontId="6" fillId="3" borderId="107" xfId="0" applyNumberFormat="1" applyFont="1" applyFill="1" applyBorder="1" applyAlignment="1">
      <alignment horizontal="center" vertical="center" wrapText="1"/>
    </xf>
    <xf numFmtId="0" fontId="6" fillId="11" borderId="0" xfId="0" applyNumberFormat="1" applyFont="1" applyFill="1" applyBorder="1" applyAlignment="1">
      <alignment horizontal="center" vertical="center" wrapText="1"/>
    </xf>
    <xf numFmtId="1" fontId="6" fillId="11" borderId="107" xfId="0" applyNumberFormat="1" applyFont="1" applyFill="1" applyBorder="1" applyAlignment="1">
      <alignment horizontal="center" vertical="center" wrapText="1"/>
    </xf>
    <xf numFmtId="0" fontId="6" fillId="11" borderId="107" xfId="0" applyNumberFormat="1" applyFont="1" applyFill="1" applyBorder="1" applyAlignment="1">
      <alignment horizontal="center" vertical="center" wrapText="1"/>
    </xf>
    <xf numFmtId="0" fontId="6" fillId="11" borderId="107" xfId="0" applyFont="1" applyFill="1" applyBorder="1" applyAlignment="1">
      <alignment horizontal="center" vertical="center" wrapText="1"/>
    </xf>
    <xf numFmtId="0" fontId="6" fillId="11" borderId="108" xfId="0" applyNumberFormat="1" applyFont="1" applyFill="1" applyBorder="1" applyAlignment="1">
      <alignment horizontal="center" vertical="center" wrapText="1"/>
    </xf>
    <xf numFmtId="1" fontId="1" fillId="6" borderId="44" xfId="0" applyNumberFormat="1" applyFont="1" applyFill="1" applyBorder="1" applyAlignment="1">
      <alignment horizontal="center" vertical="center" wrapText="1"/>
    </xf>
    <xf numFmtId="1" fontId="1" fillId="6" borderId="106" xfId="0" applyNumberFormat="1" applyFont="1" applyFill="1" applyBorder="1" applyAlignment="1">
      <alignment horizontal="center" vertical="center" wrapText="1"/>
    </xf>
    <xf numFmtId="1" fontId="1" fillId="6" borderId="109" xfId="0" applyNumberFormat="1" applyFont="1" applyFill="1" applyBorder="1" applyAlignment="1">
      <alignment horizontal="center" vertical="center" wrapText="1"/>
    </xf>
    <xf numFmtId="0" fontId="6" fillId="11" borderId="26" xfId="0" applyNumberFormat="1"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7" fillId="17" borderId="112" xfId="1" applyNumberFormat="1" applyFont="1" applyFill="1" applyBorder="1" applyAlignment="1" applyProtection="1">
      <alignment horizontal="center" vertical="center" wrapText="1"/>
    </xf>
    <xf numFmtId="1" fontId="1" fillId="8" borderId="104" xfId="0" applyNumberFormat="1" applyFont="1" applyFill="1" applyBorder="1" applyAlignment="1">
      <alignment horizontal="center" vertical="center" wrapText="1"/>
    </xf>
    <xf numFmtId="0" fontId="21" fillId="17" borderId="112" xfId="1" applyNumberFormat="1" applyFont="1" applyFill="1" applyBorder="1" applyAlignment="1" applyProtection="1">
      <alignment horizontal="center" vertical="center" wrapText="1"/>
    </xf>
    <xf numFmtId="0" fontId="67" fillId="11" borderId="104" xfId="0" applyNumberFormat="1" applyFont="1" applyFill="1" applyBorder="1" applyAlignment="1">
      <alignment horizontal="center" vertical="center" wrapText="1"/>
    </xf>
    <xf numFmtId="0" fontId="67" fillId="17" borderId="110" xfId="1" applyNumberFormat="1" applyFont="1" applyFill="1" applyBorder="1" applyAlignment="1" applyProtection="1">
      <alignment horizontal="center" vertical="center" wrapText="1"/>
    </xf>
    <xf numFmtId="0" fontId="21" fillId="11" borderId="112" xfId="1" applyNumberFormat="1" applyFont="1" applyFill="1" applyBorder="1" applyAlignment="1" applyProtection="1">
      <alignment horizontal="center" vertical="center" wrapText="1"/>
    </xf>
    <xf numFmtId="1" fontId="21" fillId="11" borderId="96" xfId="0" applyNumberFormat="1" applyFont="1" applyFill="1" applyBorder="1" applyAlignment="1">
      <alignment horizontal="center" vertical="center" wrapText="1"/>
    </xf>
    <xf numFmtId="49" fontId="67" fillId="11" borderId="56" xfId="1" applyNumberFormat="1" applyFont="1" applyFill="1" applyBorder="1" applyAlignment="1" applyProtection="1">
      <alignment horizontal="center" vertical="center" wrapText="1"/>
    </xf>
    <xf numFmtId="1" fontId="1" fillId="8" borderId="96" xfId="0" applyNumberFormat="1" applyFont="1" applyFill="1" applyBorder="1" applyAlignment="1">
      <alignment horizontal="center" vertical="center" wrapText="1"/>
    </xf>
    <xf numFmtId="0" fontId="67" fillId="11" borderId="110" xfId="0" applyNumberFormat="1" applyFont="1" applyFill="1" applyBorder="1" applyAlignment="1">
      <alignment horizontal="center" vertical="center" wrapText="1"/>
    </xf>
    <xf numFmtId="0" fontId="6" fillId="11" borderId="96" xfId="0" applyNumberFormat="1" applyFont="1" applyFill="1" applyBorder="1" applyAlignment="1">
      <alignment horizontal="center" vertical="center" wrapText="1"/>
    </xf>
    <xf numFmtId="49" fontId="67" fillId="11" borderId="110" xfId="1" applyNumberFormat="1" applyFont="1" applyFill="1" applyBorder="1" applyAlignment="1" applyProtection="1">
      <alignment horizontal="center" vertical="center" wrapText="1"/>
    </xf>
    <xf numFmtId="1" fontId="6" fillId="11" borderId="110" xfId="0" applyNumberFormat="1" applyFont="1" applyFill="1" applyBorder="1" applyAlignment="1">
      <alignment horizontal="center" vertical="center" wrapText="1"/>
    </xf>
    <xf numFmtId="1" fontId="1" fillId="8" borderId="110" xfId="0" applyNumberFormat="1" applyFont="1" applyFill="1" applyBorder="1" applyAlignment="1">
      <alignment horizontal="center" vertical="center" wrapText="1"/>
    </xf>
    <xf numFmtId="0" fontId="6" fillId="11" borderId="104" xfId="0" applyNumberFormat="1" applyFont="1" applyFill="1" applyBorder="1" applyAlignment="1">
      <alignment horizontal="center" vertical="center" wrapText="1"/>
    </xf>
    <xf numFmtId="1" fontId="67" fillId="11" borderId="96" xfId="0" applyNumberFormat="1" applyFont="1" applyFill="1" applyBorder="1" applyAlignment="1">
      <alignment horizontal="center" vertical="center" wrapText="1"/>
    </xf>
    <xf numFmtId="0" fontId="67" fillId="11" borderId="112" xfId="1" applyNumberFormat="1" applyFont="1" applyFill="1" applyBorder="1" applyAlignment="1" applyProtection="1">
      <alignment horizontal="center" vertical="center" wrapText="1"/>
    </xf>
    <xf numFmtId="1" fontId="6" fillId="11" borderId="104" xfId="0" applyNumberFormat="1" applyFont="1" applyFill="1" applyBorder="1" applyAlignment="1">
      <alignment horizontal="center" vertical="center" wrapText="1"/>
    </xf>
    <xf numFmtId="1" fontId="67" fillId="11" borderId="114" xfId="0" applyNumberFormat="1" applyFont="1" applyFill="1" applyBorder="1" applyAlignment="1">
      <alignment horizontal="center" vertical="center" wrapText="1"/>
    </xf>
    <xf numFmtId="1" fontId="32" fillId="0" borderId="113" xfId="0" applyNumberFormat="1" applyFont="1" applyFill="1" applyBorder="1" applyAlignment="1">
      <alignment horizontal="center" vertical="center" wrapText="1"/>
    </xf>
    <xf numFmtId="49" fontId="21" fillId="17" borderId="112" xfId="1" applyNumberFormat="1" applyFont="1" applyFill="1" applyBorder="1" applyAlignment="1" applyProtection="1">
      <alignment horizontal="center" vertical="center" wrapText="1"/>
    </xf>
    <xf numFmtId="49" fontId="21" fillId="11" borderId="110" xfId="1" applyNumberFormat="1" applyFont="1" applyFill="1" applyBorder="1" applyAlignment="1" applyProtection="1">
      <alignment horizontal="center" vertical="center" wrapText="1"/>
    </xf>
    <xf numFmtId="0" fontId="21" fillId="17" borderId="36" xfId="1" applyFont="1" applyFill="1" applyBorder="1" applyAlignment="1" applyProtection="1">
      <alignment horizontal="center" vertical="center" wrapText="1"/>
    </xf>
    <xf numFmtId="0" fontId="67" fillId="11" borderId="110" xfId="1" applyNumberFormat="1" applyFont="1" applyFill="1" applyBorder="1" applyAlignment="1" applyProtection="1">
      <alignment horizontal="center" vertical="center" wrapText="1"/>
    </xf>
    <xf numFmtId="0" fontId="21" fillId="11" borderId="36" xfId="1" applyFont="1" applyFill="1" applyBorder="1" applyAlignment="1" applyProtection="1">
      <alignment horizontal="center" vertical="center" wrapText="1"/>
    </xf>
    <xf numFmtId="49" fontId="21" fillId="17" borderId="110" xfId="1" applyNumberFormat="1" applyFont="1" applyFill="1" applyBorder="1" applyAlignment="1" applyProtection="1">
      <alignment horizontal="center" vertical="center" wrapText="1"/>
    </xf>
    <xf numFmtId="0" fontId="21" fillId="11" borderId="110" xfId="1" applyNumberFormat="1" applyFont="1" applyFill="1" applyBorder="1" applyAlignment="1" applyProtection="1">
      <alignment horizontal="center" vertical="center" wrapText="1"/>
    </xf>
    <xf numFmtId="0" fontId="21" fillId="17" borderId="110" xfId="1" applyNumberFormat="1" applyFont="1" applyFill="1" applyBorder="1" applyAlignment="1" applyProtection="1">
      <alignment horizontal="center" vertical="center" wrapText="1"/>
    </xf>
    <xf numFmtId="0" fontId="67" fillId="11" borderId="36" xfId="1" applyFont="1" applyFill="1" applyBorder="1" applyAlignment="1" applyProtection="1">
      <alignment horizontal="center" vertical="center" wrapText="1"/>
    </xf>
    <xf numFmtId="1" fontId="67" fillId="11" borderId="100" xfId="0" applyNumberFormat="1" applyFont="1" applyFill="1" applyBorder="1" applyAlignment="1">
      <alignment horizontal="center" vertical="center" wrapText="1"/>
    </xf>
    <xf numFmtId="49" fontId="21" fillId="0" borderId="110" xfId="1" applyNumberFormat="1" applyFont="1" applyFill="1" applyBorder="1" applyAlignment="1" applyProtection="1">
      <alignment horizontal="center" vertical="center" wrapText="1"/>
    </xf>
    <xf numFmtId="0" fontId="6" fillId="11" borderId="110" xfId="0" applyNumberFormat="1" applyFont="1" applyFill="1" applyBorder="1" applyAlignment="1">
      <alignment horizontal="center" vertical="center" wrapText="1"/>
    </xf>
    <xf numFmtId="1" fontId="6" fillId="3" borderId="107" xfId="0" applyNumberFormat="1" applyFont="1" applyFill="1" applyBorder="1" applyAlignment="1">
      <alignment horizontal="left" vertical="center" wrapText="1"/>
    </xf>
    <xf numFmtId="0" fontId="6" fillId="11" borderId="0" xfId="0" applyNumberFormat="1" applyFont="1" applyFill="1" applyBorder="1" applyAlignment="1">
      <alignment horizontal="left" vertical="center" wrapText="1"/>
    </xf>
    <xf numFmtId="1" fontId="6" fillId="11" borderId="107" xfId="0" applyNumberFormat="1" applyFont="1" applyFill="1" applyBorder="1" applyAlignment="1">
      <alignment horizontal="left" vertical="center" wrapText="1"/>
    </xf>
    <xf numFmtId="0" fontId="6" fillId="11" borderId="107" xfId="0" applyNumberFormat="1" applyFont="1" applyFill="1" applyBorder="1" applyAlignment="1">
      <alignment horizontal="left" vertical="center" wrapText="1"/>
    </xf>
    <xf numFmtId="0" fontId="6" fillId="11" borderId="107" xfId="0" applyFont="1" applyFill="1" applyBorder="1" applyAlignment="1">
      <alignment horizontal="left" vertical="center" wrapText="1"/>
    </xf>
    <xf numFmtId="0" fontId="6" fillId="11" borderId="108" xfId="0" applyNumberFormat="1" applyFont="1" applyFill="1" applyBorder="1" applyAlignment="1">
      <alignment horizontal="left" vertical="center" wrapText="1"/>
    </xf>
    <xf numFmtId="0" fontId="6" fillId="5" borderId="0" xfId="0" applyNumberFormat="1" applyFont="1" applyFill="1" applyBorder="1" applyAlignment="1">
      <alignment horizontal="left" vertical="center" wrapText="1"/>
    </xf>
    <xf numFmtId="1" fontId="6" fillId="6" borderId="44" xfId="0" applyNumberFormat="1" applyFont="1" applyFill="1" applyBorder="1" applyAlignment="1">
      <alignment horizontal="left" vertical="center" wrapText="1"/>
    </xf>
    <xf numFmtId="1" fontId="6" fillId="6" borderId="106" xfId="0" applyNumberFormat="1" applyFont="1" applyFill="1" applyBorder="1" applyAlignment="1">
      <alignment horizontal="left" vertical="center" wrapText="1"/>
    </xf>
    <xf numFmtId="1" fontId="6" fillId="6" borderId="109" xfId="0" applyNumberFormat="1" applyFont="1" applyFill="1" applyBorder="1" applyAlignment="1">
      <alignment horizontal="left" vertical="center" wrapText="1"/>
    </xf>
    <xf numFmtId="0" fontId="6" fillId="11" borderId="26" xfId="0" applyNumberFormat="1" applyFont="1" applyFill="1" applyBorder="1" applyAlignment="1">
      <alignment horizontal="left" vertical="center" wrapText="1"/>
    </xf>
    <xf numFmtId="0" fontId="6" fillId="3" borderId="107" xfId="0" applyFont="1" applyFill="1" applyBorder="1" applyAlignment="1">
      <alignment horizontal="left" vertical="center" wrapText="1"/>
    </xf>
    <xf numFmtId="1" fontId="6" fillId="8" borderId="110" xfId="0" applyNumberFormat="1" applyFont="1" applyFill="1" applyBorder="1" applyAlignment="1">
      <alignment horizontal="left" vertical="center" wrapText="1"/>
    </xf>
    <xf numFmtId="0" fontId="67" fillId="11" borderId="110" xfId="1" applyNumberFormat="1" applyFont="1" applyFill="1" applyBorder="1" applyAlignment="1" applyProtection="1">
      <alignment horizontal="left" vertical="center" wrapText="1"/>
    </xf>
    <xf numFmtId="0" fontId="67" fillId="17" borderId="110" xfId="1" applyNumberFormat="1" applyFont="1" applyFill="1" applyBorder="1" applyAlignment="1" applyProtection="1">
      <alignment horizontal="left" vertical="center" wrapText="1"/>
    </xf>
    <xf numFmtId="0" fontId="21" fillId="17" borderId="110" xfId="1" applyNumberFormat="1" applyFont="1" applyFill="1" applyBorder="1" applyAlignment="1" applyProtection="1">
      <alignment horizontal="left" vertical="center" wrapText="1"/>
    </xf>
    <xf numFmtId="49" fontId="21" fillId="17" borderId="110" xfId="1" applyNumberFormat="1" applyFont="1" applyFill="1" applyBorder="1" applyAlignment="1" applyProtection="1">
      <alignment horizontal="left" vertical="center" wrapText="1"/>
    </xf>
    <xf numFmtId="49" fontId="21" fillId="0" borderId="110" xfId="1" applyNumberFormat="1" applyFont="1" applyFill="1" applyBorder="1" applyAlignment="1" applyProtection="1">
      <alignment horizontal="left" vertical="center" wrapText="1"/>
    </xf>
    <xf numFmtId="1" fontId="6" fillId="11" borderId="110" xfId="0" applyNumberFormat="1" applyFont="1" applyFill="1" applyBorder="1" applyAlignment="1">
      <alignment horizontal="left" vertical="center" wrapText="1"/>
    </xf>
    <xf numFmtId="0" fontId="6" fillId="11" borderId="110" xfId="0" applyNumberFormat="1" applyFont="1" applyFill="1" applyBorder="1" applyAlignment="1">
      <alignment horizontal="left" vertical="center" wrapText="1"/>
    </xf>
    <xf numFmtId="0" fontId="21" fillId="11" borderId="110" xfId="1" applyNumberFormat="1" applyFont="1" applyFill="1" applyBorder="1" applyAlignment="1" applyProtection="1">
      <alignment horizontal="left" vertical="center" wrapText="1"/>
    </xf>
    <xf numFmtId="0" fontId="67" fillId="11" borderId="110" xfId="0" applyNumberFormat="1" applyFont="1" applyFill="1" applyBorder="1" applyAlignment="1">
      <alignment horizontal="left" vertical="center" wrapText="1"/>
    </xf>
    <xf numFmtId="49" fontId="21" fillId="11" borderId="110" xfId="1" applyNumberFormat="1" applyFont="1" applyFill="1" applyBorder="1" applyAlignment="1" applyProtection="1">
      <alignment horizontal="left" vertical="center" wrapText="1"/>
    </xf>
    <xf numFmtId="0" fontId="1" fillId="0" borderId="15" xfId="0" applyNumberFormat="1" applyFont="1" applyBorder="1" applyAlignment="1">
      <alignment vertical="center" wrapText="1"/>
    </xf>
    <xf numFmtId="0" fontId="21" fillId="0" borderId="110" xfId="1" applyNumberFormat="1" applyFont="1" applyFill="1" applyBorder="1" applyAlignment="1" applyProtection="1">
      <alignment horizontal="left" vertical="center" wrapText="1"/>
    </xf>
    <xf numFmtId="9" fontId="6" fillId="24" borderId="124" xfId="147" applyFont="1" applyFill="1" applyBorder="1" applyAlignment="1">
      <alignment horizontal="center" vertical="center" wrapText="1"/>
    </xf>
    <xf numFmtId="1" fontId="32" fillId="61" borderId="124" xfId="0" applyNumberFormat="1" applyFont="1" applyFill="1" applyBorder="1" applyAlignment="1">
      <alignment horizontal="center" vertical="center" wrapText="1"/>
    </xf>
    <xf numFmtId="0" fontId="24" fillId="61" borderId="123" xfId="0" applyNumberFormat="1" applyFont="1" applyFill="1" applyBorder="1" applyAlignment="1">
      <alignment horizontal="center" vertical="center" wrapText="1"/>
    </xf>
    <xf numFmtId="1" fontId="1" fillId="3" borderId="123" xfId="0" applyNumberFormat="1" applyFont="1" applyFill="1" applyBorder="1" applyAlignment="1">
      <alignment horizontal="center" vertical="center" wrapText="1"/>
    </xf>
    <xf numFmtId="0" fontId="24" fillId="3" borderId="122" xfId="1" applyFont="1" applyFill="1" applyBorder="1" applyAlignment="1" applyProtection="1">
      <alignment vertical="center" wrapText="1"/>
    </xf>
    <xf numFmtId="0" fontId="21" fillId="11" borderId="123" xfId="0" applyNumberFormat="1" applyFont="1" applyFill="1" applyBorder="1" applyAlignment="1">
      <alignment horizontal="left" vertical="center" wrapText="1"/>
    </xf>
    <xf numFmtId="1" fontId="24" fillId="61" borderId="119" xfId="0" applyNumberFormat="1" applyFont="1" applyFill="1" applyBorder="1" applyAlignment="1">
      <alignment horizontal="center" vertical="center"/>
    </xf>
    <xf numFmtId="0" fontId="21" fillId="0" borderId="153" xfId="0" applyNumberFormat="1" applyFont="1" applyFill="1" applyBorder="1" applyAlignment="1">
      <alignment horizontal="center" vertical="center" wrapText="1"/>
    </xf>
    <xf numFmtId="0" fontId="24" fillId="3" borderId="122" xfId="1" applyFont="1" applyFill="1" applyBorder="1" applyAlignment="1" applyProtection="1">
      <alignment horizontal="center" vertical="center" wrapText="1"/>
    </xf>
    <xf numFmtId="0" fontId="21" fillId="11" borderId="95" xfId="0" applyFont="1" applyFill="1" applyBorder="1" applyAlignment="1">
      <alignment horizontal="left" vertical="center" wrapText="1"/>
    </xf>
    <xf numFmtId="0" fontId="6" fillId="3" borderId="15" xfId="0" applyFont="1" applyFill="1" applyBorder="1" applyAlignment="1">
      <alignment vertical="center"/>
    </xf>
    <xf numFmtId="0" fontId="21" fillId="0" borderId="133" xfId="1" applyFont="1" applyFill="1" applyBorder="1" applyAlignment="1" applyProtection="1">
      <alignment horizontal="center" vertical="center" wrapText="1"/>
    </xf>
    <xf numFmtId="0" fontId="6" fillId="24" borderId="124" xfId="46" applyNumberFormat="1" applyFont="1" applyFill="1" applyBorder="1" applyAlignment="1">
      <alignment horizontal="center" vertical="center" wrapText="1"/>
    </xf>
    <xf numFmtId="1" fontId="6" fillId="3" borderId="123" xfId="0" applyNumberFormat="1" applyFont="1" applyFill="1" applyBorder="1" applyAlignment="1">
      <alignment horizontal="center" vertical="center" wrapText="1"/>
    </xf>
    <xf numFmtId="1" fontId="32" fillId="61" borderId="122" xfId="0" applyNumberFormat="1" applyFont="1" applyFill="1" applyBorder="1" applyAlignment="1">
      <alignment horizontal="center" vertical="center" wrapText="1"/>
    </xf>
    <xf numFmtId="0" fontId="67" fillId="11" borderId="133" xfId="1" applyFont="1" applyFill="1" applyBorder="1" applyAlignment="1" applyProtection="1">
      <alignment horizontal="left" vertical="center" wrapText="1"/>
    </xf>
    <xf numFmtId="1" fontId="1" fillId="3" borderId="123" xfId="0" applyNumberFormat="1" applyFont="1" applyFill="1" applyBorder="1" applyAlignment="1">
      <alignment vertical="center" wrapText="1"/>
    </xf>
    <xf numFmtId="0" fontId="6" fillId="0" borderId="148" xfId="0" applyFont="1" applyFill="1" applyBorder="1" applyAlignment="1">
      <alignment horizontal="center" vertical="center"/>
    </xf>
    <xf numFmtId="0" fontId="21" fillId="11" borderId="34" xfId="0" applyNumberFormat="1" applyFont="1" applyFill="1" applyBorder="1" applyAlignment="1">
      <alignment horizontal="center" vertical="center" wrapText="1"/>
    </xf>
    <xf numFmtId="0" fontId="6" fillId="11" borderId="15" xfId="0" applyNumberFormat="1" applyFont="1" applyFill="1" applyBorder="1" applyAlignment="1">
      <alignment vertical="center"/>
    </xf>
    <xf numFmtId="0" fontId="67" fillId="11" borderId="131" xfId="0" applyNumberFormat="1" applyFont="1" applyFill="1" applyBorder="1" applyAlignment="1">
      <alignment horizontal="center" vertical="center" wrapText="1"/>
    </xf>
    <xf numFmtId="1" fontId="6" fillId="6" borderId="9" xfId="0" applyNumberFormat="1" applyFont="1" applyFill="1" applyBorder="1" applyAlignment="1">
      <alignment horizontal="center" vertical="center" wrapText="1"/>
    </xf>
    <xf numFmtId="1" fontId="6" fillId="11" borderId="151" xfId="0" applyNumberFormat="1" applyFont="1" applyFill="1" applyBorder="1" applyAlignment="1">
      <alignment horizontal="center" vertical="center"/>
    </xf>
    <xf numFmtId="1" fontId="6" fillId="9" borderId="110" xfId="0" applyNumberFormat="1" applyFont="1" applyFill="1" applyBorder="1" applyAlignment="1">
      <alignment horizontal="left" vertical="center"/>
    </xf>
    <xf numFmtId="1" fontId="74" fillId="11" borderId="130" xfId="0" applyNumberFormat="1" applyFont="1" applyFill="1" applyBorder="1" applyAlignment="1">
      <alignment horizontal="center" vertical="center" wrapText="1"/>
    </xf>
    <xf numFmtId="0" fontId="6" fillId="0" borderId="0" xfId="0" applyNumberFormat="1" applyFont="1" applyBorder="1" applyAlignment="1">
      <alignment vertical="center" wrapText="1"/>
    </xf>
    <xf numFmtId="0" fontId="6" fillId="11" borderId="12" xfId="0" applyNumberFormat="1" applyFont="1" applyFill="1" applyBorder="1" applyAlignment="1">
      <alignment vertical="center"/>
    </xf>
    <xf numFmtId="0" fontId="67" fillId="0" borderId="124" xfId="0" applyFont="1" applyFill="1" applyBorder="1" applyAlignment="1">
      <alignment horizontal="center" vertical="center"/>
    </xf>
    <xf numFmtId="0" fontId="6" fillId="11" borderId="151" xfId="0" applyNumberFormat="1" applyFont="1" applyFill="1" applyBorder="1" applyAlignment="1">
      <alignment horizontal="center" vertical="center" wrapText="1"/>
    </xf>
    <xf numFmtId="0" fontId="21" fillId="17" borderId="0" xfId="1"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xf>
    <xf numFmtId="9" fontId="32" fillId="0" borderId="82" xfId="0" applyNumberFormat="1" applyFont="1" applyFill="1" applyBorder="1" applyAlignment="1">
      <alignment horizontal="center" vertical="center" wrapText="1"/>
    </xf>
    <xf numFmtId="1" fontId="67" fillId="11" borderId="141" xfId="0" applyNumberFormat="1" applyFont="1" applyFill="1" applyBorder="1" applyAlignment="1">
      <alignment horizontal="center" vertical="center" wrapText="1"/>
    </xf>
    <xf numFmtId="1" fontId="6" fillId="9" borderId="62" xfId="0" applyNumberFormat="1" applyFont="1" applyFill="1" applyBorder="1" applyAlignment="1">
      <alignment horizontal="center" vertical="center"/>
    </xf>
    <xf numFmtId="0" fontId="21" fillId="17" borderId="155" xfId="1" applyFont="1" applyFill="1" applyBorder="1" applyAlignment="1" applyProtection="1">
      <alignment horizontal="center" vertical="center" wrapText="1"/>
    </xf>
    <xf numFmtId="0" fontId="67" fillId="11" borderId="81" xfId="0" applyNumberFormat="1" applyFont="1" applyFill="1" applyBorder="1" applyAlignment="1">
      <alignment horizontal="left" vertical="center" wrapText="1"/>
    </xf>
    <xf numFmtId="0" fontId="6" fillId="0" borderId="0" xfId="0" applyNumberFormat="1" applyFont="1" applyAlignment="1">
      <alignment horizontal="center" vertical="center" wrapText="1"/>
    </xf>
    <xf numFmtId="0" fontId="67" fillId="11" borderId="144" xfId="1" applyNumberFormat="1" applyFont="1" applyFill="1" applyBorder="1" applyAlignment="1" applyProtection="1">
      <alignment horizontal="left" vertical="center" wrapText="1"/>
    </xf>
    <xf numFmtId="0" fontId="67" fillId="11" borderId="0" xfId="0" applyNumberFormat="1" applyFont="1" applyFill="1" applyBorder="1" applyAlignment="1">
      <alignment vertical="center" wrapText="1"/>
    </xf>
    <xf numFmtId="0" fontId="6" fillId="11" borderId="141" xfId="0" applyNumberFormat="1" applyFont="1" applyFill="1" applyBorder="1" applyAlignment="1">
      <alignment horizontal="center" vertical="center" wrapText="1"/>
    </xf>
    <xf numFmtId="1" fontId="32" fillId="0" borderId="133" xfId="0" applyNumberFormat="1" applyFont="1" applyFill="1" applyBorder="1" applyAlignment="1">
      <alignment horizontal="center" vertical="center" wrapText="1"/>
    </xf>
    <xf numFmtId="49" fontId="67" fillId="63" borderId="124" xfId="1" applyNumberFormat="1" applyFont="1" applyFill="1" applyBorder="1" applyAlignment="1" applyProtection="1">
      <alignment horizontal="center" vertical="center" wrapText="1"/>
    </xf>
    <xf numFmtId="1" fontId="6" fillId="7" borderId="62" xfId="0" applyNumberFormat="1" applyFont="1" applyFill="1" applyBorder="1" applyAlignment="1">
      <alignment horizontal="center" vertical="center"/>
    </xf>
    <xf numFmtId="0" fontId="67" fillId="0" borderId="144" xfId="0" applyFont="1" applyFill="1" applyBorder="1" applyAlignment="1">
      <alignment horizontal="left" vertical="center" wrapText="1"/>
    </xf>
    <xf numFmtId="1" fontId="21" fillId="0" borderId="153" xfId="0" applyNumberFormat="1" applyFont="1" applyFill="1" applyBorder="1" applyAlignment="1">
      <alignment horizontal="center" vertical="center" wrapText="1"/>
    </xf>
    <xf numFmtId="1" fontId="6" fillId="11" borderId="129" xfId="0" applyNumberFormat="1" applyFont="1" applyFill="1" applyBorder="1" applyAlignment="1">
      <alignment horizontal="center" vertical="center" wrapText="1"/>
    </xf>
    <xf numFmtId="1" fontId="6" fillId="7" borderId="23" xfId="0" applyNumberFormat="1" applyFont="1" applyFill="1" applyBorder="1" applyAlignment="1">
      <alignment vertical="center"/>
    </xf>
    <xf numFmtId="0" fontId="67" fillId="11" borderId="144" xfId="0" applyNumberFormat="1" applyFont="1" applyFill="1" applyBorder="1" applyAlignment="1">
      <alignment horizontal="left" vertical="center" wrapText="1"/>
    </xf>
    <xf numFmtId="1" fontId="6" fillId="11" borderId="147" xfId="0" applyNumberFormat="1" applyFont="1" applyFill="1" applyBorder="1" applyAlignment="1">
      <alignment horizontal="center" vertical="center" wrapText="1"/>
    </xf>
    <xf numFmtId="1" fontId="21" fillId="61" borderId="144" xfId="0" applyNumberFormat="1" applyFont="1" applyFill="1" applyBorder="1" applyAlignment="1">
      <alignment horizontal="left" vertical="center" wrapText="1"/>
    </xf>
    <xf numFmtId="0" fontId="32" fillId="0" borderId="110" xfId="0" applyFont="1" applyFill="1" applyBorder="1" applyAlignment="1">
      <alignment horizontal="center" vertical="center" wrapText="1"/>
    </xf>
    <xf numFmtId="0" fontId="67" fillId="11" borderId="0" xfId="0" applyFont="1" applyFill="1" applyAlignment="1">
      <alignment vertical="center" wrapText="1"/>
    </xf>
    <xf numFmtId="1" fontId="6" fillId="5" borderId="62" xfId="0" applyNumberFormat="1" applyFont="1" applyFill="1" applyBorder="1" applyAlignment="1">
      <alignment horizontal="center" vertical="center"/>
    </xf>
    <xf numFmtId="1" fontId="6" fillId="15" borderId="82" xfId="0" applyNumberFormat="1" applyFont="1" applyFill="1" applyBorder="1" applyAlignment="1">
      <alignment horizontal="center" vertical="center" wrapText="1"/>
    </xf>
    <xf numFmtId="0" fontId="67" fillId="11" borderId="148" xfId="0" applyFont="1" applyFill="1" applyBorder="1" applyAlignment="1">
      <alignment vertical="center" wrapText="1"/>
    </xf>
    <xf numFmtId="1" fontId="73" fillId="11" borderId="131" xfId="0" applyNumberFormat="1" applyFont="1" applyFill="1" applyBorder="1" applyAlignment="1">
      <alignment horizontal="center" vertical="center" wrapText="1"/>
    </xf>
    <xf numFmtId="0" fontId="67" fillId="11" borderId="32" xfId="0" applyFont="1" applyFill="1" applyBorder="1" applyAlignment="1">
      <alignment horizontal="left" vertical="center" wrapText="1"/>
    </xf>
    <xf numFmtId="0" fontId="67" fillId="0" borderId="0" xfId="0" applyFont="1" applyBorder="1" applyAlignment="1">
      <alignment vertical="center" wrapText="1"/>
    </xf>
    <xf numFmtId="0" fontId="6" fillId="23" borderId="32" xfId="0" applyNumberFormat="1" applyFont="1" applyFill="1" applyBorder="1" applyAlignment="1">
      <alignment horizontal="center" vertical="center" wrapText="1"/>
    </xf>
    <xf numFmtId="0" fontId="24" fillId="61" borderId="130" xfId="0" applyNumberFormat="1" applyFont="1" applyFill="1" applyBorder="1" applyAlignment="1">
      <alignment horizontal="center" vertical="center" wrapText="1"/>
    </xf>
    <xf numFmtId="9" fontId="6" fillId="24" borderId="39" xfId="0" applyNumberFormat="1" applyFont="1" applyFill="1" applyBorder="1" applyAlignment="1">
      <alignment horizontal="center" vertical="center" wrapText="1"/>
    </xf>
    <xf numFmtId="0" fontId="21" fillId="0" borderId="32" xfId="1" applyFont="1" applyFill="1" applyBorder="1" applyAlignment="1" applyProtection="1">
      <alignment horizontal="center" vertical="center" wrapText="1"/>
    </xf>
    <xf numFmtId="0" fontId="73" fillId="11" borderId="0" xfId="0" applyFont="1" applyFill="1" applyBorder="1" applyAlignment="1">
      <alignment vertical="center" wrapText="1"/>
    </xf>
    <xf numFmtId="0" fontId="6" fillId="11" borderId="22" xfId="0" applyNumberFormat="1" applyFont="1" applyFill="1" applyBorder="1" applyAlignment="1">
      <alignment horizontal="center" vertical="center" wrapText="1"/>
    </xf>
    <xf numFmtId="0" fontId="6" fillId="5" borderId="0" xfId="0" applyNumberFormat="1" applyFont="1" applyFill="1" applyBorder="1" applyAlignment="1">
      <alignment vertical="center"/>
    </xf>
    <xf numFmtId="0" fontId="21" fillId="11" borderId="45" xfId="0" applyNumberFormat="1" applyFont="1" applyFill="1" applyBorder="1" applyAlignment="1">
      <alignment horizontal="center" vertical="center" wrapText="1"/>
    </xf>
    <xf numFmtId="0" fontId="67" fillId="0" borderId="0" xfId="0" applyFont="1" applyFill="1"/>
    <xf numFmtId="0" fontId="67" fillId="22" borderId="0" xfId="0" applyFont="1" applyFill="1" applyAlignment="1">
      <alignment vertical="center" wrapText="1"/>
    </xf>
    <xf numFmtId="9" fontId="6" fillId="24" borderId="89" xfId="46" applyNumberFormat="1" applyFont="1" applyFill="1" applyBorder="1" applyAlignment="1">
      <alignment horizontal="center" vertical="center" wrapText="1"/>
    </xf>
    <xf numFmtId="0" fontId="6" fillId="11" borderId="148" xfId="0" applyNumberFormat="1" applyFont="1" applyFill="1" applyBorder="1" applyAlignment="1">
      <alignment horizontal="center" vertical="center" wrapText="1"/>
    </xf>
    <xf numFmtId="1" fontId="6" fillId="7" borderId="107" xfId="0" applyNumberFormat="1" applyFont="1" applyFill="1" applyBorder="1" applyAlignment="1">
      <alignment vertical="center"/>
    </xf>
    <xf numFmtId="0" fontId="67" fillId="11" borderId="137" xfId="0" applyFont="1" applyFill="1" applyBorder="1" applyAlignment="1">
      <alignment vertical="center"/>
    </xf>
    <xf numFmtId="1" fontId="6" fillId="8" borderId="15" xfId="0" applyNumberFormat="1" applyFont="1" applyFill="1" applyBorder="1" applyAlignment="1">
      <alignment horizontal="center" vertical="center" wrapText="1"/>
    </xf>
    <xf numFmtId="1" fontId="6" fillId="7" borderId="16" xfId="0" applyNumberFormat="1" applyFont="1" applyFill="1" applyBorder="1" applyAlignment="1">
      <alignment vertical="center" wrapText="1"/>
    </xf>
    <xf numFmtId="0" fontId="21" fillId="11" borderId="153" xfId="0" applyNumberFormat="1" applyFont="1" applyFill="1" applyBorder="1" applyAlignment="1">
      <alignment horizontal="left" vertical="center" wrapText="1"/>
    </xf>
    <xf numFmtId="0" fontId="6" fillId="11" borderId="133" xfId="0" applyNumberFormat="1" applyFont="1" applyFill="1" applyBorder="1" applyAlignment="1">
      <alignment horizontal="center" vertical="center" wrapText="1"/>
    </xf>
    <xf numFmtId="0" fontId="67" fillId="11" borderId="82" xfId="0" applyFont="1" applyFill="1" applyBorder="1" applyAlignment="1">
      <alignment horizontal="center" vertical="center"/>
    </xf>
    <xf numFmtId="49" fontId="67" fillId="11" borderId="124" xfId="1" applyNumberFormat="1" applyFont="1" applyFill="1" applyBorder="1" applyAlignment="1" applyProtection="1">
      <alignment horizontal="center" vertical="center" wrapText="1"/>
    </xf>
    <xf numFmtId="0" fontId="32" fillId="0" borderId="112" xfId="0" applyFont="1" applyFill="1" applyBorder="1" applyAlignment="1">
      <alignment horizontal="center" vertical="center" wrapText="1"/>
    </xf>
    <xf numFmtId="0" fontId="67" fillId="11" borderId="0" xfId="0" applyNumberFormat="1" applyFont="1" applyFill="1" applyBorder="1" applyAlignment="1">
      <alignment horizontal="left" vertical="center" wrapText="1"/>
    </xf>
    <xf numFmtId="0" fontId="67" fillId="11" borderId="0" xfId="0" applyNumberFormat="1" applyFont="1" applyFill="1" applyAlignment="1">
      <alignment vertical="center" wrapText="1"/>
    </xf>
    <xf numFmtId="1" fontId="73" fillId="11" borderId="130" xfId="0" applyNumberFormat="1" applyFont="1" applyFill="1" applyBorder="1" applyAlignment="1">
      <alignment horizontal="center" vertical="center"/>
    </xf>
    <xf numFmtId="1" fontId="6" fillId="5" borderId="23" xfId="0" applyNumberFormat="1" applyFont="1" applyFill="1" applyBorder="1" applyAlignment="1">
      <alignment vertical="center"/>
    </xf>
    <xf numFmtId="1" fontId="32" fillId="0" borderId="155" xfId="0" applyNumberFormat="1" applyFont="1" applyFill="1" applyBorder="1" applyAlignment="1">
      <alignment horizontal="center" vertical="center" wrapText="1"/>
    </xf>
    <xf numFmtId="49" fontId="21" fillId="3" borderId="122" xfId="1" applyNumberFormat="1" applyFont="1" applyFill="1" applyBorder="1" applyAlignment="1" applyProtection="1">
      <alignment horizontal="left" vertical="center" wrapText="1"/>
    </xf>
    <xf numFmtId="0" fontId="6" fillId="11" borderId="31" xfId="0" applyNumberFormat="1" applyFont="1" applyFill="1" applyBorder="1" applyAlignment="1">
      <alignment vertical="center"/>
    </xf>
    <xf numFmtId="1" fontId="67" fillId="11" borderId="14" xfId="0" applyNumberFormat="1" applyFont="1" applyFill="1" applyBorder="1" applyAlignment="1">
      <alignment horizontal="center" vertical="center" wrapText="1"/>
    </xf>
    <xf numFmtId="0" fontId="67" fillId="0" borderId="122" xfId="0" applyFont="1" applyFill="1" applyBorder="1" applyAlignment="1">
      <alignment horizontal="center" vertical="center"/>
    </xf>
    <xf numFmtId="0" fontId="67" fillId="7" borderId="108" xfId="0" applyFont="1" applyFill="1" applyBorder="1" applyAlignment="1">
      <alignment horizontal="left" vertical="center"/>
    </xf>
    <xf numFmtId="1" fontId="32" fillId="3" borderId="122" xfId="0" applyNumberFormat="1" applyFont="1" applyFill="1" applyBorder="1" applyAlignment="1">
      <alignment horizontal="center" vertical="center" wrapText="1"/>
    </xf>
    <xf numFmtId="1" fontId="24" fillId="61" borderId="134" xfId="0" applyNumberFormat="1" applyFont="1" applyFill="1" applyBorder="1" applyAlignment="1">
      <alignment horizontal="center" vertical="center"/>
    </xf>
    <xf numFmtId="0" fontId="32" fillId="0" borderId="0" xfId="0" applyFont="1" applyFill="1" applyAlignment="1">
      <alignment vertical="center" wrapText="1"/>
    </xf>
    <xf numFmtId="1" fontId="74" fillId="11" borderId="133" xfId="0" applyNumberFormat="1" applyFont="1" applyFill="1" applyBorder="1" applyAlignment="1">
      <alignment horizontal="center" vertical="center" wrapText="1"/>
    </xf>
    <xf numFmtId="49" fontId="21" fillId="17" borderId="133" xfId="1" applyNumberFormat="1" applyFont="1" applyFill="1" applyBorder="1" applyAlignment="1" applyProtection="1">
      <alignment horizontal="center" vertical="center" wrapText="1"/>
    </xf>
    <xf numFmtId="0" fontId="67" fillId="11" borderId="144" xfId="0" applyNumberFormat="1" applyFont="1" applyFill="1" applyBorder="1" applyAlignment="1">
      <alignment horizontal="center" vertical="center" wrapText="1"/>
    </xf>
    <xf numFmtId="1" fontId="6" fillId="7" borderId="64" xfId="0" applyNumberFormat="1" applyFont="1" applyFill="1" applyBorder="1" applyAlignment="1">
      <alignment vertical="center"/>
    </xf>
    <xf numFmtId="0" fontId="67" fillId="11" borderId="42" xfId="0" applyFont="1" applyFill="1" applyBorder="1" applyAlignment="1">
      <alignment horizontal="center" vertical="center" wrapText="1"/>
    </xf>
    <xf numFmtId="1" fontId="1" fillId="3" borderId="130" xfId="0" applyNumberFormat="1" applyFont="1" applyFill="1" applyBorder="1" applyAlignment="1">
      <alignment vertical="center" wrapText="1"/>
    </xf>
    <xf numFmtId="1" fontId="67" fillId="11" borderId="140" xfId="0" applyNumberFormat="1" applyFont="1" applyFill="1" applyBorder="1" applyAlignment="1">
      <alignment horizontal="center" vertical="center"/>
    </xf>
    <xf numFmtId="1" fontId="6" fillId="3" borderId="15" xfId="0" applyNumberFormat="1" applyFont="1" applyFill="1" applyBorder="1" applyAlignment="1">
      <alignment horizontal="left" vertical="center" wrapText="1"/>
    </xf>
    <xf numFmtId="0" fontId="67" fillId="11" borderId="145" xfId="0" applyNumberFormat="1" applyFont="1" applyFill="1" applyBorder="1" applyAlignment="1">
      <alignment horizontal="center" vertical="center" wrapText="1"/>
    </xf>
    <xf numFmtId="0" fontId="67" fillId="0" borderId="144" xfId="0" applyFont="1" applyFill="1" applyBorder="1" applyAlignment="1">
      <alignment horizontal="center" vertical="center"/>
    </xf>
    <xf numFmtId="0" fontId="21" fillId="0" borderId="110" xfId="0" applyFont="1" applyFill="1" applyBorder="1" applyAlignment="1" applyProtection="1">
      <alignment horizontal="left" vertical="center"/>
    </xf>
    <xf numFmtId="1" fontId="6" fillId="9" borderId="23" xfId="0" applyNumberFormat="1" applyFont="1" applyFill="1" applyBorder="1" applyAlignment="1">
      <alignment vertical="center" wrapText="1"/>
    </xf>
    <xf numFmtId="1" fontId="21" fillId="0" borderId="154" xfId="0" applyNumberFormat="1" applyFont="1" applyFill="1" applyBorder="1" applyAlignment="1">
      <alignment horizontal="center" vertical="center" wrapText="1"/>
    </xf>
    <xf numFmtId="0" fontId="67" fillId="7" borderId="107" xfId="0" applyFont="1" applyFill="1" applyBorder="1" applyAlignment="1">
      <alignment vertical="center"/>
    </xf>
    <xf numFmtId="0" fontId="21" fillId="11" borderId="96" xfId="0" applyNumberFormat="1" applyFont="1" applyFill="1" applyBorder="1" applyAlignment="1">
      <alignment horizontal="center" vertical="center" wrapText="1"/>
    </xf>
    <xf numFmtId="1" fontId="21" fillId="0" borderId="133" xfId="0" applyNumberFormat="1" applyFont="1" applyFill="1" applyBorder="1" applyAlignment="1">
      <alignment horizontal="left" vertical="center" wrapText="1"/>
    </xf>
    <xf numFmtId="0" fontId="21" fillId="11" borderId="0" xfId="0" applyNumberFormat="1" applyFont="1" applyFill="1" applyAlignment="1">
      <alignment vertical="center" wrapText="1"/>
    </xf>
    <xf numFmtId="0" fontId="67" fillId="11" borderId="32" xfId="0" applyFont="1" applyFill="1" applyBorder="1" applyAlignment="1">
      <alignment vertical="center" wrapText="1"/>
    </xf>
    <xf numFmtId="1" fontId="6" fillId="0" borderId="153" xfId="0" applyNumberFormat="1" applyFont="1" applyFill="1" applyBorder="1" applyAlignment="1">
      <alignment horizontal="center" vertical="center" wrapText="1"/>
    </xf>
    <xf numFmtId="9" fontId="6" fillId="24" borderId="133" xfId="2" applyFont="1" applyFill="1" applyBorder="1" applyAlignment="1">
      <alignment horizontal="center" vertical="center" wrapText="1"/>
    </xf>
    <xf numFmtId="1" fontId="80" fillId="11" borderId="153" xfId="0" applyNumberFormat="1" applyFont="1" applyFill="1" applyBorder="1" applyAlignment="1">
      <alignment horizontal="center" vertical="center"/>
    </xf>
    <xf numFmtId="0" fontId="67" fillId="11" borderId="133" xfId="0" applyNumberFormat="1" applyFont="1" applyFill="1" applyBorder="1" applyAlignment="1">
      <alignment horizontal="center" vertical="center" wrapText="1"/>
    </xf>
    <xf numFmtId="0" fontId="67" fillId="11" borderId="91" xfId="0" applyNumberFormat="1" applyFont="1" applyFill="1" applyBorder="1" applyAlignment="1">
      <alignment horizontal="center" vertical="center" wrapText="1"/>
    </xf>
    <xf numFmtId="0" fontId="67" fillId="11" borderId="136" xfId="0" applyNumberFormat="1" applyFont="1" applyFill="1" applyBorder="1" applyAlignment="1">
      <alignment horizontal="center" vertical="center" wrapText="1"/>
    </xf>
    <xf numFmtId="1" fontId="6" fillId="0" borderId="15" xfId="0" applyNumberFormat="1" applyFont="1" applyBorder="1" applyAlignment="1">
      <alignment vertical="center"/>
    </xf>
    <xf numFmtId="0" fontId="6" fillId="0" borderId="139" xfId="0" applyFont="1" applyFill="1" applyBorder="1" applyAlignment="1">
      <alignment horizontal="center" vertical="center"/>
    </xf>
    <xf numFmtId="0" fontId="67" fillId="11" borderId="77" xfId="0" applyNumberFormat="1" applyFont="1" applyFill="1" applyBorder="1" applyAlignment="1">
      <alignment horizontal="center" vertical="center"/>
    </xf>
    <xf numFmtId="0" fontId="67" fillId="11" borderId="112" xfId="0" applyNumberFormat="1" applyFont="1" applyFill="1" applyBorder="1" applyAlignment="1">
      <alignment horizontal="center" vertical="center" wrapText="1"/>
    </xf>
    <xf numFmtId="0" fontId="67" fillId="0" borderId="137" xfId="0" applyFont="1" applyBorder="1" applyAlignment="1">
      <alignment vertical="center"/>
    </xf>
    <xf numFmtId="1" fontId="21" fillId="11" borderId="45" xfId="0" applyNumberFormat="1" applyFont="1" applyFill="1" applyBorder="1" applyAlignment="1">
      <alignment horizontal="center" vertical="center" wrapText="1"/>
    </xf>
    <xf numFmtId="0" fontId="67" fillId="0" borderId="148" xfId="0" applyFont="1" applyFill="1" applyBorder="1" applyAlignment="1">
      <alignment vertical="center" wrapText="1"/>
    </xf>
    <xf numFmtId="0" fontId="24" fillId="61" borderId="134" xfId="0" applyNumberFormat="1" applyFont="1" applyFill="1" applyBorder="1" applyAlignment="1">
      <alignment vertical="center" wrapText="1"/>
    </xf>
    <xf numFmtId="0" fontId="67" fillId="0" borderId="143" xfId="0" applyFont="1" applyFill="1" applyBorder="1" applyAlignment="1">
      <alignment horizontal="center" vertical="center"/>
    </xf>
    <xf numFmtId="0" fontId="1" fillId="8" borderId="118" xfId="0" applyNumberFormat="1" applyFont="1" applyFill="1" applyBorder="1" applyAlignment="1">
      <alignment horizontal="center" vertical="center" wrapText="1"/>
    </xf>
    <xf numFmtId="0" fontId="6" fillId="0" borderId="35" xfId="0" applyNumberFormat="1" applyFont="1" applyBorder="1" applyAlignment="1">
      <alignment vertical="center"/>
    </xf>
    <xf numFmtId="0" fontId="21" fillId="17" borderId="136" xfId="1" applyNumberFormat="1" applyFont="1" applyFill="1" applyBorder="1" applyAlignment="1" applyProtection="1">
      <alignment horizontal="center" vertical="center" wrapText="1"/>
    </xf>
    <xf numFmtId="0" fontId="21" fillId="11" borderId="92" xfId="0" applyNumberFormat="1" applyFont="1" applyFill="1" applyBorder="1" applyAlignment="1">
      <alignment horizontal="center" vertical="center" wrapText="1"/>
    </xf>
    <xf numFmtId="0" fontId="21" fillId="0" borderId="56" xfId="0" applyFont="1" applyFill="1" applyBorder="1" applyAlignment="1" applyProtection="1">
      <alignment horizontal="center" vertical="center"/>
    </xf>
    <xf numFmtId="0" fontId="6" fillId="61" borderId="124" xfId="50" applyNumberFormat="1" applyFont="1" applyFill="1" applyBorder="1" applyAlignment="1">
      <alignment horizontal="center" vertical="center" wrapText="1"/>
    </xf>
    <xf numFmtId="0" fontId="67" fillId="11" borderId="80" xfId="0" applyFont="1" applyFill="1" applyBorder="1" applyAlignment="1">
      <alignment vertical="center" wrapText="1"/>
    </xf>
    <xf numFmtId="49" fontId="21" fillId="17" borderId="124" xfId="1" applyNumberFormat="1" applyFont="1" applyFill="1" applyBorder="1" applyAlignment="1" applyProtection="1">
      <alignment horizontal="center" vertical="center" wrapText="1"/>
    </xf>
    <xf numFmtId="0" fontId="21" fillId="11" borderId="133" xfId="1" applyFont="1" applyFill="1" applyBorder="1" applyAlignment="1" applyProtection="1">
      <alignment vertical="center" wrapText="1"/>
    </xf>
    <xf numFmtId="0" fontId="67" fillId="0" borderId="32" xfId="0" applyFont="1" applyBorder="1" applyAlignment="1">
      <alignment vertical="center" wrapText="1"/>
    </xf>
    <xf numFmtId="0" fontId="6" fillId="0" borderId="15" xfId="0" applyNumberFormat="1" applyFont="1" applyBorder="1" applyAlignment="1">
      <alignment vertical="center"/>
    </xf>
    <xf numFmtId="0" fontId="24" fillId="61" borderId="124" xfId="1" applyFont="1" applyFill="1" applyBorder="1" applyAlignment="1" applyProtection="1">
      <alignment horizontal="center" vertical="center" wrapText="1"/>
    </xf>
    <xf numFmtId="9" fontId="6" fillId="24" borderId="133" xfId="0" applyNumberFormat="1" applyFont="1" applyFill="1" applyBorder="1" applyAlignment="1">
      <alignment horizontal="center" vertical="center" wrapText="1"/>
    </xf>
    <xf numFmtId="0" fontId="73" fillId="0" borderId="0" xfId="0" applyNumberFormat="1" applyFont="1" applyFill="1" applyBorder="1" applyAlignment="1">
      <alignment vertical="center" wrapText="1"/>
    </xf>
    <xf numFmtId="0" fontId="73" fillId="11" borderId="0" xfId="0" applyNumberFormat="1" applyFont="1" applyFill="1" applyBorder="1" applyAlignment="1">
      <alignment vertical="center" wrapText="1"/>
    </xf>
    <xf numFmtId="0" fontId="67" fillId="0" borderId="82" xfId="0" applyFont="1" applyFill="1" applyBorder="1" applyAlignment="1">
      <alignment horizontal="center" vertical="center"/>
    </xf>
    <xf numFmtId="1" fontId="6" fillId="9" borderId="110" xfId="0" applyNumberFormat="1" applyFont="1" applyFill="1" applyBorder="1" applyAlignment="1">
      <alignment vertical="center"/>
    </xf>
    <xf numFmtId="0" fontId="67" fillId="11" borderId="103" xfId="0" applyFont="1" applyFill="1" applyBorder="1" applyAlignment="1">
      <alignment vertical="center" wrapText="1"/>
    </xf>
    <xf numFmtId="1" fontId="6" fillId="0" borderId="154" xfId="0" applyNumberFormat="1" applyFont="1" applyFill="1" applyBorder="1" applyAlignment="1">
      <alignment horizontal="center" vertical="center" wrapText="1"/>
    </xf>
    <xf numFmtId="0" fontId="67" fillId="7" borderId="107" xfId="0" applyFont="1" applyFill="1" applyBorder="1" applyAlignment="1">
      <alignment horizontal="left" vertical="center"/>
    </xf>
    <xf numFmtId="0" fontId="6" fillId="11" borderId="0" xfId="0" applyNumberFormat="1" applyFont="1" applyFill="1" applyAlignment="1">
      <alignment vertical="center" wrapText="1"/>
    </xf>
    <xf numFmtId="0" fontId="21" fillId="61" borderId="124" xfId="1" applyFont="1" applyFill="1" applyBorder="1" applyAlignment="1" applyProtection="1">
      <alignment horizontal="center" vertical="center" wrapText="1"/>
    </xf>
    <xf numFmtId="0" fontId="6" fillId="22" borderId="0" xfId="0" applyNumberFormat="1" applyFont="1" applyFill="1" applyAlignment="1">
      <alignment vertical="center" wrapText="1"/>
    </xf>
    <xf numFmtId="0" fontId="67" fillId="0" borderId="137" xfId="0" applyFont="1" applyFill="1" applyBorder="1" applyAlignment="1">
      <alignment horizontal="center" vertical="center"/>
    </xf>
    <xf numFmtId="1" fontId="21" fillId="61" borderId="124" xfId="0" applyNumberFormat="1" applyFont="1" applyFill="1" applyBorder="1" applyAlignment="1">
      <alignment horizontal="left" vertical="center" wrapText="1"/>
    </xf>
    <xf numFmtId="0" fontId="21" fillId="11" borderId="155" xfId="1" applyFont="1" applyFill="1" applyBorder="1" applyAlignment="1" applyProtection="1">
      <alignment horizontal="center" vertical="center" wrapText="1"/>
    </xf>
    <xf numFmtId="1" fontId="6" fillId="6" borderId="10" xfId="0" applyNumberFormat="1" applyFont="1" applyFill="1" applyBorder="1" applyAlignment="1">
      <alignment horizontal="center" vertical="center" wrapText="1"/>
    </xf>
    <xf numFmtId="0" fontId="67" fillId="11" borderId="93" xfId="0" applyFont="1" applyFill="1" applyBorder="1" applyAlignment="1">
      <alignment horizontal="center" vertical="center"/>
    </xf>
    <xf numFmtId="0" fontId="21" fillId="61" borderId="121" xfId="1" applyFont="1" applyFill="1" applyBorder="1" applyAlignment="1" applyProtection="1">
      <alignment horizontal="center" vertical="center" wrapText="1"/>
    </xf>
    <xf numFmtId="0" fontId="1" fillId="7" borderId="110" xfId="0" applyNumberFormat="1" applyFont="1" applyFill="1" applyBorder="1" applyAlignment="1">
      <alignment vertical="center"/>
    </xf>
    <xf numFmtId="0" fontId="67" fillId="63" borderId="124" xfId="1" applyNumberFormat="1" applyFont="1" applyFill="1" applyBorder="1" applyAlignment="1" applyProtection="1">
      <alignment horizontal="center" vertical="center" wrapText="1"/>
    </xf>
    <xf numFmtId="0" fontId="21" fillId="11" borderId="130" xfId="0" applyNumberFormat="1" applyFont="1" applyFill="1" applyBorder="1" applyAlignment="1">
      <alignment horizontal="center" vertical="center"/>
    </xf>
    <xf numFmtId="0" fontId="6" fillId="0" borderId="17" xfId="0" applyNumberFormat="1" applyFont="1" applyBorder="1" applyAlignment="1">
      <alignment vertical="center"/>
    </xf>
    <xf numFmtId="0" fontId="32" fillId="0" borderId="82" xfId="1" applyFont="1" applyFill="1" applyBorder="1" applyAlignment="1" applyProtection="1">
      <alignment horizontal="left" vertical="center" wrapText="1"/>
    </xf>
    <xf numFmtId="0" fontId="21" fillId="0" borderId="148" xfId="0" applyFont="1" applyFill="1" applyBorder="1" applyAlignment="1">
      <alignment vertical="center" wrapText="1"/>
    </xf>
    <xf numFmtId="0" fontId="21" fillId="0" borderId="133" xfId="0" applyNumberFormat="1" applyFont="1" applyFill="1" applyBorder="1" applyAlignment="1">
      <alignment horizontal="center" vertical="center" wrapText="1"/>
    </xf>
    <xf numFmtId="1" fontId="67" fillId="11" borderId="135" xfId="0" applyNumberFormat="1" applyFont="1" applyFill="1" applyBorder="1" applyAlignment="1">
      <alignment horizontal="center" vertical="center"/>
    </xf>
    <xf numFmtId="0" fontId="67" fillId="11" borderId="15" xfId="0" applyNumberFormat="1" applyFont="1" applyFill="1" applyBorder="1" applyAlignment="1">
      <alignment vertical="center"/>
    </xf>
    <xf numFmtId="0" fontId="21" fillId="0" borderId="155" xfId="1" quotePrefix="1" applyFont="1" applyFill="1" applyBorder="1" applyAlignment="1" applyProtection="1">
      <alignment horizontal="center" vertical="center" wrapText="1"/>
    </xf>
    <xf numFmtId="0" fontId="6" fillId="11" borderId="130" xfId="0" applyNumberFormat="1" applyFont="1" applyFill="1" applyBorder="1" applyAlignment="1">
      <alignment horizontal="center" vertical="center" wrapText="1"/>
    </xf>
    <xf numFmtId="1" fontId="1" fillId="5" borderId="124" xfId="0" applyNumberFormat="1" applyFont="1" applyFill="1" applyBorder="1" applyAlignment="1">
      <alignment vertical="center" wrapText="1"/>
    </xf>
    <xf numFmtId="0" fontId="21" fillId="17" borderId="133" xfId="1" applyFont="1" applyFill="1" applyBorder="1" applyAlignment="1" applyProtection="1">
      <alignment horizontal="center" vertical="center" wrapText="1"/>
    </xf>
    <xf numFmtId="1" fontId="6" fillId="3" borderId="126" xfId="0" applyNumberFormat="1" applyFont="1" applyFill="1" applyBorder="1" applyAlignment="1">
      <alignment vertical="center" wrapText="1"/>
    </xf>
    <xf numFmtId="0" fontId="6" fillId="11" borderId="101" xfId="0" applyNumberFormat="1" applyFont="1" applyFill="1" applyBorder="1" applyAlignment="1">
      <alignment horizontal="center" vertical="center" wrapText="1"/>
    </xf>
    <xf numFmtId="0" fontId="21" fillId="0" borderId="133" xfId="1" applyFont="1" applyFill="1" applyBorder="1" applyAlignment="1" applyProtection="1">
      <alignment vertical="center" wrapText="1"/>
    </xf>
    <xf numFmtId="1" fontId="6" fillId="7" borderId="128" xfId="0" applyNumberFormat="1" applyFont="1" applyFill="1" applyBorder="1" applyAlignment="1">
      <alignment vertical="center" wrapText="1"/>
    </xf>
    <xf numFmtId="0" fontId="21" fillId="62" borderId="0" xfId="0" applyFont="1" applyFill="1" applyAlignment="1">
      <alignment vertical="center" wrapText="1"/>
    </xf>
    <xf numFmtId="0" fontId="24" fillId="61" borderId="132" xfId="0" applyNumberFormat="1" applyFont="1" applyFill="1" applyBorder="1" applyAlignment="1">
      <alignment horizontal="center" vertical="center" wrapText="1"/>
    </xf>
    <xf numFmtId="1" fontId="6" fillId="11" borderId="146" xfId="0" applyNumberFormat="1" applyFont="1" applyFill="1" applyBorder="1" applyAlignment="1">
      <alignment horizontal="center" vertical="center" wrapText="1"/>
    </xf>
    <xf numFmtId="0" fontId="6" fillId="0" borderId="138" xfId="0" applyNumberFormat="1" applyFont="1" applyBorder="1" applyAlignment="1">
      <alignment horizontal="center" vertical="center"/>
    </xf>
    <xf numFmtId="0" fontId="32" fillId="0" borderId="110" xfId="0" applyFont="1" applyFill="1" applyBorder="1" applyAlignment="1">
      <alignment horizontal="left" vertical="center" wrapText="1"/>
    </xf>
    <xf numFmtId="0" fontId="6" fillId="24" borderId="133" xfId="0" applyNumberFormat="1" applyFont="1" applyFill="1" applyBorder="1" applyAlignment="1">
      <alignment horizontal="center" vertical="center" wrapText="1"/>
    </xf>
    <xf numFmtId="1" fontId="6" fillId="7" borderId="0" xfId="0" applyNumberFormat="1" applyFont="1" applyFill="1" applyBorder="1" applyAlignment="1">
      <alignment vertical="center"/>
    </xf>
    <xf numFmtId="0" fontId="67" fillId="11" borderId="37" xfId="1" applyFont="1" applyFill="1" applyBorder="1" applyAlignment="1" applyProtection="1">
      <alignment horizontal="left" vertical="center" wrapText="1"/>
    </xf>
    <xf numFmtId="1" fontId="6" fillId="11" borderId="15" xfId="0" applyNumberFormat="1" applyFont="1" applyFill="1" applyBorder="1" applyAlignment="1">
      <alignment horizontal="left" vertical="center" wrapText="1"/>
    </xf>
    <xf numFmtId="49" fontId="21" fillId="11" borderId="155" xfId="1" applyNumberFormat="1" applyFont="1" applyFill="1" applyBorder="1" applyAlignment="1" applyProtection="1">
      <alignment horizontal="center" vertical="center" wrapText="1"/>
    </xf>
    <xf numFmtId="1" fontId="21" fillId="3" borderId="123" xfId="0" applyNumberFormat="1" applyFont="1" applyFill="1" applyBorder="1" applyAlignment="1">
      <alignment horizontal="center" vertical="center" wrapText="1"/>
    </xf>
    <xf numFmtId="0" fontId="67" fillId="0" borderId="0" xfId="0" applyNumberFormat="1" applyFont="1" applyFill="1" applyAlignment="1">
      <alignment vertical="center" wrapText="1"/>
    </xf>
    <xf numFmtId="0" fontId="67" fillId="0" borderId="139" xfId="0" applyFont="1" applyFill="1" applyBorder="1" applyAlignment="1">
      <alignment vertical="center" wrapText="1"/>
    </xf>
    <xf numFmtId="49" fontId="24" fillId="61" borderId="119" xfId="0" applyNumberFormat="1" applyFont="1" applyFill="1" applyBorder="1" applyAlignment="1">
      <alignment horizontal="center" vertical="center" wrapText="1"/>
    </xf>
    <xf numFmtId="0" fontId="1" fillId="11" borderId="153" xfId="0" applyNumberFormat="1" applyFont="1" applyFill="1" applyBorder="1" applyAlignment="1">
      <alignment horizontal="center" vertical="center" wrapText="1"/>
    </xf>
    <xf numFmtId="0" fontId="24" fillId="61" borderId="133" xfId="1" applyFont="1" applyFill="1" applyBorder="1" applyAlignment="1" applyProtection="1">
      <alignment horizontal="center" vertical="center" wrapText="1"/>
    </xf>
    <xf numFmtId="0" fontId="6" fillId="7" borderId="110" xfId="0" applyNumberFormat="1" applyFont="1" applyFill="1" applyBorder="1" applyAlignment="1">
      <alignment horizontal="left" vertical="center"/>
    </xf>
    <xf numFmtId="0" fontId="67" fillId="11" borderId="95" xfId="0" applyFont="1" applyFill="1" applyBorder="1" applyAlignment="1">
      <alignment horizontal="left" vertical="center" wrapText="1"/>
    </xf>
    <xf numFmtId="0" fontId="67" fillId="0" borderId="133" xfId="0" applyFont="1" applyBorder="1" applyAlignment="1">
      <alignment vertical="center" wrapText="1"/>
    </xf>
    <xf numFmtId="0" fontId="21" fillId="61" borderId="121" xfId="1" quotePrefix="1" applyFont="1" applyFill="1" applyBorder="1" applyAlignment="1" applyProtection="1">
      <alignment horizontal="center" vertical="center" wrapText="1"/>
    </xf>
    <xf numFmtId="0" fontId="67" fillId="11" borderId="32" xfId="1" applyFont="1" applyFill="1" applyBorder="1" applyAlignment="1" applyProtection="1">
      <alignment horizontal="left" vertical="center" wrapText="1" indent="1"/>
    </xf>
    <xf numFmtId="1" fontId="6" fillId="5" borderId="110" xfId="0" applyNumberFormat="1" applyFont="1" applyFill="1" applyBorder="1" applyAlignment="1">
      <alignment horizontal="left" vertical="center"/>
    </xf>
    <xf numFmtId="0" fontId="67" fillId="0" borderId="148" xfId="0" applyFont="1" applyFill="1" applyBorder="1" applyAlignment="1">
      <alignment horizontal="center" vertical="center"/>
    </xf>
    <xf numFmtId="0" fontId="73" fillId="11" borderId="130" xfId="0" applyNumberFormat="1" applyFont="1" applyFill="1" applyBorder="1" applyAlignment="1">
      <alignment horizontal="left" vertical="center" wrapText="1"/>
    </xf>
    <xf numFmtId="9" fontId="6" fillId="24" borderId="133" xfId="147" applyFont="1" applyFill="1" applyBorder="1" applyAlignment="1">
      <alignment horizontal="center" vertical="center" wrapText="1"/>
    </xf>
    <xf numFmtId="49" fontId="21" fillId="11" borderId="133" xfId="1" applyNumberFormat="1" applyFont="1" applyFill="1" applyBorder="1" applyAlignment="1" applyProtection="1">
      <alignment horizontal="center" vertical="center" wrapText="1"/>
    </xf>
    <xf numFmtId="0" fontId="6" fillId="24" borderId="32" xfId="0" applyNumberFormat="1" applyFont="1" applyFill="1" applyBorder="1" applyAlignment="1">
      <alignment horizontal="center" vertical="center" wrapText="1"/>
    </xf>
    <xf numFmtId="0" fontId="6" fillId="24" borderId="39" xfId="0" applyNumberFormat="1" applyFont="1" applyFill="1" applyBorder="1" applyAlignment="1">
      <alignment horizontal="center" vertical="center" wrapText="1"/>
    </xf>
    <xf numFmtId="9" fontId="6" fillId="61" borderId="124" xfId="147" applyFont="1" applyFill="1" applyBorder="1" applyAlignment="1">
      <alignment horizontal="center" vertical="center" wrapText="1"/>
    </xf>
    <xf numFmtId="1" fontId="6" fillId="11" borderId="142" xfId="0" applyNumberFormat="1" applyFont="1" applyFill="1" applyBorder="1" applyAlignment="1">
      <alignment horizontal="center" vertical="center"/>
    </xf>
    <xf numFmtId="0" fontId="24" fillId="61" borderId="124" xfId="1" quotePrefix="1" applyFont="1" applyFill="1" applyBorder="1" applyAlignment="1" applyProtection="1">
      <alignment horizontal="center" vertical="center" wrapText="1"/>
    </xf>
    <xf numFmtId="0" fontId="21" fillId="0" borderId="32" xfId="0" applyFont="1" applyFill="1" applyBorder="1" applyAlignment="1">
      <alignment vertical="center"/>
    </xf>
    <xf numFmtId="0" fontId="73" fillId="11" borderId="0" xfId="0" applyFont="1" applyFill="1" applyAlignment="1">
      <alignment vertical="center" wrapText="1"/>
    </xf>
    <xf numFmtId="0" fontId="21" fillId="0" borderId="133" xfId="1" applyFont="1" applyFill="1" applyBorder="1" applyAlignment="1" applyProtection="1">
      <alignment horizontal="left" vertical="center" wrapText="1"/>
    </xf>
    <xf numFmtId="0" fontId="21" fillId="0" borderId="95" xfId="0" applyFont="1" applyFill="1" applyBorder="1" applyAlignment="1">
      <alignment vertical="center" wrapText="1"/>
    </xf>
    <xf numFmtId="1" fontId="6" fillId="5" borderId="107" xfId="0" applyNumberFormat="1" applyFont="1" applyFill="1" applyBorder="1" applyAlignment="1">
      <alignment vertical="center"/>
    </xf>
    <xf numFmtId="1" fontId="1" fillId="7" borderId="127" xfId="0" applyNumberFormat="1" applyFont="1" applyFill="1" applyBorder="1" applyAlignment="1">
      <alignment horizontal="center" vertical="center" wrapText="1"/>
    </xf>
    <xf numFmtId="9" fontId="6" fillId="23" borderId="133" xfId="147" applyFont="1" applyFill="1" applyBorder="1" applyAlignment="1">
      <alignment horizontal="center" vertical="center" wrapText="1"/>
    </xf>
    <xf numFmtId="0" fontId="6" fillId="0" borderId="31" xfId="0" applyNumberFormat="1" applyFont="1" applyBorder="1" applyAlignment="1">
      <alignment vertical="center"/>
    </xf>
    <xf numFmtId="1" fontId="1" fillId="11" borderId="142" xfId="0" applyNumberFormat="1" applyFont="1" applyFill="1" applyBorder="1" applyAlignment="1">
      <alignment horizontal="center" vertical="center" wrapText="1"/>
    </xf>
    <xf numFmtId="1" fontId="6" fillId="11" borderId="148" xfId="0" applyNumberFormat="1" applyFont="1" applyFill="1" applyBorder="1" applyAlignment="1">
      <alignment horizontal="center" vertical="center"/>
    </xf>
    <xf numFmtId="0" fontId="32" fillId="14" borderId="0" xfId="0" applyNumberFormat="1" applyFont="1" applyFill="1" applyAlignment="1">
      <alignment vertical="center" wrapText="1"/>
    </xf>
    <xf numFmtId="0" fontId="6" fillId="11" borderId="83" xfId="0" applyNumberFormat="1" applyFont="1" applyFill="1" applyBorder="1" applyAlignment="1">
      <alignment vertical="center"/>
    </xf>
    <xf numFmtId="0" fontId="67" fillId="0" borderId="124" xfId="0" applyFont="1" applyFill="1" applyBorder="1" applyAlignment="1">
      <alignment horizontal="left" vertical="center"/>
    </xf>
    <xf numFmtId="1" fontId="6" fillId="7" borderId="65" xfId="0" applyNumberFormat="1" applyFont="1" applyFill="1" applyBorder="1" applyAlignment="1">
      <alignment vertical="center"/>
    </xf>
    <xf numFmtId="0" fontId="67" fillId="11" borderId="110" xfId="0" applyFont="1" applyFill="1" applyBorder="1" applyAlignment="1">
      <alignment horizontal="center" vertical="center" wrapText="1"/>
    </xf>
    <xf numFmtId="0" fontId="6" fillId="23" borderId="133" xfId="50" applyNumberFormat="1" applyFont="1" applyFill="1" applyBorder="1" applyAlignment="1">
      <alignment horizontal="center" vertical="center" wrapText="1"/>
    </xf>
    <xf numFmtId="0" fontId="6" fillId="11" borderId="153" xfId="0" applyNumberFormat="1" applyFont="1" applyFill="1" applyBorder="1" applyAlignment="1">
      <alignment horizontal="center" vertical="center" wrapText="1"/>
    </xf>
    <xf numFmtId="0" fontId="6" fillId="11" borderId="77" xfId="0" applyNumberFormat="1" applyFont="1" applyFill="1" applyBorder="1" applyAlignment="1">
      <alignment horizontal="center" vertical="center"/>
    </xf>
    <xf numFmtId="1" fontId="21" fillId="61" borderId="124" xfId="0" applyNumberFormat="1" applyFont="1" applyFill="1" applyBorder="1" applyAlignment="1">
      <alignment horizontal="center" vertical="center" wrapText="1"/>
    </xf>
    <xf numFmtId="0" fontId="24" fillId="61" borderId="127" xfId="0" applyNumberFormat="1" applyFont="1" applyFill="1" applyBorder="1" applyAlignment="1">
      <alignment horizontal="center" vertical="center" wrapText="1"/>
    </xf>
    <xf numFmtId="1" fontId="6" fillId="9" borderId="23" xfId="0" applyNumberFormat="1" applyFont="1" applyFill="1" applyBorder="1" applyAlignment="1">
      <alignment vertical="center"/>
    </xf>
    <xf numFmtId="0" fontId="67" fillId="11" borderId="103" xfId="0" applyFont="1" applyFill="1" applyBorder="1" applyAlignment="1">
      <alignment horizontal="center" vertical="center"/>
    </xf>
    <xf numFmtId="0" fontId="21" fillId="11" borderId="130" xfId="0" applyNumberFormat="1" applyFont="1" applyFill="1" applyBorder="1" applyAlignment="1">
      <alignment vertical="center"/>
    </xf>
    <xf numFmtId="1" fontId="6" fillId="7" borderId="61" xfId="0" applyNumberFormat="1" applyFont="1" applyFill="1" applyBorder="1" applyAlignment="1">
      <alignment vertical="center"/>
    </xf>
    <xf numFmtId="0" fontId="21" fillId="11" borderId="0" xfId="0" applyFont="1" applyFill="1" applyAlignment="1">
      <alignment vertical="center" wrapText="1"/>
    </xf>
    <xf numFmtId="0" fontId="21" fillId="11" borderId="15" xfId="0" applyNumberFormat="1" applyFont="1" applyFill="1" applyBorder="1" applyAlignment="1">
      <alignment horizontal="center" vertical="center" wrapText="1"/>
    </xf>
    <xf numFmtId="1" fontId="6" fillId="11" borderId="148" xfId="0" applyNumberFormat="1" applyFont="1" applyFill="1" applyBorder="1" applyAlignment="1">
      <alignment horizontal="center" vertical="center" wrapText="1"/>
    </xf>
    <xf numFmtId="0" fontId="21" fillId="0" borderId="110" xfId="0" applyFont="1" applyFill="1" applyBorder="1" applyAlignment="1" applyProtection="1">
      <alignment horizontal="center" vertical="center"/>
    </xf>
    <xf numFmtId="0" fontId="6" fillId="0" borderId="0" xfId="0" applyNumberFormat="1" applyFont="1" applyAlignment="1">
      <alignment horizontal="left" vertical="center" wrapText="1"/>
    </xf>
    <xf numFmtId="0" fontId="24" fillId="61" borderId="133" xfId="1" applyFont="1" applyFill="1" applyBorder="1" applyAlignment="1" applyProtection="1">
      <alignment vertical="center" wrapText="1"/>
    </xf>
    <xf numFmtId="0" fontId="6" fillId="0" borderId="15" xfId="0" applyFont="1" applyBorder="1" applyAlignment="1">
      <alignment vertical="center"/>
    </xf>
    <xf numFmtId="1" fontId="21" fillId="11" borderId="15" xfId="0" applyNumberFormat="1" applyFont="1" applyFill="1" applyBorder="1" applyAlignment="1">
      <alignment horizontal="center" vertical="center" wrapText="1"/>
    </xf>
    <xf numFmtId="0" fontId="21" fillId="0" borderId="0" xfId="0" applyFont="1" applyAlignment="1">
      <alignment vertical="center" wrapText="1"/>
    </xf>
    <xf numFmtId="0" fontId="67" fillId="11" borderId="14" xfId="1" applyFont="1" applyFill="1" applyBorder="1" applyAlignment="1" applyProtection="1">
      <alignment horizontal="left" vertical="center" wrapText="1"/>
    </xf>
    <xf numFmtId="1" fontId="67" fillId="11" borderId="113" xfId="0" applyNumberFormat="1" applyFont="1" applyFill="1" applyBorder="1" applyAlignment="1">
      <alignment horizontal="center" vertical="center" wrapText="1"/>
    </xf>
    <xf numFmtId="0" fontId="73" fillId="11" borderId="120" xfId="0" applyNumberFormat="1" applyFont="1" applyFill="1" applyBorder="1" applyAlignment="1">
      <alignment horizontal="center" vertical="center"/>
    </xf>
    <xf numFmtId="0" fontId="6" fillId="0" borderId="148" xfId="0" applyNumberFormat="1" applyFont="1" applyBorder="1" applyAlignment="1">
      <alignment vertical="center"/>
    </xf>
    <xf numFmtId="0" fontId="6" fillId="11" borderId="35" xfId="0" applyNumberFormat="1" applyFont="1" applyFill="1" applyBorder="1" applyAlignment="1">
      <alignment horizontal="center" vertical="center" wrapText="1"/>
    </xf>
    <xf numFmtId="0" fontId="21" fillId="3" borderId="122" xfId="1" applyFont="1" applyFill="1" applyBorder="1" applyAlignment="1" applyProtection="1">
      <alignment vertical="center" wrapText="1"/>
    </xf>
    <xf numFmtId="0" fontId="67" fillId="0" borderId="95" xfId="0" applyFont="1" applyFill="1" applyBorder="1" applyAlignment="1">
      <alignment horizontal="left" vertical="center" wrapText="1" indent="1"/>
    </xf>
    <xf numFmtId="0" fontId="67" fillId="7" borderId="108" xfId="0" applyFont="1" applyFill="1" applyBorder="1" applyAlignment="1">
      <alignment vertical="center"/>
    </xf>
    <xf numFmtId="0" fontId="21" fillId="11" borderId="133" xfId="1" applyFont="1" applyFill="1" applyBorder="1" applyAlignment="1" applyProtection="1">
      <alignment horizontal="center" vertical="center" wrapText="1"/>
    </xf>
    <xf numFmtId="49" fontId="24" fillId="3" borderId="122" xfId="1" applyNumberFormat="1" applyFont="1" applyFill="1" applyBorder="1" applyAlignment="1" applyProtection="1">
      <alignment horizontal="center" vertical="center" wrapText="1"/>
    </xf>
    <xf numFmtId="1" fontId="6" fillId="6" borderId="14" xfId="0" applyNumberFormat="1" applyFont="1" applyFill="1" applyBorder="1" applyAlignment="1">
      <alignment horizontal="center" vertical="center" wrapText="1"/>
    </xf>
    <xf numFmtId="0" fontId="32" fillId="0" borderId="0" xfId="0" applyNumberFormat="1" applyFont="1" applyFill="1" applyAlignment="1">
      <alignment vertical="center" wrapText="1"/>
    </xf>
    <xf numFmtId="0" fontId="6" fillId="24" borderId="133" xfId="46" applyNumberFormat="1" applyFont="1" applyFill="1" applyBorder="1" applyAlignment="1">
      <alignment horizontal="center" vertical="center" wrapText="1"/>
    </xf>
    <xf numFmtId="1" fontId="6" fillId="7" borderId="63" xfId="0" applyNumberFormat="1" applyFont="1" applyFill="1" applyBorder="1" applyAlignment="1">
      <alignment vertical="center"/>
    </xf>
    <xf numFmtId="0" fontId="67" fillId="11" borderId="39" xfId="0" applyFont="1" applyFill="1" applyBorder="1" applyAlignment="1">
      <alignment horizontal="center" vertical="center" wrapText="1"/>
    </xf>
    <xf numFmtId="1" fontId="73" fillId="11" borderId="135" xfId="0" applyNumberFormat="1" applyFont="1" applyFill="1" applyBorder="1" applyAlignment="1">
      <alignment horizontal="center" vertical="center"/>
    </xf>
    <xf numFmtId="1" fontId="21" fillId="0" borderId="153" xfId="0" applyNumberFormat="1" applyFont="1" applyFill="1" applyBorder="1" applyAlignment="1">
      <alignment horizontal="center" vertical="center"/>
    </xf>
    <xf numFmtId="1" fontId="21" fillId="11" borderId="142" xfId="0" applyNumberFormat="1" applyFont="1" applyFill="1" applyBorder="1" applyAlignment="1">
      <alignment horizontal="center" vertical="center" wrapText="1"/>
    </xf>
    <xf numFmtId="0" fontId="21" fillId="11" borderId="130" xfId="0" applyNumberFormat="1" applyFont="1" applyFill="1" applyBorder="1" applyAlignment="1">
      <alignment horizontal="center" vertical="center" wrapText="1"/>
    </xf>
    <xf numFmtId="1" fontId="6" fillId="9" borderId="24" xfId="0" applyNumberFormat="1" applyFont="1" applyFill="1" applyBorder="1" applyAlignment="1">
      <alignment vertical="center"/>
    </xf>
    <xf numFmtId="1" fontId="6" fillId="11" borderId="151" xfId="0" applyNumberFormat="1" applyFont="1" applyFill="1" applyBorder="1" applyAlignment="1">
      <alignment horizontal="center" vertical="center" wrapText="1"/>
    </xf>
    <xf numFmtId="0" fontId="21" fillId="17" borderId="133" xfId="1" applyNumberFormat="1" applyFont="1" applyFill="1" applyBorder="1" applyAlignment="1" applyProtection="1">
      <alignment horizontal="center" vertical="center" wrapText="1"/>
    </xf>
    <xf numFmtId="0" fontId="67" fillId="0" borderId="0" xfId="0" applyFont="1"/>
    <xf numFmtId="1" fontId="1" fillId="3" borderId="123" xfId="0" applyNumberFormat="1" applyFont="1" applyFill="1" applyBorder="1" applyAlignment="1">
      <alignment horizontal="center" vertical="center"/>
    </xf>
    <xf numFmtId="0" fontId="6" fillId="24" borderId="133" xfId="50" applyNumberFormat="1" applyFont="1" applyFill="1" applyBorder="1" applyAlignment="1">
      <alignment horizontal="center" vertical="center" wrapText="1"/>
    </xf>
    <xf numFmtId="0" fontId="67" fillId="0" borderId="103" xfId="0" applyFont="1" applyFill="1" applyBorder="1" applyAlignment="1">
      <alignment horizontal="center" vertical="center"/>
    </xf>
    <xf numFmtId="0" fontId="6" fillId="0" borderId="0" xfId="0" applyNumberFormat="1" applyFont="1" applyFill="1" applyAlignment="1">
      <alignment vertical="center" wrapText="1"/>
    </xf>
    <xf numFmtId="1" fontId="6" fillId="3" borderId="15" xfId="0" applyNumberFormat="1" applyFont="1" applyFill="1" applyBorder="1" applyAlignment="1">
      <alignment vertical="center"/>
    </xf>
    <xf numFmtId="0" fontId="21" fillId="0" borderId="32" xfId="1" quotePrefix="1" applyFont="1" applyFill="1" applyBorder="1" applyAlignment="1" applyProtection="1">
      <alignment horizontal="center" vertical="center" wrapText="1"/>
    </xf>
    <xf numFmtId="1" fontId="6" fillId="5" borderId="18" xfId="0" applyNumberFormat="1" applyFont="1" applyFill="1" applyBorder="1" applyAlignment="1">
      <alignment horizontal="center" vertical="center" wrapText="1"/>
    </xf>
    <xf numFmtId="0" fontId="67" fillId="11" borderId="110" xfId="0" applyFont="1" applyFill="1" applyBorder="1" applyAlignment="1">
      <alignment horizontal="left" vertical="center" wrapText="1"/>
    </xf>
    <xf numFmtId="0" fontId="67" fillId="11" borderId="82" xfId="0" applyNumberFormat="1" applyFont="1" applyFill="1" applyBorder="1" applyAlignment="1">
      <alignment horizontal="center" vertical="center" wrapText="1"/>
    </xf>
    <xf numFmtId="49" fontId="21" fillId="0" borderId="113" xfId="1" applyNumberFormat="1" applyFont="1" applyFill="1" applyBorder="1" applyAlignment="1" applyProtection="1">
      <alignment horizontal="center" vertical="center" wrapText="1"/>
    </xf>
    <xf numFmtId="1" fontId="21" fillId="11" borderId="153" xfId="0" applyNumberFormat="1" applyFont="1" applyFill="1" applyBorder="1" applyAlignment="1">
      <alignment horizontal="center" vertical="center"/>
    </xf>
    <xf numFmtId="0" fontId="21" fillId="62" borderId="0" xfId="0" applyNumberFormat="1" applyFont="1" applyFill="1" applyAlignment="1">
      <alignment vertical="center" wrapText="1"/>
    </xf>
    <xf numFmtId="1" fontId="6" fillId="5" borderId="110" xfId="0" applyNumberFormat="1" applyFont="1" applyFill="1" applyBorder="1" applyAlignment="1">
      <alignment vertical="center"/>
    </xf>
    <xf numFmtId="0" fontId="1" fillId="0" borderId="124" xfId="0" applyNumberFormat="1" applyFont="1" applyBorder="1" applyAlignment="1">
      <alignment horizontal="left" vertical="center" wrapText="1"/>
    </xf>
    <xf numFmtId="0" fontId="67" fillId="11" borderId="133" xfId="1" applyNumberFormat="1" applyFont="1" applyFill="1" applyBorder="1" applyAlignment="1" applyProtection="1">
      <alignment horizontal="left" vertical="center" wrapText="1"/>
    </xf>
    <xf numFmtId="0" fontId="32" fillId="14" borderId="0" xfId="0" applyFont="1" applyFill="1" applyAlignment="1">
      <alignment vertical="center" wrapText="1"/>
    </xf>
    <xf numFmtId="0" fontId="6" fillId="11" borderId="142" xfId="0" applyNumberFormat="1" applyFont="1" applyFill="1" applyBorder="1" applyAlignment="1">
      <alignment horizontal="center" vertical="center" wrapText="1"/>
    </xf>
    <xf numFmtId="1" fontId="6" fillId="7" borderId="0" xfId="0" applyNumberFormat="1" applyFont="1" applyFill="1" applyBorder="1" applyAlignment="1">
      <alignment horizontal="left" vertical="center"/>
    </xf>
    <xf numFmtId="0" fontId="21" fillId="0" borderId="32" xfId="0" applyFont="1" applyFill="1" applyBorder="1" applyAlignment="1">
      <alignment vertical="center" wrapText="1"/>
    </xf>
    <xf numFmtId="0" fontId="67" fillId="0" borderId="124" xfId="0" applyFont="1" applyBorder="1" applyAlignment="1">
      <alignment horizontal="center" vertical="center"/>
    </xf>
    <xf numFmtId="0" fontId="6" fillId="0" borderId="144" xfId="0" applyNumberFormat="1" applyFont="1" applyBorder="1" applyAlignment="1">
      <alignment horizontal="left" vertical="center" wrapText="1"/>
    </xf>
    <xf numFmtId="0" fontId="73" fillId="11" borderId="59" xfId="0" applyNumberFormat="1" applyFont="1" applyFill="1" applyBorder="1" applyAlignment="1">
      <alignment horizontal="center" vertical="center"/>
    </xf>
    <xf numFmtId="0" fontId="67" fillId="0" borderId="93" xfId="0" applyFont="1" applyFill="1" applyBorder="1" applyAlignment="1">
      <alignment horizontal="center" vertical="center"/>
    </xf>
    <xf numFmtId="0" fontId="67" fillId="11" borderId="12" xfId="0" applyNumberFormat="1" applyFont="1" applyFill="1" applyBorder="1" applyAlignment="1">
      <alignment horizontal="center" vertical="center" wrapText="1"/>
    </xf>
    <xf numFmtId="1" fontId="6" fillId="9" borderId="107" xfId="0" applyNumberFormat="1" applyFont="1" applyFill="1" applyBorder="1" applyAlignment="1">
      <alignment vertical="center"/>
    </xf>
    <xf numFmtId="0" fontId="67" fillId="0" borderId="103" xfId="0" applyFont="1" applyBorder="1" applyAlignment="1">
      <alignment horizontal="center" vertical="center"/>
    </xf>
    <xf numFmtId="0" fontId="21" fillId="61" borderId="119" xfId="0" applyNumberFormat="1" applyFont="1" applyFill="1" applyBorder="1" applyAlignment="1">
      <alignment vertical="center" wrapText="1"/>
    </xf>
    <xf numFmtId="0" fontId="67" fillId="11" borderId="124" xfId="1" applyNumberFormat="1" applyFont="1" applyFill="1" applyBorder="1" applyAlignment="1" applyProtection="1">
      <alignment horizontal="center" vertical="center" wrapText="1"/>
    </xf>
    <xf numFmtId="0" fontId="6" fillId="0" borderId="30" xfId="0" applyNumberFormat="1" applyFont="1" applyBorder="1" applyAlignment="1">
      <alignment vertical="center"/>
    </xf>
    <xf numFmtId="9" fontId="6" fillId="24" borderId="32" xfId="0" applyNumberFormat="1" applyFont="1" applyFill="1" applyBorder="1" applyAlignment="1">
      <alignment horizontal="center" vertical="center" wrapText="1"/>
    </xf>
    <xf numFmtId="0" fontId="6" fillId="0" borderId="144" xfId="0" applyFont="1" applyFill="1" applyBorder="1" applyAlignment="1">
      <alignment horizontal="center" vertical="center"/>
    </xf>
    <xf numFmtId="0" fontId="6" fillId="0" borderId="149" xfId="0" applyNumberFormat="1" applyFont="1" applyBorder="1" applyAlignment="1">
      <alignment vertical="center"/>
    </xf>
    <xf numFmtId="1" fontId="6" fillId="11" borderId="83" xfId="0" applyNumberFormat="1" applyFont="1" applyFill="1" applyBorder="1" applyAlignment="1">
      <alignment horizontal="center" vertical="center" wrapText="1"/>
    </xf>
    <xf numFmtId="0" fontId="1" fillId="7" borderId="107" xfId="0" applyNumberFormat="1" applyFont="1" applyFill="1" applyBorder="1" applyAlignment="1">
      <alignment vertical="center"/>
    </xf>
    <xf numFmtId="0" fontId="6" fillId="0" borderId="93" xfId="0" applyFont="1" applyFill="1" applyBorder="1" applyAlignment="1">
      <alignment horizontal="center" vertical="center"/>
    </xf>
    <xf numFmtId="0" fontId="67" fillId="11" borderId="45" xfId="0" applyNumberFormat="1" applyFont="1" applyFill="1" applyBorder="1" applyAlignment="1">
      <alignment vertical="center"/>
    </xf>
    <xf numFmtId="0" fontId="6" fillId="27" borderId="32" xfId="0" applyNumberFormat="1" applyFont="1" applyFill="1" applyBorder="1" applyAlignment="1">
      <alignment horizontal="center" vertical="center" wrapText="1"/>
    </xf>
    <xf numFmtId="0" fontId="21" fillId="17" borderId="133" xfId="1" applyNumberFormat="1" applyFont="1" applyFill="1" applyBorder="1" applyAlignment="1" applyProtection="1">
      <alignment horizontal="left" vertical="center" wrapText="1"/>
    </xf>
    <xf numFmtId="0" fontId="21" fillId="0" borderId="0" xfId="0" applyNumberFormat="1" applyFont="1" applyFill="1" applyAlignment="1">
      <alignment vertical="center" wrapText="1"/>
    </xf>
    <xf numFmtId="0" fontId="67" fillId="11" borderId="0" xfId="0" applyFont="1" applyFill="1" applyBorder="1" applyAlignment="1">
      <alignment vertical="center" wrapText="1"/>
    </xf>
    <xf numFmtId="0" fontId="73" fillId="11" borderId="131" xfId="0" applyNumberFormat="1" applyFont="1" applyFill="1" applyBorder="1" applyAlignment="1">
      <alignment horizontal="left" vertical="center" wrapText="1"/>
    </xf>
    <xf numFmtId="1" fontId="67" fillId="11" borderId="82" xfId="0" applyNumberFormat="1" applyFont="1" applyFill="1" applyBorder="1" applyAlignment="1">
      <alignment horizontal="center" vertical="center" wrapText="1"/>
    </xf>
    <xf numFmtId="0" fontId="73" fillId="11" borderId="130" xfId="0" applyNumberFormat="1" applyFont="1" applyFill="1" applyBorder="1" applyAlignment="1">
      <alignment horizontal="center" vertical="center" wrapText="1"/>
    </xf>
    <xf numFmtId="0" fontId="67" fillId="0" borderId="133" xfId="0" applyFont="1" applyFill="1" applyBorder="1" applyAlignment="1">
      <alignment horizontal="center" vertical="center"/>
    </xf>
    <xf numFmtId="0" fontId="6" fillId="11" borderId="88" xfId="0" applyNumberFormat="1" applyFont="1" applyFill="1" applyBorder="1" applyAlignment="1">
      <alignment horizontal="center" vertical="center"/>
    </xf>
    <xf numFmtId="0" fontId="1" fillId="8" borderId="118" xfId="0" applyNumberFormat="1" applyFont="1" applyFill="1" applyBorder="1" applyAlignment="1">
      <alignment horizontal="left" vertical="center" wrapText="1"/>
    </xf>
    <xf numFmtId="0" fontId="21" fillId="0" borderId="15" xfId="0" applyNumberFormat="1" applyFont="1" applyFill="1" applyBorder="1" applyAlignment="1">
      <alignment horizontal="center" vertical="center" wrapText="1"/>
    </xf>
    <xf numFmtId="1" fontId="6" fillId="3" borderId="125" xfId="0" applyNumberFormat="1" applyFont="1" applyFill="1" applyBorder="1" applyAlignment="1">
      <alignment vertical="center" wrapText="1"/>
    </xf>
    <xf numFmtId="1" fontId="80" fillId="0" borderId="153" xfId="0" applyNumberFormat="1" applyFont="1" applyFill="1" applyBorder="1" applyAlignment="1">
      <alignment horizontal="center" vertical="center"/>
    </xf>
    <xf numFmtId="0" fontId="11" fillId="3" borderId="15" xfId="0" applyNumberFormat="1" applyFont="1" applyFill="1" applyBorder="1" applyAlignment="1">
      <alignment horizontal="center" vertical="center" wrapText="1"/>
    </xf>
    <xf numFmtId="0" fontId="6" fillId="11" borderId="142" xfId="0" applyNumberFormat="1" applyFont="1" applyFill="1" applyBorder="1" applyAlignment="1">
      <alignment horizontal="center" vertical="center"/>
    </xf>
    <xf numFmtId="0" fontId="1" fillId="15" borderId="82" xfId="0" applyNumberFormat="1" applyFont="1" applyFill="1" applyBorder="1" applyAlignment="1">
      <alignment horizontal="center" vertical="center" wrapText="1"/>
    </xf>
    <xf numFmtId="1" fontId="32" fillId="0" borderId="82" xfId="0" applyNumberFormat="1" applyFont="1" applyFill="1" applyBorder="1" applyAlignment="1">
      <alignment horizontal="center" vertical="center" wrapText="1"/>
    </xf>
    <xf numFmtId="1" fontId="1" fillId="15" borderId="82" xfId="0" applyNumberFormat="1" applyFont="1" applyFill="1" applyBorder="1" applyAlignment="1">
      <alignment horizontal="center" vertical="center" wrapText="1"/>
    </xf>
    <xf numFmtId="0" fontId="1" fillId="15" borderId="82" xfId="0" applyNumberFormat="1" applyFont="1" applyFill="1" applyBorder="1" applyAlignment="1">
      <alignment horizontal="left" vertical="center" wrapText="1"/>
    </xf>
    <xf numFmtId="0" fontId="24" fillId="61" borderId="119" xfId="0" applyNumberFormat="1" applyFont="1" applyFill="1" applyBorder="1" applyAlignment="1">
      <alignment horizontal="center" vertical="center" wrapText="1"/>
    </xf>
    <xf numFmtId="0" fontId="21" fillId="61" borderId="119" xfId="0" applyNumberFormat="1" applyFont="1" applyFill="1" applyBorder="1" applyAlignment="1">
      <alignment horizontal="center" vertical="center" wrapText="1"/>
    </xf>
    <xf numFmtId="0" fontId="24" fillId="61" borderId="119" xfId="0" applyNumberFormat="1" applyFont="1" applyFill="1" applyBorder="1" applyAlignment="1">
      <alignment vertical="center" wrapText="1"/>
    </xf>
    <xf numFmtId="0" fontId="24" fillId="61" borderId="121" xfId="1" applyFont="1" applyFill="1" applyBorder="1" applyAlignment="1" applyProtection="1">
      <alignment horizontal="center" vertical="center" wrapText="1"/>
    </xf>
    <xf numFmtId="0" fontId="24" fillId="61" borderId="121" xfId="1" applyFont="1" applyFill="1" applyBorder="1" applyAlignment="1" applyProtection="1">
      <alignment vertical="center" wrapText="1"/>
    </xf>
    <xf numFmtId="1" fontId="21" fillId="15" borderId="82" xfId="0" applyNumberFormat="1" applyFont="1" applyFill="1" applyBorder="1" applyAlignment="1">
      <alignment horizontal="left" vertical="center" wrapText="1"/>
    </xf>
    <xf numFmtId="1" fontId="21" fillId="11" borderId="155" xfId="0" applyNumberFormat="1" applyFont="1" applyFill="1" applyBorder="1" applyAlignment="1">
      <alignment horizontal="center" vertical="center" wrapText="1"/>
    </xf>
    <xf numFmtId="1" fontId="6" fillId="11" borderId="153" xfId="0" applyNumberFormat="1" applyFont="1" applyFill="1" applyBorder="1" applyAlignment="1">
      <alignment horizontal="center" vertical="center" wrapText="1"/>
    </xf>
    <xf numFmtId="1" fontId="6" fillId="11" borderId="154" xfId="0" applyNumberFormat="1" applyFont="1" applyFill="1" applyBorder="1" applyAlignment="1">
      <alignment horizontal="center" vertical="center" wrapText="1"/>
    </xf>
    <xf numFmtId="9" fontId="6" fillId="24" borderId="137" xfId="147" applyFont="1" applyFill="1" applyBorder="1" applyAlignment="1">
      <alignment horizontal="center" vertical="center" wrapText="1"/>
    </xf>
    <xf numFmtId="0" fontId="67" fillId="24" borderId="137" xfId="0" applyFont="1" applyFill="1" applyBorder="1" applyAlignment="1">
      <alignment horizontal="center" vertical="center"/>
    </xf>
    <xf numFmtId="0" fontId="21" fillId="11" borderId="83" xfId="0" applyNumberFormat="1" applyFont="1" applyFill="1" applyBorder="1" applyAlignment="1">
      <alignment horizontal="left" vertical="center" wrapText="1"/>
    </xf>
    <xf numFmtId="1" fontId="1" fillId="5" borderId="24" xfId="0" applyNumberFormat="1" applyFont="1" applyFill="1" applyBorder="1" applyAlignment="1">
      <alignment horizontal="center" vertical="center"/>
    </xf>
    <xf numFmtId="1" fontId="1" fillId="5" borderId="124"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wrapText="1"/>
    </xf>
    <xf numFmtId="0" fontId="6" fillId="15" borderId="82" xfId="0" applyNumberFormat="1" applyFont="1" applyFill="1" applyBorder="1" applyAlignment="1">
      <alignment horizontal="center" vertical="center" wrapText="1"/>
    </xf>
    <xf numFmtId="0" fontId="1" fillId="62" borderId="15" xfId="0" applyNumberFormat="1" applyFont="1" applyFill="1" applyBorder="1" applyAlignment="1">
      <alignment horizontal="center" vertical="center" wrapText="1"/>
    </xf>
    <xf numFmtId="0" fontId="1" fillId="62" borderId="161" xfId="0" applyNumberFormat="1" applyFont="1" applyFill="1" applyBorder="1" applyAlignment="1">
      <alignment horizontal="center" vertical="center" wrapText="1"/>
    </xf>
    <xf numFmtId="0" fontId="67" fillId="0" borderId="32" xfId="1" applyNumberFormat="1" applyFont="1" applyFill="1" applyBorder="1" applyAlignment="1" applyProtection="1">
      <alignment horizontal="left" vertical="center" wrapText="1"/>
    </xf>
    <xf numFmtId="9" fontId="24" fillId="24" borderId="161" xfId="147" applyFont="1" applyFill="1" applyBorder="1" applyAlignment="1">
      <alignment horizontal="center" vertical="center" wrapText="1"/>
    </xf>
    <xf numFmtId="0" fontId="21" fillId="61" borderId="121" xfId="1" applyNumberFormat="1" applyFont="1" applyFill="1" applyBorder="1" applyAlignment="1" applyProtection="1">
      <alignment horizontal="center" vertical="center" wrapText="1"/>
    </xf>
    <xf numFmtId="0" fontId="6" fillId="7" borderId="23" xfId="0" applyNumberFormat="1" applyFont="1" applyFill="1" applyBorder="1" applyAlignment="1">
      <alignment vertical="center" wrapText="1"/>
    </xf>
    <xf numFmtId="1" fontId="1" fillId="11" borderId="110" xfId="0" applyNumberFormat="1" applyFont="1" applyFill="1" applyBorder="1" applyAlignment="1">
      <alignment horizontal="left" vertical="center" wrapText="1"/>
    </xf>
    <xf numFmtId="9" fontId="24" fillId="24" borderId="90" xfId="147" applyFont="1" applyFill="1" applyBorder="1" applyAlignment="1">
      <alignment horizontal="center" vertical="center" wrapText="1"/>
    </xf>
    <xf numFmtId="0" fontId="67" fillId="0" borderId="163" xfId="0" applyNumberFormat="1" applyFont="1" applyFill="1" applyBorder="1" applyAlignment="1">
      <alignment horizontal="left" vertical="center" wrapText="1"/>
    </xf>
    <xf numFmtId="0" fontId="6" fillId="11" borderId="45" xfId="0" applyNumberFormat="1" applyFont="1" applyFill="1" applyBorder="1" applyAlignment="1">
      <alignment horizontal="center" vertical="center"/>
    </xf>
    <xf numFmtId="0" fontId="6" fillId="11" borderId="46" xfId="0" applyNumberFormat="1" applyFont="1" applyFill="1" applyBorder="1" applyAlignment="1">
      <alignment vertical="center"/>
    </xf>
    <xf numFmtId="0" fontId="24" fillId="61" borderId="121" xfId="1" applyNumberFormat="1" applyFont="1" applyFill="1" applyBorder="1" applyAlignment="1" applyProtection="1">
      <alignment horizontal="center" vertical="center" wrapText="1"/>
    </xf>
    <xf numFmtId="0" fontId="21" fillId="61" borderId="121" xfId="1" quotePrefix="1" applyNumberFormat="1" applyFont="1" applyFill="1" applyBorder="1" applyAlignment="1" applyProtection="1">
      <alignment horizontal="center" vertical="center" wrapText="1"/>
    </xf>
    <xf numFmtId="1" fontId="1" fillId="62" borderId="166" xfId="0" applyNumberFormat="1" applyFont="1" applyFill="1" applyBorder="1" applyAlignment="1">
      <alignment horizontal="center" vertical="center" wrapText="1"/>
    </xf>
    <xf numFmtId="0" fontId="21" fillId="11" borderId="32" xfId="1" applyNumberFormat="1" applyFont="1" applyFill="1" applyBorder="1" applyAlignment="1" applyProtection="1">
      <alignment horizontal="left" vertical="center" wrapText="1"/>
    </xf>
    <xf numFmtId="0" fontId="24" fillId="62" borderId="161" xfId="1" applyFont="1" applyFill="1" applyBorder="1" applyAlignment="1" applyProtection="1">
      <alignment horizontal="center" vertical="center" wrapText="1"/>
    </xf>
    <xf numFmtId="0" fontId="24" fillId="24" borderId="161" xfId="0" applyFont="1" applyFill="1" applyBorder="1" applyAlignment="1">
      <alignment horizontal="center" vertical="center"/>
    </xf>
    <xf numFmtId="0" fontId="1" fillId="62" borderId="45" xfId="0" applyNumberFormat="1" applyFont="1" applyFill="1" applyBorder="1" applyAlignment="1">
      <alignment horizontal="center" vertical="center" wrapText="1"/>
    </xf>
    <xf numFmtId="0" fontId="1" fillId="62" borderId="110" xfId="0" applyNumberFormat="1" applyFont="1" applyFill="1" applyBorder="1" applyAlignment="1">
      <alignment horizontal="center" vertical="center" wrapText="1"/>
    </xf>
    <xf numFmtId="0" fontId="24" fillId="24" borderId="90" xfId="50" applyNumberFormat="1" applyFont="1" applyFill="1" applyBorder="1" applyAlignment="1">
      <alignment horizontal="center" vertical="center" wrapText="1"/>
    </xf>
    <xf numFmtId="0" fontId="67" fillId="0" borderId="133" xfId="0" applyNumberFormat="1" applyFont="1" applyFill="1" applyBorder="1" applyAlignment="1">
      <alignment horizontal="center" vertical="center"/>
    </xf>
    <xf numFmtId="0" fontId="1" fillId="3" borderId="123" xfId="0" applyNumberFormat="1" applyFont="1" applyFill="1" applyBorder="1" applyAlignment="1">
      <alignment vertical="center" wrapText="1"/>
    </xf>
    <xf numFmtId="1" fontId="1" fillId="11" borderId="161" xfId="0" applyNumberFormat="1" applyFont="1" applyFill="1" applyBorder="1" applyAlignment="1">
      <alignment horizontal="left" vertical="center" wrapText="1"/>
    </xf>
    <xf numFmtId="0" fontId="24" fillId="62" borderId="96" xfId="0" applyNumberFormat="1" applyFont="1" applyFill="1" applyBorder="1" applyAlignment="1">
      <alignment horizontal="center" vertical="center" wrapText="1"/>
    </xf>
    <xf numFmtId="0" fontId="21" fillId="0" borderId="32" xfId="1" applyNumberFormat="1" applyFont="1" applyFill="1" applyBorder="1" applyAlignment="1" applyProtection="1">
      <alignment horizontal="left" vertical="center" wrapText="1"/>
    </xf>
    <xf numFmtId="0" fontId="67" fillId="0" borderId="161" xfId="0" applyNumberFormat="1" applyFont="1" applyFill="1" applyBorder="1" applyAlignment="1">
      <alignment horizontal="center" vertical="center"/>
    </xf>
    <xf numFmtId="0" fontId="1" fillId="8" borderId="110" xfId="0" applyNumberFormat="1" applyFont="1" applyFill="1" applyBorder="1" applyAlignment="1">
      <alignment horizontal="center" vertical="center" wrapText="1"/>
    </xf>
    <xf numFmtId="0" fontId="21" fillId="0" borderId="161" xfId="0" applyNumberFormat="1" applyFont="1" applyBorder="1" applyAlignment="1">
      <alignment vertical="center" wrapText="1"/>
    </xf>
    <xf numFmtId="0" fontId="6" fillId="8" borderId="15" xfId="0" applyNumberFormat="1" applyFont="1" applyFill="1" applyBorder="1" applyAlignment="1">
      <alignment horizontal="center" vertical="center" wrapText="1"/>
    </xf>
    <xf numFmtId="0" fontId="1" fillId="62" borderId="15" xfId="0" applyNumberFormat="1" applyFont="1" applyFill="1" applyBorder="1" applyAlignment="1">
      <alignment horizontal="center" vertical="center"/>
    </xf>
    <xf numFmtId="0" fontId="21" fillId="11" borderId="14" xfId="0" applyNumberFormat="1" applyFont="1" applyFill="1" applyBorder="1" applyAlignment="1">
      <alignment vertical="center" wrapText="1"/>
    </xf>
    <xf numFmtId="0" fontId="24" fillId="62" borderId="165" xfId="0" applyNumberFormat="1" applyFont="1" applyFill="1" applyBorder="1" applyAlignment="1">
      <alignment horizontal="center" vertical="center" wrapText="1"/>
    </xf>
    <xf numFmtId="0" fontId="24" fillId="24" borderId="161" xfId="50" applyNumberFormat="1" applyFont="1" applyFill="1" applyBorder="1" applyAlignment="1">
      <alignment horizontal="center" vertical="center" wrapText="1"/>
    </xf>
    <xf numFmtId="0" fontId="67" fillId="11" borderId="133" xfId="0" applyNumberFormat="1" applyFont="1" applyFill="1" applyBorder="1" applyAlignment="1">
      <alignment vertical="center" wrapText="1"/>
    </xf>
    <xf numFmtId="0" fontId="1" fillId="62" borderId="160" xfId="0" applyNumberFormat="1" applyFont="1" applyFill="1" applyBorder="1" applyAlignment="1">
      <alignment horizontal="center" vertical="center"/>
    </xf>
    <xf numFmtId="0" fontId="84" fillId="11" borderId="0" xfId="0" applyFont="1" applyFill="1" applyAlignment="1">
      <alignment vertical="center" wrapText="1"/>
    </xf>
    <xf numFmtId="0" fontId="21" fillId="0" borderId="32" xfId="1" applyNumberFormat="1" applyFont="1" applyFill="1" applyBorder="1" applyAlignment="1" applyProtection="1">
      <alignment horizontal="center" vertical="center" wrapText="1"/>
    </xf>
    <xf numFmtId="0" fontId="75" fillId="62" borderId="103" xfId="0" applyNumberFormat="1" applyFont="1" applyFill="1" applyBorder="1" applyAlignment="1">
      <alignment horizontal="center" vertical="center"/>
    </xf>
    <xf numFmtId="0" fontId="1" fillId="0" borderId="0" xfId="0" applyNumberFormat="1" applyFont="1" applyFill="1" applyAlignment="1">
      <alignment vertical="center" wrapText="1"/>
    </xf>
    <xf numFmtId="0" fontId="1" fillId="3" borderId="123" xfId="0" applyNumberFormat="1" applyFont="1" applyFill="1" applyBorder="1" applyAlignment="1">
      <alignment horizontal="center" vertical="center" wrapText="1"/>
    </xf>
    <xf numFmtId="0" fontId="6" fillId="11" borderId="15" xfId="0" applyNumberFormat="1" applyFont="1" applyFill="1" applyBorder="1" applyAlignment="1">
      <alignment horizontal="center" vertical="center"/>
    </xf>
    <xf numFmtId="1" fontId="1" fillId="62" borderId="96" xfId="0" applyNumberFormat="1" applyFont="1" applyFill="1" applyBorder="1" applyAlignment="1">
      <alignment horizontal="center" vertical="center" wrapText="1"/>
    </xf>
    <xf numFmtId="0" fontId="24" fillId="61" borderId="119" xfId="0" applyNumberFormat="1" applyFont="1" applyFill="1" applyBorder="1" applyAlignment="1">
      <alignment horizontal="center" vertical="center"/>
    </xf>
    <xf numFmtId="0" fontId="1" fillId="0" borderId="0" xfId="0" applyNumberFormat="1" applyFont="1" applyAlignment="1">
      <alignment vertical="center" wrapText="1"/>
    </xf>
    <xf numFmtId="0" fontId="24" fillId="24" borderId="90" xfId="0" applyFont="1" applyFill="1" applyBorder="1" applyAlignment="1">
      <alignment horizontal="center" vertical="center"/>
    </xf>
    <xf numFmtId="0" fontId="1" fillId="62" borderId="0" xfId="0" applyNumberFormat="1" applyFont="1" applyFill="1" applyBorder="1" applyAlignment="1">
      <alignment horizontal="center" vertical="center" wrapText="1"/>
    </xf>
    <xf numFmtId="0" fontId="6" fillId="11" borderId="30" xfId="0" applyNumberFormat="1" applyFont="1" applyFill="1" applyBorder="1" applyAlignment="1">
      <alignment horizontal="center" vertical="center"/>
    </xf>
    <xf numFmtId="0" fontId="21" fillId="0" borderId="144" xfId="0" applyFont="1" applyFill="1" applyBorder="1" applyAlignment="1">
      <alignment horizontal="center" vertical="center"/>
    </xf>
    <xf numFmtId="0" fontId="21" fillId="0" borderId="36" xfId="1" applyFont="1" applyFill="1" applyBorder="1" applyAlignment="1" applyProtection="1">
      <alignment horizontal="center" vertical="center" wrapText="1"/>
    </xf>
    <xf numFmtId="1" fontId="1" fillId="62" borderId="60" xfId="0" applyNumberFormat="1" applyFont="1" applyFill="1" applyBorder="1" applyAlignment="1">
      <alignment horizontal="center" vertical="center" wrapText="1"/>
    </xf>
    <xf numFmtId="0" fontId="67" fillId="11" borderId="32" xfId="1" applyNumberFormat="1" applyFont="1" applyFill="1" applyBorder="1" applyAlignment="1" applyProtection="1">
      <alignment horizontal="left" vertical="center" wrapText="1"/>
    </xf>
    <xf numFmtId="0" fontId="21" fillId="24" borderId="98" xfId="0" applyFont="1" applyFill="1" applyBorder="1" applyAlignment="1">
      <alignment horizontal="center" vertical="center" wrapText="1"/>
    </xf>
    <xf numFmtId="0" fontId="67" fillId="0" borderId="152" xfId="0" applyNumberFormat="1" applyFont="1" applyFill="1" applyBorder="1" applyAlignment="1">
      <alignment horizontal="center" vertical="center"/>
    </xf>
    <xf numFmtId="0" fontId="75" fillId="62" borderId="163" xfId="0" applyNumberFormat="1" applyFont="1" applyFill="1" applyBorder="1" applyAlignment="1">
      <alignment horizontal="center" vertical="center"/>
    </xf>
    <xf numFmtId="0" fontId="21" fillId="11" borderId="97" xfId="1" applyNumberFormat="1" applyFont="1" applyFill="1" applyBorder="1" applyAlignment="1" applyProtection="1">
      <alignment horizontal="left" vertical="center" wrapText="1"/>
    </xf>
    <xf numFmtId="0" fontId="24" fillId="61" borderId="121" xfId="1" applyNumberFormat="1" applyFont="1" applyFill="1" applyBorder="1" applyAlignment="1" applyProtection="1">
      <alignment vertical="center" wrapText="1"/>
    </xf>
    <xf numFmtId="0" fontId="67" fillId="0" borderId="97" xfId="0" applyNumberFormat="1" applyFont="1" applyBorder="1" applyAlignment="1">
      <alignment horizontal="center" vertical="center" wrapText="1"/>
    </xf>
    <xf numFmtId="1" fontId="1" fillId="62" borderId="0" xfId="0" applyNumberFormat="1" applyFont="1" applyFill="1" applyBorder="1" applyAlignment="1">
      <alignment horizontal="center" vertical="center" wrapText="1"/>
    </xf>
    <xf numFmtId="0" fontId="75" fillId="0" borderId="0" xfId="0" applyFont="1" applyAlignment="1">
      <alignment vertical="center" wrapText="1"/>
    </xf>
    <xf numFmtId="0" fontId="24" fillId="3" borderId="122" xfId="1" applyNumberFormat="1" applyFont="1" applyFill="1" applyBorder="1" applyAlignment="1" applyProtection="1">
      <alignment vertical="center" wrapText="1"/>
    </xf>
    <xf numFmtId="0" fontId="67" fillId="11" borderId="163" xfId="0" applyNumberFormat="1" applyFont="1" applyFill="1" applyBorder="1" applyAlignment="1">
      <alignment vertical="center"/>
    </xf>
    <xf numFmtId="1" fontId="1" fillId="62" borderId="110" xfId="0" applyNumberFormat="1" applyFont="1" applyFill="1" applyBorder="1" applyAlignment="1">
      <alignment horizontal="center" vertical="center" wrapText="1"/>
    </xf>
    <xf numFmtId="0" fontId="24" fillId="62" borderId="29" xfId="1" applyFont="1" applyFill="1" applyBorder="1" applyAlignment="1" applyProtection="1">
      <alignment horizontal="center" vertical="center" wrapText="1"/>
    </xf>
    <xf numFmtId="0" fontId="75" fillId="62" borderId="161" xfId="0" applyNumberFormat="1" applyFont="1" applyFill="1" applyBorder="1" applyAlignment="1">
      <alignment vertical="center" wrapText="1"/>
    </xf>
    <xf numFmtId="0" fontId="1" fillId="3" borderId="123" xfId="0" applyNumberFormat="1" applyFont="1" applyFill="1" applyBorder="1" applyAlignment="1">
      <alignment horizontal="center" vertical="center"/>
    </xf>
    <xf numFmtId="0" fontId="6" fillId="3" borderId="123" xfId="0" applyNumberFormat="1" applyFont="1" applyFill="1" applyBorder="1" applyAlignment="1">
      <alignment horizontal="center" vertical="center" wrapText="1"/>
    </xf>
    <xf numFmtId="0" fontId="21" fillId="0" borderId="157" xfId="0" applyNumberFormat="1" applyFont="1" applyFill="1" applyBorder="1" applyAlignment="1">
      <alignment horizontal="center" vertical="center" wrapText="1"/>
    </xf>
    <xf numFmtId="0" fontId="6" fillId="5" borderId="0" xfId="0" applyNumberFormat="1" applyFont="1" applyFill="1" applyBorder="1" applyAlignment="1">
      <alignment horizontal="center" vertical="center" wrapText="1"/>
    </xf>
    <xf numFmtId="1" fontId="6" fillId="5" borderId="0" xfId="0" applyNumberFormat="1" applyFont="1" applyFill="1" applyBorder="1" applyAlignment="1">
      <alignment horizontal="center" vertical="center" wrapText="1"/>
    </xf>
    <xf numFmtId="0" fontId="8" fillId="0" borderId="0" xfId="0" applyNumberFormat="1" applyFont="1" applyFill="1" applyAlignment="1">
      <alignment vertical="center" wrapText="1"/>
    </xf>
    <xf numFmtId="0" fontId="82" fillId="11" borderId="0" xfId="0" applyNumberFormat="1" applyFont="1" applyFill="1" applyAlignment="1">
      <alignment vertical="center" wrapText="1"/>
    </xf>
    <xf numFmtId="0" fontId="79" fillId="11" borderId="0" xfId="0" applyFont="1" applyFill="1" applyAlignment="1">
      <alignment vertical="center" wrapText="1"/>
    </xf>
    <xf numFmtId="0" fontId="6" fillId="0" borderId="0" xfId="0" applyNumberFormat="1" applyFont="1" applyAlignment="1">
      <alignment vertical="center" wrapText="1"/>
    </xf>
    <xf numFmtId="0" fontId="67" fillId="0" borderId="0" xfId="0" applyFont="1" applyAlignment="1">
      <alignment vertical="center" wrapText="1"/>
    </xf>
    <xf numFmtId="0" fontId="67" fillId="0" borderId="163" xfId="0" applyNumberFormat="1" applyFont="1" applyFill="1" applyBorder="1" applyAlignment="1">
      <alignment horizontal="center" vertical="center"/>
    </xf>
    <xf numFmtId="0" fontId="6" fillId="7" borderId="0" xfId="0" applyNumberFormat="1" applyFont="1" applyFill="1" applyBorder="1" applyAlignment="1">
      <alignment vertical="center"/>
    </xf>
    <xf numFmtId="0" fontId="21" fillId="17" borderId="28" xfId="1" applyNumberFormat="1" applyFont="1" applyFill="1" applyBorder="1" applyAlignment="1" applyProtection="1">
      <alignment horizontal="center" vertical="center" wrapText="1"/>
    </xf>
    <xf numFmtId="0" fontId="83" fillId="11" borderId="0" xfId="0" applyNumberFormat="1" applyFont="1" applyFill="1" applyAlignment="1">
      <alignment vertical="center" wrapText="1"/>
    </xf>
    <xf numFmtId="0" fontId="32" fillId="61" borderId="122" xfId="0" applyNumberFormat="1" applyFont="1" applyFill="1" applyBorder="1" applyAlignment="1">
      <alignment horizontal="center" vertical="center" wrapText="1"/>
    </xf>
    <xf numFmtId="0" fontId="24" fillId="3" borderId="122" xfId="1" applyNumberFormat="1" applyFont="1" applyFill="1" applyBorder="1" applyAlignment="1" applyProtection="1">
      <alignment horizontal="center" vertical="center" wrapText="1"/>
    </xf>
    <xf numFmtId="0" fontId="75" fillId="62" borderId="161" xfId="0" applyNumberFormat="1" applyFont="1" applyFill="1" applyBorder="1" applyAlignment="1">
      <alignment horizontal="center" vertical="center"/>
    </xf>
    <xf numFmtId="0" fontId="1" fillId="62" borderId="160" xfId="0" applyNumberFormat="1" applyFont="1" applyFill="1" applyBorder="1" applyAlignment="1">
      <alignment horizontal="center" vertical="center" wrapText="1"/>
    </xf>
    <xf numFmtId="0" fontId="6" fillId="7" borderId="23" xfId="0" applyNumberFormat="1" applyFont="1" applyFill="1" applyBorder="1" applyAlignment="1">
      <alignment vertical="center"/>
    </xf>
    <xf numFmtId="0" fontId="21" fillId="0" borderId="163" xfId="0" applyNumberFormat="1" applyFont="1" applyFill="1" applyBorder="1" applyAlignment="1">
      <alignment horizontal="center" vertical="center" wrapText="1"/>
    </xf>
    <xf numFmtId="0" fontId="21" fillId="0" borderId="161" xfId="0" applyFont="1" applyFill="1" applyBorder="1" applyAlignment="1">
      <alignment horizontal="center" vertical="center" wrapText="1"/>
    </xf>
    <xf numFmtId="0" fontId="21" fillId="0" borderId="161" xfId="0" applyNumberFormat="1" applyFont="1" applyFill="1" applyBorder="1" applyAlignment="1">
      <alignment horizontal="center" vertical="center" wrapText="1"/>
    </xf>
    <xf numFmtId="49" fontId="21" fillId="0" borderId="161" xfId="0" applyNumberFormat="1" applyFont="1" applyFill="1" applyBorder="1" applyAlignment="1">
      <alignment horizontal="center" vertical="center" wrapText="1"/>
    </xf>
    <xf numFmtId="0" fontId="75" fillId="24" borderId="29" xfId="0" applyFont="1" applyFill="1" applyBorder="1" applyAlignment="1">
      <alignment horizontal="center" vertical="center"/>
    </xf>
    <xf numFmtId="1" fontId="6" fillId="26" borderId="64" xfId="0" applyNumberFormat="1" applyFont="1" applyFill="1" applyBorder="1" applyAlignment="1">
      <alignment horizontal="center" vertical="center" wrapText="1"/>
    </xf>
    <xf numFmtId="0" fontId="21" fillId="11" borderId="12"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21" fillId="11" borderId="15" xfId="0" applyFont="1" applyFill="1" applyBorder="1" applyAlignment="1">
      <alignment horizontal="center" vertical="center" wrapText="1"/>
    </xf>
    <xf numFmtId="0" fontId="33" fillId="0" borderId="82" xfId="0" applyFont="1" applyFill="1" applyBorder="1" applyAlignment="1">
      <alignment vertical="center" wrapText="1"/>
    </xf>
    <xf numFmtId="0" fontId="21" fillId="11" borderId="38" xfId="0" applyNumberFormat="1" applyFont="1" applyFill="1" applyBorder="1" applyAlignment="1">
      <alignment horizontal="center" vertical="center" wrapText="1"/>
    </xf>
    <xf numFmtId="0" fontId="21" fillId="11" borderId="17" xfId="0" applyNumberFormat="1" applyFont="1" applyFill="1" applyBorder="1" applyAlignment="1">
      <alignment horizontal="center" vertical="center" wrapText="1"/>
    </xf>
    <xf numFmtId="0" fontId="67" fillId="0" borderId="169" xfId="0" applyFont="1" applyFill="1" applyBorder="1" applyAlignment="1">
      <alignment horizontal="center" vertical="center"/>
    </xf>
    <xf numFmtId="0" fontId="67" fillId="0" borderId="36" xfId="1" applyFont="1" applyFill="1" applyBorder="1" applyAlignment="1" applyProtection="1">
      <alignment horizontal="center" vertical="center" wrapText="1"/>
    </xf>
    <xf numFmtId="0" fontId="21" fillId="5" borderId="18" xfId="0" applyNumberFormat="1" applyFont="1" applyFill="1" applyBorder="1" applyAlignment="1">
      <alignment horizontal="center" vertical="center" wrapText="1"/>
    </xf>
    <xf numFmtId="0" fontId="6" fillId="11" borderId="180" xfId="0" applyNumberFormat="1" applyFont="1" applyFill="1" applyBorder="1" applyAlignment="1">
      <alignment horizontal="center" vertical="center" wrapText="1"/>
    </xf>
    <xf numFmtId="0" fontId="6" fillId="0" borderId="82" xfId="0" applyFont="1" applyFill="1" applyBorder="1" applyAlignment="1">
      <alignment horizontal="center" vertical="center"/>
    </xf>
    <xf numFmtId="0" fontId="85" fillId="0" borderId="82" xfId="0" applyFont="1" applyFill="1" applyBorder="1" applyAlignment="1">
      <alignment horizontal="center" vertical="center"/>
    </xf>
    <xf numFmtId="1" fontId="21" fillId="15" borderId="82" xfId="0" applyNumberFormat="1" applyFont="1" applyFill="1" applyBorder="1" applyAlignment="1">
      <alignment horizontal="center" vertical="center" wrapText="1"/>
    </xf>
    <xf numFmtId="0" fontId="21" fillId="17" borderId="179" xfId="1" applyNumberFormat="1" applyFont="1" applyFill="1" applyBorder="1" applyAlignment="1" applyProtection="1">
      <alignment horizontal="center" vertical="center" wrapText="1"/>
    </xf>
    <xf numFmtId="0" fontId="21" fillId="3" borderId="123" xfId="0" applyNumberFormat="1" applyFont="1" applyFill="1" applyBorder="1" applyAlignment="1">
      <alignment horizontal="center" vertical="center" wrapText="1"/>
    </xf>
    <xf numFmtId="0" fontId="6" fillId="0" borderId="180" xfId="0" applyNumberFormat="1" applyFont="1" applyBorder="1" applyAlignment="1">
      <alignment vertical="center"/>
    </xf>
    <xf numFmtId="0" fontId="67" fillId="0" borderId="82" xfId="1" applyNumberFormat="1" applyFont="1" applyFill="1" applyBorder="1" applyAlignment="1" applyProtection="1">
      <alignment horizontal="left" vertical="center" wrapText="1"/>
    </xf>
    <xf numFmtId="0" fontId="21" fillId="11" borderId="148" xfId="0" applyNumberFormat="1" applyFont="1" applyFill="1" applyBorder="1" applyAlignment="1">
      <alignment horizontal="center" vertical="center" wrapText="1"/>
    </xf>
    <xf numFmtId="0" fontId="21" fillId="0" borderId="15" xfId="0" applyNumberFormat="1" applyFont="1" applyBorder="1" applyAlignment="1">
      <alignment horizontal="center" vertical="center" wrapText="1"/>
    </xf>
    <xf numFmtId="0" fontId="21" fillId="11" borderId="81" xfId="0" applyNumberFormat="1" applyFont="1" applyFill="1" applyBorder="1" applyAlignment="1">
      <alignment horizontal="center" vertical="center" wrapText="1"/>
    </xf>
    <xf numFmtId="9" fontId="21" fillId="24" borderId="82" xfId="147" applyFont="1" applyFill="1" applyBorder="1" applyAlignment="1">
      <alignment horizontal="center" vertical="center" wrapText="1"/>
    </xf>
    <xf numFmtId="0" fontId="21" fillId="8" borderId="15" xfId="0" applyNumberFormat="1" applyFont="1" applyFill="1" applyBorder="1" applyAlignment="1">
      <alignment horizontal="center" vertical="center" wrapText="1"/>
    </xf>
    <xf numFmtId="0" fontId="21" fillId="15" borderId="82" xfId="0" applyNumberFormat="1" applyFont="1" applyFill="1" applyBorder="1" applyAlignment="1">
      <alignment horizontal="center" vertical="center" wrapText="1"/>
    </xf>
    <xf numFmtId="0" fontId="21" fillId="11" borderId="159" xfId="0" applyNumberFormat="1" applyFont="1" applyFill="1" applyBorder="1" applyAlignment="1">
      <alignment horizontal="center" vertical="center" wrapText="1"/>
    </xf>
    <xf numFmtId="0" fontId="21" fillId="11" borderId="30" xfId="0" applyNumberFormat="1" applyFont="1" applyFill="1" applyBorder="1" applyAlignment="1">
      <alignment horizontal="center" vertical="center" wrapText="1"/>
    </xf>
    <xf numFmtId="0" fontId="21" fillId="11" borderId="158" xfId="0" applyNumberFormat="1" applyFont="1" applyFill="1" applyBorder="1" applyAlignment="1">
      <alignment horizontal="center" vertical="center" wrapText="1"/>
    </xf>
    <xf numFmtId="1" fontId="21" fillId="6" borderId="14" xfId="0" applyNumberFormat="1" applyFont="1" applyFill="1" applyBorder="1" applyAlignment="1">
      <alignment horizontal="center" vertical="center" wrapText="1"/>
    </xf>
    <xf numFmtId="1" fontId="21" fillId="9" borderId="23" xfId="0" applyNumberFormat="1" applyFont="1" applyFill="1" applyBorder="1" applyAlignment="1">
      <alignment vertical="center"/>
    </xf>
    <xf numFmtId="1" fontId="21" fillId="7" borderId="23" xfId="0" applyNumberFormat="1" applyFont="1" applyFill="1" applyBorder="1" applyAlignment="1">
      <alignment vertical="center"/>
    </xf>
    <xf numFmtId="1" fontId="21" fillId="8" borderId="15" xfId="0" applyNumberFormat="1" applyFont="1" applyFill="1" applyBorder="1" applyAlignment="1">
      <alignment horizontal="center" vertical="center" wrapText="1"/>
    </xf>
    <xf numFmtId="0" fontId="21" fillId="24" borderId="82" xfId="50" applyNumberFormat="1" applyFont="1" applyFill="1" applyBorder="1" applyAlignment="1">
      <alignment horizontal="center" vertical="center" wrapText="1"/>
    </xf>
    <xf numFmtId="1" fontId="21" fillId="3" borderId="15" xfId="0" applyNumberFormat="1" applyFont="1" applyFill="1" applyBorder="1" applyAlignment="1">
      <alignment horizontal="center" vertical="center" wrapText="1"/>
    </xf>
    <xf numFmtId="0" fontId="24" fillId="61" borderId="121" xfId="1" applyFont="1" applyFill="1" applyBorder="1" applyAlignment="1" applyProtection="1">
      <alignment horizontal="left" vertical="center" wrapText="1"/>
    </xf>
    <xf numFmtId="0" fontId="21" fillId="17" borderId="82" xfId="1" applyNumberFormat="1" applyFont="1" applyFill="1" applyBorder="1" applyAlignment="1" applyProtection="1">
      <alignment horizontal="left" vertical="center" wrapText="1"/>
    </xf>
    <xf numFmtId="0" fontId="6" fillId="11" borderId="180" xfId="0" applyNumberFormat="1" applyFont="1" applyFill="1" applyBorder="1" applyAlignment="1">
      <alignment horizontal="center" vertical="center"/>
    </xf>
    <xf numFmtId="0" fontId="21" fillId="3" borderId="15" xfId="0" applyFont="1" applyFill="1" applyBorder="1" applyAlignment="1">
      <alignment horizontal="center" vertical="center" wrapText="1"/>
    </xf>
    <xf numFmtId="0" fontId="67" fillId="11" borderId="169" xfId="0" applyFont="1" applyFill="1" applyBorder="1" applyAlignment="1">
      <alignment vertical="center" wrapText="1"/>
    </xf>
    <xf numFmtId="0" fontId="21" fillId="7" borderId="23" xfId="0" applyNumberFormat="1" applyFont="1" applyFill="1" applyBorder="1" applyAlignment="1">
      <alignment vertical="center"/>
    </xf>
    <xf numFmtId="0" fontId="21" fillId="11" borderId="94" xfId="0" applyNumberFormat="1" applyFont="1" applyFill="1" applyBorder="1" applyAlignment="1">
      <alignment horizontal="center" vertical="center" wrapText="1"/>
    </xf>
    <xf numFmtId="0" fontId="67" fillId="0" borderId="32" xfId="1" applyFont="1" applyFill="1" applyBorder="1" applyAlignment="1" applyProtection="1">
      <alignment horizontal="center" vertical="center" wrapText="1"/>
    </xf>
    <xf numFmtId="20" fontId="21" fillId="11" borderId="34" xfId="0" applyNumberFormat="1" applyFont="1" applyFill="1" applyBorder="1" applyAlignment="1">
      <alignment horizontal="center" vertical="center" wrapText="1"/>
    </xf>
    <xf numFmtId="0" fontId="21" fillId="11" borderId="15" xfId="0" applyNumberFormat="1" applyFont="1" applyFill="1" applyBorder="1" applyAlignment="1">
      <alignment horizontal="left" vertical="center" wrapText="1"/>
    </xf>
    <xf numFmtId="0" fontId="6" fillId="24" borderId="82" xfId="50" applyNumberFormat="1" applyFont="1" applyFill="1" applyBorder="1" applyAlignment="1">
      <alignment horizontal="center" vertical="center" wrapText="1"/>
    </xf>
    <xf numFmtId="0" fontId="21" fillId="11" borderId="100" xfId="0" applyNumberFormat="1" applyFont="1" applyFill="1" applyBorder="1" applyAlignment="1">
      <alignment horizontal="center" vertical="center" wrapText="1"/>
    </xf>
    <xf numFmtId="1" fontId="6" fillId="11" borderId="172" xfId="0" applyNumberFormat="1" applyFont="1" applyFill="1" applyBorder="1" applyAlignment="1">
      <alignment horizontal="center" vertical="center" wrapText="1"/>
    </xf>
    <xf numFmtId="0" fontId="21" fillId="24" borderId="82" xfId="0" applyFont="1" applyFill="1" applyBorder="1" applyAlignment="1">
      <alignment horizontal="center" vertical="center"/>
    </xf>
    <xf numFmtId="0" fontId="21" fillId="11" borderId="142" xfId="0" applyNumberFormat="1" applyFont="1" applyFill="1" applyBorder="1" applyAlignment="1">
      <alignment horizontal="center" vertical="center" wrapText="1"/>
    </xf>
    <xf numFmtId="0" fontId="67" fillId="11" borderId="0" xfId="1" applyFont="1" applyFill="1" applyBorder="1" applyAlignment="1" applyProtection="1">
      <alignment horizontal="center" vertical="center" wrapText="1"/>
    </xf>
    <xf numFmtId="0" fontId="21" fillId="0" borderId="0" xfId="0" applyNumberFormat="1" applyFont="1" applyAlignment="1">
      <alignment vertical="center" wrapText="1"/>
    </xf>
    <xf numFmtId="0" fontId="21" fillId="11" borderId="83" xfId="0" applyNumberFormat="1" applyFont="1" applyFill="1" applyBorder="1" applyAlignment="1">
      <alignment horizontal="center" vertical="center" wrapText="1"/>
    </xf>
    <xf numFmtId="0" fontId="21" fillId="11" borderId="150" xfId="0" applyNumberFormat="1" applyFont="1" applyFill="1" applyBorder="1" applyAlignment="1">
      <alignment horizontal="center" vertical="center" wrapText="1"/>
    </xf>
    <xf numFmtId="0" fontId="21" fillId="17" borderId="82" xfId="1" applyNumberFormat="1" applyFont="1" applyFill="1" applyBorder="1" applyAlignment="1" applyProtection="1">
      <alignment horizontal="center" vertical="center" wrapText="1"/>
    </xf>
    <xf numFmtId="0" fontId="21" fillId="11" borderId="156" xfId="0" applyNumberFormat="1" applyFont="1" applyFill="1" applyBorder="1" applyAlignment="1">
      <alignment horizontal="center" vertical="center" wrapText="1"/>
    </xf>
    <xf numFmtId="0" fontId="21" fillId="0" borderId="174" xfId="0" applyNumberFormat="1" applyFont="1" applyFill="1" applyBorder="1" applyAlignment="1">
      <alignment horizontal="center" vertical="center" wrapText="1"/>
    </xf>
    <xf numFmtId="49" fontId="21" fillId="11" borderId="176" xfId="0" applyNumberFormat="1" applyFont="1" applyFill="1" applyBorder="1" applyAlignment="1">
      <alignment horizontal="center" vertical="center" wrapText="1"/>
    </xf>
    <xf numFmtId="49" fontId="21" fillId="11" borderId="175" xfId="0" applyNumberFormat="1" applyFont="1" applyFill="1" applyBorder="1" applyAlignment="1">
      <alignment horizontal="center" vertical="center" wrapText="1"/>
    </xf>
    <xf numFmtId="0" fontId="18" fillId="0" borderId="82" xfId="0" applyNumberFormat="1" applyFont="1" applyFill="1" applyBorder="1" applyAlignment="1">
      <alignment horizontal="center" vertical="center" wrapText="1"/>
    </xf>
    <xf numFmtId="0" fontId="21" fillId="11" borderId="82" xfId="0" applyNumberFormat="1" applyFont="1" applyFill="1" applyBorder="1" applyAlignment="1">
      <alignment horizontal="center" vertical="center" wrapText="1"/>
    </xf>
    <xf numFmtId="0" fontId="21" fillId="0" borderId="82" xfId="0" applyFont="1" applyFill="1" applyBorder="1" applyAlignment="1">
      <alignment horizontal="center" vertical="center" wrapText="1"/>
    </xf>
    <xf numFmtId="0" fontId="21" fillId="0" borderId="82" xfId="0" applyNumberFormat="1" applyFont="1" applyFill="1" applyBorder="1" applyAlignment="1">
      <alignment horizontal="center" vertical="center" wrapText="1"/>
    </xf>
    <xf numFmtId="0" fontId="81" fillId="0" borderId="0" xfId="0" applyFont="1" applyFill="1" applyAlignment="1">
      <alignment vertical="center" wrapText="1"/>
    </xf>
    <xf numFmtId="0" fontId="32" fillId="0" borderId="82" xfId="0" applyNumberFormat="1" applyFont="1" applyFill="1" applyBorder="1" applyAlignment="1">
      <alignment horizontal="center" vertical="center" wrapText="1"/>
    </xf>
    <xf numFmtId="0" fontId="67" fillId="0" borderId="82" xfId="0" applyFont="1" applyFill="1" applyBorder="1" applyAlignment="1">
      <alignment horizontal="center" vertical="center" wrapText="1"/>
    </xf>
    <xf numFmtId="0" fontId="32" fillId="0" borderId="82" xfId="0" applyFont="1" applyFill="1" applyBorder="1" applyAlignment="1">
      <alignment horizontal="center" vertical="center" wrapText="1"/>
    </xf>
    <xf numFmtId="0" fontId="21" fillId="0" borderId="0" xfId="0" applyFont="1" applyFill="1" applyAlignment="1">
      <alignment vertical="center"/>
    </xf>
    <xf numFmtId="0" fontId="21" fillId="11" borderId="82" xfId="0" applyFont="1" applyFill="1" applyBorder="1" applyAlignment="1">
      <alignment horizontal="center" vertical="center" wrapText="1"/>
    </xf>
    <xf numFmtId="49" fontId="21" fillId="11" borderId="82" xfId="0" applyNumberFormat="1" applyFont="1" applyFill="1" applyBorder="1" applyAlignment="1">
      <alignment horizontal="center" vertical="center" wrapText="1"/>
    </xf>
    <xf numFmtId="0" fontId="21" fillId="0" borderId="0" xfId="1" applyFont="1" applyFill="1" applyBorder="1" applyAlignment="1" applyProtection="1">
      <alignment horizontal="left" vertical="center" wrapText="1"/>
    </xf>
    <xf numFmtId="0" fontId="21" fillId="3" borderId="15" xfId="0" applyNumberFormat="1" applyFont="1" applyFill="1" applyBorder="1" applyAlignment="1">
      <alignment horizontal="center" vertical="center" wrapText="1"/>
    </xf>
    <xf numFmtId="1" fontId="21" fillId="6" borderId="10" xfId="0" applyNumberFormat="1" applyFont="1" applyFill="1" applyBorder="1" applyAlignment="1">
      <alignment horizontal="center" vertical="center" wrapText="1"/>
    </xf>
    <xf numFmtId="0" fontId="21" fillId="11" borderId="180" xfId="0" applyNumberFormat="1" applyFont="1" applyFill="1" applyBorder="1" applyAlignment="1">
      <alignment horizontal="center" vertical="center" wrapText="1"/>
    </xf>
    <xf numFmtId="1" fontId="21" fillId="5" borderId="23" xfId="0" applyNumberFormat="1" applyFont="1" applyFill="1" applyBorder="1" applyAlignment="1">
      <alignment vertical="center"/>
    </xf>
    <xf numFmtId="0" fontId="6" fillId="11" borderId="173" xfId="0" applyNumberFormat="1" applyFont="1" applyFill="1" applyBorder="1" applyAlignment="1">
      <alignment horizontal="center" vertical="center" wrapText="1"/>
    </xf>
    <xf numFmtId="1" fontId="6" fillId="0" borderId="173" xfId="0" applyNumberFormat="1" applyFont="1" applyFill="1" applyBorder="1" applyAlignment="1">
      <alignment horizontal="center" vertical="center" wrapText="1"/>
    </xf>
    <xf numFmtId="1" fontId="6" fillId="0" borderId="178" xfId="0" applyNumberFormat="1" applyFont="1" applyFill="1" applyBorder="1" applyAlignment="1">
      <alignment horizontal="center" vertical="center" wrapText="1"/>
    </xf>
    <xf numFmtId="1" fontId="6" fillId="0" borderId="82" xfId="0" applyNumberFormat="1" applyFont="1" applyFill="1" applyBorder="1" applyAlignment="1">
      <alignment horizontal="center" vertical="center" wrapText="1"/>
    </xf>
    <xf numFmtId="0" fontId="6" fillId="11" borderId="173" xfId="0" applyNumberFormat="1" applyFont="1" applyFill="1" applyBorder="1" applyAlignment="1">
      <alignment horizontal="center" vertical="center"/>
    </xf>
    <xf numFmtId="0" fontId="21" fillId="11" borderId="173" xfId="0" applyNumberFormat="1" applyFont="1" applyFill="1" applyBorder="1" applyAlignment="1">
      <alignment horizontal="center" vertical="center" wrapText="1"/>
    </xf>
    <xf numFmtId="1" fontId="80" fillId="0" borderId="173" xfId="0" applyNumberFormat="1" applyFont="1" applyFill="1" applyBorder="1" applyAlignment="1">
      <alignment horizontal="center" vertical="center"/>
    </xf>
    <xf numFmtId="0" fontId="8" fillId="0" borderId="0" xfId="0" applyNumberFormat="1" applyFont="1" applyFill="1" applyAlignment="1">
      <alignment vertical="center" wrapText="1"/>
    </xf>
    <xf numFmtId="0" fontId="6" fillId="0" borderId="0" xfId="0" applyNumberFormat="1" applyFont="1" applyAlignment="1">
      <alignment vertical="center" wrapText="1"/>
    </xf>
    <xf numFmtId="0" fontId="6" fillId="24" borderId="181" xfId="0" applyNumberFormat="1" applyFont="1" applyFill="1" applyBorder="1" applyAlignment="1">
      <alignment horizontal="center" vertical="center" wrapText="1"/>
    </xf>
    <xf numFmtId="9" fontId="6" fillId="24" borderId="181" xfId="2" applyFont="1" applyFill="1" applyBorder="1" applyAlignment="1">
      <alignment horizontal="center" vertical="center" wrapText="1"/>
    </xf>
    <xf numFmtId="0" fontId="21" fillId="11" borderId="181" xfId="0" applyFont="1" applyFill="1" applyBorder="1" applyAlignment="1">
      <alignment horizontal="left" vertical="center" wrapText="1"/>
    </xf>
    <xf numFmtId="1" fontId="18" fillId="11" borderId="173" xfId="0" applyNumberFormat="1" applyFont="1" applyFill="1" applyBorder="1" applyAlignment="1">
      <alignment horizontal="center" vertical="center" wrapText="1"/>
    </xf>
    <xf numFmtId="0" fontId="67" fillId="0" borderId="0" xfId="0" applyFont="1" applyAlignment="1">
      <alignment vertical="center" wrapText="1"/>
    </xf>
    <xf numFmtId="0" fontId="6" fillId="24" borderId="33" xfId="0" applyNumberFormat="1" applyFont="1" applyFill="1" applyBorder="1" applyAlignment="1">
      <alignment horizontal="center" vertical="center" wrapText="1"/>
    </xf>
    <xf numFmtId="0" fontId="21" fillId="0" borderId="173" xfId="0" applyNumberFormat="1" applyFont="1" applyFill="1" applyBorder="1" applyAlignment="1">
      <alignment horizontal="left" vertical="center" wrapText="1"/>
    </xf>
    <xf numFmtId="0" fontId="81" fillId="0" borderId="0" xfId="0" applyFont="1" applyFill="1" applyAlignment="1">
      <alignment vertical="center" wrapText="1"/>
    </xf>
    <xf numFmtId="0" fontId="21" fillId="24" borderId="90" xfId="0" applyFont="1" applyFill="1" applyBorder="1" applyAlignment="1">
      <alignment horizontal="center" vertical="center" wrapText="1"/>
    </xf>
    <xf numFmtId="1" fontId="6" fillId="11" borderId="173" xfId="0" applyNumberFormat="1" applyFont="1" applyFill="1" applyBorder="1" applyAlignment="1">
      <alignment horizontal="center" vertical="center" wrapText="1"/>
    </xf>
    <xf numFmtId="0" fontId="21" fillId="0" borderId="173" xfId="0" applyNumberFormat="1" applyFont="1" applyFill="1" applyBorder="1" applyAlignment="1">
      <alignment horizontal="center" vertical="center" wrapText="1"/>
    </xf>
    <xf numFmtId="0" fontId="21" fillId="11" borderId="173" xfId="0" applyNumberFormat="1" applyFont="1" applyFill="1" applyBorder="1" applyAlignment="1">
      <alignment horizontal="center" vertical="center" wrapText="1"/>
    </xf>
    <xf numFmtId="1" fontId="21" fillId="0" borderId="181" xfId="0" applyNumberFormat="1" applyFont="1" applyFill="1" applyBorder="1" applyAlignment="1">
      <alignment horizontal="center" vertical="center" wrapText="1"/>
    </xf>
    <xf numFmtId="0" fontId="67" fillId="11" borderId="182" xfId="1" applyFont="1" applyFill="1" applyBorder="1" applyAlignment="1" applyProtection="1">
      <alignment horizontal="center" vertical="center" wrapText="1"/>
    </xf>
    <xf numFmtId="0" fontId="67" fillId="11" borderId="182" xfId="1" applyFont="1" applyFill="1" applyBorder="1" applyAlignment="1" applyProtection="1">
      <alignment vertical="center" wrapText="1"/>
    </xf>
    <xf numFmtId="1" fontId="6" fillId="11" borderId="185" xfId="0" applyNumberFormat="1" applyFont="1" applyFill="1" applyBorder="1" applyAlignment="1">
      <alignment horizontal="center" vertical="center" wrapText="1"/>
    </xf>
    <xf numFmtId="1" fontId="6" fillId="11" borderId="184" xfId="0" applyNumberFormat="1" applyFont="1" applyFill="1" applyBorder="1" applyAlignment="1">
      <alignment horizontal="center" vertical="center" wrapText="1"/>
    </xf>
    <xf numFmtId="1" fontId="21" fillId="0" borderId="183" xfId="0" applyNumberFormat="1" applyFont="1" applyFill="1" applyBorder="1" applyAlignment="1">
      <alignment horizontal="center" vertical="center" wrapText="1"/>
    </xf>
    <xf numFmtId="0" fontId="1" fillId="15" borderId="82" xfId="0" applyNumberFormat="1" applyFont="1" applyFill="1" applyBorder="1" applyAlignment="1">
      <alignment horizontal="center" vertical="center" wrapText="1"/>
    </xf>
    <xf numFmtId="1" fontId="80" fillId="0" borderId="184" xfId="0" applyNumberFormat="1" applyFont="1" applyFill="1" applyBorder="1" applyAlignment="1">
      <alignment horizontal="center" vertical="center"/>
    </xf>
    <xf numFmtId="1" fontId="32" fillId="0" borderId="183" xfId="0" applyNumberFormat="1" applyFont="1" applyFill="1" applyBorder="1" applyAlignment="1">
      <alignment horizontal="center" vertical="center" wrapText="1"/>
    </xf>
    <xf numFmtId="0" fontId="6" fillId="24" borderId="82" xfId="0" applyNumberFormat="1" applyFont="1" applyFill="1" applyBorder="1" applyAlignment="1">
      <alignment horizontal="center" vertical="center" wrapText="1"/>
    </xf>
    <xf numFmtId="9" fontId="6" fillId="24" borderId="82" xfId="2" applyFont="1" applyFill="1" applyBorder="1" applyAlignment="1">
      <alignment horizontal="center" vertical="center" wrapText="1"/>
    </xf>
    <xf numFmtId="1" fontId="1" fillId="15" borderId="82" xfId="0" applyNumberFormat="1" applyFont="1" applyFill="1" applyBorder="1" applyAlignment="1">
      <alignment horizontal="center" vertical="center" wrapText="1"/>
    </xf>
    <xf numFmtId="0" fontId="6" fillId="24" borderId="186" xfId="0" applyNumberFormat="1" applyFont="1" applyFill="1" applyBorder="1" applyAlignment="1">
      <alignment horizontal="center" vertical="center" wrapText="1"/>
    </xf>
    <xf numFmtId="1" fontId="21" fillId="0" borderId="82" xfId="0" applyNumberFormat="1" applyFont="1" applyFill="1" applyBorder="1" applyAlignment="1">
      <alignment horizontal="left" vertical="center" wrapText="1"/>
    </xf>
    <xf numFmtId="0" fontId="21" fillId="0" borderId="82" xfId="0" applyNumberFormat="1" applyFont="1" applyFill="1" applyBorder="1" applyAlignment="1">
      <alignment horizontal="center" vertical="center" wrapText="1"/>
    </xf>
    <xf numFmtId="0" fontId="21" fillId="0" borderId="82" xfId="0" applyNumberFormat="1" applyFont="1" applyFill="1" applyBorder="1" applyAlignment="1">
      <alignment horizontal="center" vertical="center" wrapText="1"/>
    </xf>
    <xf numFmtId="0" fontId="21" fillId="0" borderId="82" xfId="0" applyNumberFormat="1" applyFont="1" applyFill="1" applyBorder="1" applyAlignment="1">
      <alignment horizontal="center" vertical="center" wrapText="1"/>
    </xf>
    <xf numFmtId="49" fontId="21" fillId="0" borderId="82" xfId="0" applyNumberFormat="1" applyFont="1" applyFill="1" applyBorder="1" applyAlignment="1">
      <alignment horizontal="center" vertical="center" wrapText="1"/>
    </xf>
    <xf numFmtId="49" fontId="21" fillId="0" borderId="187" xfId="0" applyNumberFormat="1" applyFont="1" applyFill="1" applyBorder="1" applyAlignment="1">
      <alignment horizontal="center" vertical="center" wrapText="1"/>
    </xf>
    <xf numFmtId="49" fontId="21" fillId="0" borderId="82" xfId="0" applyNumberFormat="1" applyFont="1" applyFill="1" applyBorder="1" applyAlignment="1">
      <alignment horizontal="center" vertical="center" wrapText="1"/>
    </xf>
    <xf numFmtId="49" fontId="21" fillId="0" borderId="82" xfId="0" applyNumberFormat="1" applyFont="1" applyFill="1" applyBorder="1" applyAlignment="1">
      <alignment horizontal="center" vertical="center" wrapText="1"/>
    </xf>
    <xf numFmtId="49" fontId="21" fillId="0" borderId="82" xfId="0" applyNumberFormat="1" applyFont="1" applyFill="1" applyBorder="1" applyAlignment="1">
      <alignment horizontal="center" vertical="center" wrapText="1"/>
    </xf>
    <xf numFmtId="49" fontId="21" fillId="0" borderId="82" xfId="0" applyNumberFormat="1" applyFont="1" applyFill="1" applyBorder="1" applyAlignment="1">
      <alignment horizontal="center" vertical="center" wrapText="1"/>
    </xf>
    <xf numFmtId="49" fontId="21" fillId="0" borderId="82" xfId="0" applyNumberFormat="1" applyFont="1" applyFill="1" applyBorder="1" applyAlignment="1">
      <alignment horizontal="center" vertical="center" wrapText="1"/>
    </xf>
    <xf numFmtId="0" fontId="32" fillId="14" borderId="32" xfId="0" applyNumberFormat="1" applyFont="1" applyFill="1" applyBorder="1" applyAlignment="1">
      <alignment horizontal="center" vertical="center" wrapText="1"/>
    </xf>
    <xf numFmtId="0" fontId="86" fillId="14" borderId="32" xfId="0" applyNumberFormat="1" applyFont="1" applyFill="1" applyBorder="1" applyAlignment="1">
      <alignment horizontal="center" vertical="center" wrapText="1"/>
    </xf>
    <xf numFmtId="0" fontId="32" fillId="14" borderId="93" xfId="0" applyFont="1" applyFill="1" applyBorder="1" applyAlignment="1">
      <alignment horizontal="center" vertical="center"/>
    </xf>
    <xf numFmtId="1" fontId="32" fillId="14" borderId="96" xfId="0" applyNumberFormat="1" applyFont="1" applyFill="1" applyBorder="1" applyAlignment="1">
      <alignment horizontal="center" vertical="center" wrapText="1"/>
    </xf>
    <xf numFmtId="0" fontId="32" fillId="14" borderId="0" xfId="0" applyNumberFormat="1" applyFont="1" applyFill="1" applyBorder="1" applyAlignment="1">
      <alignment horizontal="center" vertical="center" wrapText="1"/>
    </xf>
    <xf numFmtId="0" fontId="75" fillId="22" borderId="29" xfId="0" applyFont="1" applyFill="1" applyBorder="1" applyAlignment="1">
      <alignment horizontal="center" vertical="center"/>
    </xf>
    <xf numFmtId="9" fontId="6" fillId="22" borderId="32" xfId="0" applyNumberFormat="1" applyFont="1" applyFill="1" applyBorder="1" applyAlignment="1">
      <alignment horizontal="center" vertical="center" wrapText="1"/>
    </xf>
    <xf numFmtId="0" fontId="6" fillId="22" borderId="32" xfId="0" applyNumberFormat="1" applyFont="1" applyFill="1" applyBorder="1" applyAlignment="1">
      <alignment horizontal="center" vertical="center" wrapText="1"/>
    </xf>
    <xf numFmtId="9" fontId="6" fillId="22" borderId="39" xfId="0" applyNumberFormat="1" applyFont="1" applyFill="1" applyBorder="1" applyAlignment="1">
      <alignment horizontal="center" vertical="center" wrapText="1"/>
    </xf>
    <xf numFmtId="0" fontId="6" fillId="22" borderId="39" xfId="0" applyNumberFormat="1" applyFont="1" applyFill="1" applyBorder="1" applyAlignment="1">
      <alignment horizontal="center" vertical="center" wrapText="1"/>
    </xf>
    <xf numFmtId="0" fontId="6" fillId="22" borderId="133" xfId="50" applyNumberFormat="1" applyFont="1" applyFill="1" applyBorder="1" applyAlignment="1">
      <alignment horizontal="center" vertical="center" wrapText="1"/>
    </xf>
    <xf numFmtId="9" fontId="6" fillId="22" borderId="133" xfId="147" applyFont="1" applyFill="1" applyBorder="1" applyAlignment="1">
      <alignment horizontal="center" vertical="center" wrapText="1"/>
    </xf>
    <xf numFmtId="0" fontId="6" fillId="22" borderId="133" xfId="46" applyNumberFormat="1" applyFont="1" applyFill="1" applyBorder="1" applyAlignment="1">
      <alignment horizontal="center" vertical="center" wrapText="1"/>
    </xf>
    <xf numFmtId="9" fontId="6" fillId="22" borderId="133" xfId="2" applyFont="1" applyFill="1" applyBorder="1" applyAlignment="1">
      <alignment horizontal="center" vertical="center" wrapText="1"/>
    </xf>
    <xf numFmtId="1" fontId="32" fillId="14" borderId="153" xfId="0" applyNumberFormat="1" applyFont="1" applyFill="1" applyBorder="1" applyAlignment="1">
      <alignment horizontal="center" vertical="center" wrapText="1"/>
    </xf>
    <xf numFmtId="1" fontId="32" fillId="14" borderId="154" xfId="0" applyNumberFormat="1" applyFont="1" applyFill="1" applyBorder="1" applyAlignment="1">
      <alignment horizontal="center" vertical="center" wrapText="1"/>
    </xf>
    <xf numFmtId="0" fontId="32" fillId="14" borderId="133" xfId="46" applyNumberFormat="1" applyFont="1" applyFill="1" applyBorder="1" applyAlignment="1">
      <alignment horizontal="center" vertical="center" wrapText="1"/>
    </xf>
    <xf numFmtId="0" fontId="86" fillId="14" borderId="133" xfId="46" applyNumberFormat="1" applyFont="1" applyFill="1" applyBorder="1" applyAlignment="1">
      <alignment horizontal="center" vertical="center" wrapText="1"/>
    </xf>
    <xf numFmtId="0" fontId="32" fillId="14" borderId="32" xfId="1" applyFont="1" applyFill="1" applyBorder="1" applyAlignment="1" applyProtection="1">
      <alignment horizontal="center" vertical="center" wrapText="1"/>
    </xf>
    <xf numFmtId="0" fontId="67" fillId="14" borderId="32" xfId="1" applyFont="1" applyFill="1" applyBorder="1" applyAlignment="1" applyProtection="1">
      <alignment horizontal="left" vertical="center" wrapText="1"/>
    </xf>
    <xf numFmtId="0" fontId="68" fillId="22" borderId="133" xfId="0" applyFont="1" applyFill="1" applyBorder="1" applyAlignment="1">
      <alignment horizontal="center" vertical="center"/>
    </xf>
    <xf numFmtId="9" fontId="6" fillId="22" borderId="86" xfId="147" applyFont="1" applyFill="1" applyBorder="1" applyAlignment="1">
      <alignment horizontal="center" vertical="center" wrapText="1"/>
    </xf>
    <xf numFmtId="0" fontId="6" fillId="22" borderId="86" xfId="50" applyNumberFormat="1" applyFont="1" applyFill="1" applyBorder="1" applyAlignment="1">
      <alignment horizontal="center" vertical="center" wrapText="1"/>
    </xf>
    <xf numFmtId="9" fontId="6" fillId="22" borderId="124" xfId="147" applyFont="1" applyFill="1" applyBorder="1" applyAlignment="1">
      <alignment horizontal="center" vertical="center" wrapText="1"/>
    </xf>
    <xf numFmtId="0" fontId="6" fillId="22" borderId="124" xfId="46" applyNumberFormat="1" applyFont="1" applyFill="1" applyBorder="1" applyAlignment="1">
      <alignment horizontal="center" vertical="center" wrapText="1"/>
    </xf>
    <xf numFmtId="0" fontId="6" fillId="22" borderId="124" xfId="50" applyNumberFormat="1" applyFont="1" applyFill="1" applyBorder="1" applyAlignment="1">
      <alignment horizontal="center" vertical="center" wrapText="1"/>
    </xf>
    <xf numFmtId="9" fontId="6" fillId="22" borderId="89" xfId="46" applyNumberFormat="1" applyFont="1" applyFill="1" applyBorder="1" applyAlignment="1">
      <alignment horizontal="center" vertical="center" wrapText="1"/>
    </xf>
    <xf numFmtId="0" fontId="6" fillId="22" borderId="89" xfId="46" applyNumberFormat="1" applyFont="1" applyFill="1" applyBorder="1" applyAlignment="1">
      <alignment horizontal="center" vertical="center" wrapText="1"/>
    </xf>
    <xf numFmtId="0" fontId="6" fillId="22" borderId="89" xfId="50" applyNumberFormat="1" applyFont="1" applyFill="1" applyBorder="1" applyAlignment="1">
      <alignment horizontal="center" vertical="center" wrapText="1"/>
    </xf>
    <xf numFmtId="9" fontId="6" fillId="22" borderId="137" xfId="147" applyFont="1" applyFill="1" applyBorder="1" applyAlignment="1">
      <alignment horizontal="center" vertical="center" wrapText="1"/>
    </xf>
    <xf numFmtId="0" fontId="67" fillId="22" borderId="137" xfId="0" applyFont="1" applyFill="1" applyBorder="1" applyAlignment="1">
      <alignment horizontal="center" vertical="center"/>
    </xf>
    <xf numFmtId="9" fontId="6" fillId="22" borderId="89" xfId="2" applyFont="1" applyFill="1" applyBorder="1" applyAlignment="1">
      <alignment horizontal="center" vertical="center" wrapText="1"/>
    </xf>
    <xf numFmtId="9" fontId="6" fillId="22" borderId="85" xfId="147" applyFont="1" applyFill="1" applyBorder="1" applyAlignment="1">
      <alignment horizontal="center" vertical="center" wrapText="1"/>
    </xf>
    <xf numFmtId="0" fontId="6" fillId="22" borderId="85" xfId="50" applyNumberFormat="1" applyFont="1" applyFill="1" applyBorder="1" applyAlignment="1">
      <alignment horizontal="center" vertical="center" wrapText="1"/>
    </xf>
    <xf numFmtId="0" fontId="32" fillId="14" borderId="171" xfId="1" applyFont="1" applyFill="1" applyBorder="1" applyAlignment="1" applyProtection="1">
      <alignment horizontal="center" vertical="center" wrapText="1"/>
    </xf>
    <xf numFmtId="0" fontId="32" fillId="14" borderId="171" xfId="1" applyFont="1" applyFill="1" applyBorder="1" applyAlignment="1" applyProtection="1">
      <alignment vertical="center" wrapText="1"/>
    </xf>
    <xf numFmtId="0" fontId="21" fillId="14" borderId="171" xfId="1" applyFont="1" applyFill="1" applyBorder="1" applyAlignment="1" applyProtection="1">
      <alignment horizontal="center" vertical="center" wrapText="1"/>
    </xf>
    <xf numFmtId="0" fontId="32" fillId="14" borderId="12" xfId="0" applyNumberFormat="1" applyFont="1" applyFill="1" applyBorder="1" applyAlignment="1">
      <alignment horizontal="center" vertical="center" wrapText="1"/>
    </xf>
    <xf numFmtId="1" fontId="32" fillId="14" borderId="170" xfId="0" applyNumberFormat="1" applyFont="1" applyFill="1" applyBorder="1" applyAlignment="1">
      <alignment horizontal="center" vertical="center"/>
    </xf>
    <xf numFmtId="49" fontId="32" fillId="14" borderId="169" xfId="1" applyNumberFormat="1" applyFont="1" applyFill="1" applyBorder="1" applyAlignment="1" applyProtection="1">
      <alignment horizontal="center" vertical="center" wrapText="1"/>
    </xf>
    <xf numFmtId="1" fontId="32" fillId="14" borderId="169" xfId="0" applyNumberFormat="1" applyFont="1" applyFill="1" applyBorder="1" applyAlignment="1">
      <alignment horizontal="center" vertical="center" wrapText="1"/>
    </xf>
    <xf numFmtId="1" fontId="84" fillId="14" borderId="168" xfId="0" applyNumberFormat="1" applyFont="1" applyFill="1" applyBorder="1" applyAlignment="1">
      <alignment horizontal="center" vertical="center"/>
    </xf>
    <xf numFmtId="0" fontId="32" fillId="14" borderId="169" xfId="1" applyFont="1" applyFill="1" applyBorder="1" applyAlignment="1" applyProtection="1">
      <alignment horizontal="center" vertical="center" wrapText="1"/>
    </xf>
    <xf numFmtId="0" fontId="32" fillId="14" borderId="171" xfId="50" applyNumberFormat="1" applyFont="1" applyFill="1" applyBorder="1" applyAlignment="1">
      <alignment horizontal="center" vertical="center" wrapText="1"/>
    </xf>
    <xf numFmtId="9" fontId="32" fillId="14" borderId="171" xfId="147" applyFont="1" applyFill="1" applyBorder="1" applyAlignment="1">
      <alignment horizontal="center" vertical="center" wrapText="1"/>
    </xf>
    <xf numFmtId="1" fontId="32" fillId="14" borderId="171" xfId="0" applyNumberFormat="1" applyFont="1" applyFill="1" applyBorder="1" applyAlignment="1">
      <alignment horizontal="left" vertical="center" wrapText="1"/>
    </xf>
    <xf numFmtId="0" fontId="6" fillId="22" borderId="124" xfId="47" applyNumberFormat="1" applyFont="1" applyFill="1" applyBorder="1" applyAlignment="1">
      <alignment horizontal="center" vertical="center" wrapText="1"/>
    </xf>
    <xf numFmtId="0" fontId="21" fillId="22" borderId="86" xfId="50" applyNumberFormat="1" applyFont="1" applyFill="1" applyBorder="1" applyAlignment="1">
      <alignment horizontal="center" vertical="center" wrapText="1"/>
    </xf>
    <xf numFmtId="0" fontId="67" fillId="22" borderId="84" xfId="0" applyFont="1" applyFill="1" applyBorder="1" applyAlignment="1">
      <alignment horizontal="center" vertical="center"/>
    </xf>
    <xf numFmtId="0" fontId="67" fillId="22" borderId="84" xfId="0" applyFont="1" applyFill="1" applyBorder="1" applyAlignment="1">
      <alignment horizontal="center" vertical="center" wrapText="1"/>
    </xf>
    <xf numFmtId="0" fontId="32" fillId="14" borderId="32" xfId="1" applyNumberFormat="1" applyFont="1" applyFill="1" applyBorder="1" applyAlignment="1" applyProtection="1">
      <alignment horizontal="center" vertical="center" wrapText="1"/>
    </xf>
    <xf numFmtId="0" fontId="32" fillId="14" borderId="112" xfId="1" applyNumberFormat="1" applyFont="1" applyFill="1" applyBorder="1" applyAlignment="1" applyProtection="1">
      <alignment horizontal="center" vertical="center" wrapText="1"/>
    </xf>
    <xf numFmtId="0" fontId="32" fillId="14" borderId="86" xfId="50" applyNumberFormat="1" applyFont="1" applyFill="1" applyBorder="1" applyAlignment="1">
      <alignment horizontal="center" vertical="center" wrapText="1"/>
    </xf>
    <xf numFmtId="0" fontId="86" fillId="14" borderId="86" xfId="50" applyNumberFormat="1" applyFont="1" applyFill="1" applyBorder="1" applyAlignment="1">
      <alignment horizontal="center" vertical="center" wrapText="1"/>
    </xf>
    <xf numFmtId="0" fontId="6" fillId="14" borderId="86" xfId="50" applyNumberFormat="1" applyFont="1" applyFill="1" applyBorder="1" applyAlignment="1">
      <alignment horizontal="center" vertical="center" wrapText="1"/>
    </xf>
    <xf numFmtId="49" fontId="32" fillId="14" borderId="32" xfId="1" applyNumberFormat="1" applyFont="1" applyFill="1" applyBorder="1" applyAlignment="1" applyProtection="1">
      <alignment horizontal="center" vertical="center" wrapText="1"/>
    </xf>
    <xf numFmtId="49" fontId="32" fillId="14" borderId="112" xfId="1" applyNumberFormat="1" applyFont="1" applyFill="1" applyBorder="1" applyAlignment="1" applyProtection="1">
      <alignment horizontal="center" vertical="center" wrapText="1"/>
    </xf>
    <xf numFmtId="0" fontId="18" fillId="14" borderId="119" xfId="0" applyNumberFormat="1" applyFont="1" applyFill="1" applyBorder="1" applyAlignment="1">
      <alignment horizontal="center" vertical="center" wrapText="1"/>
    </xf>
    <xf numFmtId="1" fontId="21" fillId="0" borderId="155" xfId="0" applyNumberFormat="1" applyFont="1" applyFill="1" applyBorder="1" applyAlignment="1">
      <alignment horizontal="center" vertical="center" wrapText="1"/>
    </xf>
    <xf numFmtId="1" fontId="32" fillId="14" borderId="113" xfId="0" applyNumberFormat="1" applyFont="1" applyFill="1" applyBorder="1" applyAlignment="1">
      <alignment horizontal="center" vertical="center" wrapText="1"/>
    </xf>
    <xf numFmtId="0" fontId="32" fillId="14" borderId="89" xfId="46" applyNumberFormat="1" applyFont="1" applyFill="1" applyBorder="1" applyAlignment="1">
      <alignment horizontal="center" vertical="center" wrapText="1"/>
    </xf>
    <xf numFmtId="0" fontId="32" fillId="14" borderId="89" xfId="50" applyNumberFormat="1" applyFont="1" applyFill="1" applyBorder="1" applyAlignment="1">
      <alignment horizontal="center" vertical="center" wrapText="1"/>
    </xf>
    <xf numFmtId="0" fontId="6" fillId="14" borderId="89" xfId="50" applyNumberFormat="1" applyFont="1" applyFill="1" applyBorder="1" applyAlignment="1">
      <alignment horizontal="center" vertical="center" wrapText="1"/>
    </xf>
    <xf numFmtId="0" fontId="32" fillId="14" borderId="15" xfId="0" applyNumberFormat="1" applyFont="1" applyFill="1" applyBorder="1" applyAlignment="1">
      <alignment vertical="center"/>
    </xf>
    <xf numFmtId="0" fontId="32" fillId="14" borderId="133" xfId="0" applyFont="1" applyFill="1" applyBorder="1" applyAlignment="1">
      <alignment horizontal="center" vertical="center"/>
    </xf>
    <xf numFmtId="0" fontId="32" fillId="14" borderId="32" xfId="1" applyFont="1" applyFill="1" applyBorder="1" applyAlignment="1" applyProtection="1">
      <alignment horizontal="left" vertical="center" wrapText="1"/>
    </xf>
    <xf numFmtId="0" fontId="32" fillId="14" borderId="15" xfId="0" applyNumberFormat="1" applyFont="1" applyFill="1" applyBorder="1" applyAlignment="1">
      <alignment horizontal="center" vertical="center" wrapText="1"/>
    </xf>
    <xf numFmtId="0" fontId="32" fillId="14" borderId="88" xfId="0" applyNumberFormat="1" applyFont="1" applyFill="1" applyBorder="1" applyAlignment="1">
      <alignment horizontal="center" vertical="center" wrapText="1"/>
    </xf>
    <xf numFmtId="1" fontId="32" fillId="14" borderId="15" xfId="0" applyNumberFormat="1" applyFont="1" applyFill="1" applyBorder="1" applyAlignment="1">
      <alignment horizontal="center" vertical="center"/>
    </xf>
    <xf numFmtId="0" fontId="32" fillId="14" borderId="82" xfId="0" applyFont="1" applyFill="1" applyBorder="1" applyAlignment="1">
      <alignment horizontal="center" vertical="center" wrapText="1"/>
    </xf>
    <xf numFmtId="0" fontId="32" fillId="14" borderId="110" xfId="1" applyNumberFormat="1" applyFont="1" applyFill="1" applyBorder="1" applyAlignment="1" applyProtection="1">
      <alignment horizontal="center" vertical="center" wrapText="1"/>
    </xf>
    <xf numFmtId="0" fontId="32" fillId="14" borderId="36" xfId="1" applyFont="1" applyFill="1" applyBorder="1" applyAlignment="1" applyProtection="1">
      <alignment horizontal="center" vertical="center" wrapText="1"/>
    </xf>
    <xf numFmtId="9" fontId="32" fillId="14" borderId="86" xfId="147" applyFont="1" applyFill="1" applyBorder="1" applyAlignment="1">
      <alignment horizontal="center" vertical="center" wrapText="1"/>
    </xf>
    <xf numFmtId="9" fontId="32" fillId="14" borderId="89" xfId="2" applyFont="1" applyFill="1" applyBorder="1" applyAlignment="1">
      <alignment horizontal="center" vertical="center" wrapText="1"/>
    </xf>
    <xf numFmtId="0" fontId="32" fillId="14" borderId="110" xfId="1" applyNumberFormat="1" applyFont="1" applyFill="1" applyBorder="1" applyAlignment="1" applyProtection="1">
      <alignment horizontal="left" vertical="center" wrapText="1"/>
    </xf>
    <xf numFmtId="0" fontId="86" fillId="14" borderId="15" xfId="0" applyNumberFormat="1" applyFont="1" applyFill="1" applyBorder="1" applyAlignment="1">
      <alignment vertical="center"/>
    </xf>
    <xf numFmtId="0" fontId="86" fillId="14" borderId="133" xfId="0" applyFont="1" applyFill="1" applyBorder="1" applyAlignment="1">
      <alignment horizontal="center" vertical="center"/>
    </xf>
    <xf numFmtId="0" fontId="86" fillId="14" borderId="32" xfId="1" applyFont="1" applyFill="1" applyBorder="1" applyAlignment="1" applyProtection="1">
      <alignment horizontal="left" vertical="center" wrapText="1"/>
    </xf>
    <xf numFmtId="0" fontId="86" fillId="14" borderId="15" xfId="0" applyNumberFormat="1" applyFont="1" applyFill="1" applyBorder="1" applyAlignment="1">
      <alignment horizontal="center" vertical="center" wrapText="1"/>
    </xf>
    <xf numFmtId="0" fontId="86" fillId="14" borderId="88" xfId="0" applyNumberFormat="1" applyFont="1" applyFill="1" applyBorder="1" applyAlignment="1">
      <alignment horizontal="center" vertical="center" wrapText="1"/>
    </xf>
    <xf numFmtId="1" fontId="86" fillId="14" borderId="15" xfId="0" applyNumberFormat="1" applyFont="1" applyFill="1" applyBorder="1" applyAlignment="1">
      <alignment horizontal="center" vertical="center"/>
    </xf>
    <xf numFmtId="49" fontId="86" fillId="14" borderId="32" xfId="1" applyNumberFormat="1" applyFont="1" applyFill="1" applyBorder="1" applyAlignment="1" applyProtection="1">
      <alignment horizontal="center" vertical="center" wrapText="1"/>
    </xf>
    <xf numFmtId="0" fontId="86" fillId="14" borderId="112" xfId="1" applyNumberFormat="1" applyFont="1" applyFill="1" applyBorder="1" applyAlignment="1" applyProtection="1">
      <alignment horizontal="center" vertical="center" wrapText="1"/>
    </xf>
    <xf numFmtId="0" fontId="86" fillId="14" borderId="82" xfId="0" applyFont="1" applyFill="1" applyBorder="1" applyAlignment="1">
      <alignment horizontal="center" vertical="center" wrapText="1"/>
    </xf>
    <xf numFmtId="0" fontId="86" fillId="14" borderId="110" xfId="1" applyNumberFormat="1" applyFont="1" applyFill="1" applyBorder="1" applyAlignment="1" applyProtection="1">
      <alignment horizontal="center" vertical="center" wrapText="1"/>
    </xf>
    <xf numFmtId="0" fontId="86" fillId="14" borderId="36" xfId="1" applyFont="1" applyFill="1" applyBorder="1" applyAlignment="1" applyProtection="1">
      <alignment horizontal="center" vertical="center" wrapText="1"/>
    </xf>
    <xf numFmtId="0" fontId="86" fillId="14" borderId="32" xfId="1" applyFont="1" applyFill="1" applyBorder="1" applyAlignment="1" applyProtection="1">
      <alignment horizontal="center" vertical="center" wrapText="1"/>
    </xf>
    <xf numFmtId="9" fontId="86" fillId="14" borderId="86" xfId="147" applyFont="1" applyFill="1" applyBorder="1" applyAlignment="1">
      <alignment horizontal="center" vertical="center" wrapText="1"/>
    </xf>
    <xf numFmtId="0" fontId="86" fillId="14" borderId="89" xfId="46" applyNumberFormat="1" applyFont="1" applyFill="1" applyBorder="1" applyAlignment="1">
      <alignment horizontal="center" vertical="center" wrapText="1"/>
    </xf>
    <xf numFmtId="0" fontId="86" fillId="14" borderId="89" xfId="50" applyNumberFormat="1" applyFont="1" applyFill="1" applyBorder="1" applyAlignment="1">
      <alignment horizontal="center" vertical="center" wrapText="1"/>
    </xf>
    <xf numFmtId="9" fontId="86" fillId="14" borderId="89" xfId="2" applyFont="1" applyFill="1" applyBorder="1" applyAlignment="1">
      <alignment horizontal="center" vertical="center" wrapText="1"/>
    </xf>
    <xf numFmtId="0" fontId="86" fillId="14" borderId="110" xfId="1" applyNumberFormat="1" applyFont="1" applyFill="1" applyBorder="1" applyAlignment="1" applyProtection="1">
      <alignment horizontal="left" vertical="center" wrapText="1"/>
    </xf>
    <xf numFmtId="0" fontId="86" fillId="14" borderId="0" xfId="0" applyNumberFormat="1" applyFont="1" applyFill="1" applyAlignment="1">
      <alignment vertical="center" wrapText="1"/>
    </xf>
    <xf numFmtId="0" fontId="86" fillId="14" borderId="0" xfId="0" applyFont="1" applyFill="1" applyAlignment="1">
      <alignment vertical="center" wrapText="1"/>
    </xf>
    <xf numFmtId="9" fontId="6" fillId="22" borderId="89" xfId="0" applyNumberFormat="1" applyFont="1" applyFill="1" applyBorder="1" applyAlignment="1">
      <alignment horizontal="center" vertical="center" wrapText="1"/>
    </xf>
    <xf numFmtId="0" fontId="6" fillId="22" borderId="89" xfId="0" applyNumberFormat="1" applyFont="1" applyFill="1" applyBorder="1" applyAlignment="1">
      <alignment horizontal="center" vertical="center" wrapText="1"/>
    </xf>
    <xf numFmtId="0" fontId="6" fillId="14" borderId="89" xfId="0" applyNumberFormat="1" applyFont="1" applyFill="1" applyBorder="1" applyAlignment="1">
      <alignment horizontal="center" vertical="center" wrapText="1"/>
    </xf>
    <xf numFmtId="0" fontId="67" fillId="14" borderId="148" xfId="0" applyFont="1" applyFill="1" applyBorder="1" applyAlignment="1">
      <alignment vertical="center" wrapText="1"/>
    </xf>
    <xf numFmtId="0" fontId="32" fillId="14" borderId="29" xfId="1" applyFont="1" applyFill="1" applyBorder="1" applyAlignment="1" applyProtection="1">
      <alignment horizontal="center" vertical="center" wrapText="1"/>
    </xf>
    <xf numFmtId="1" fontId="32" fillId="14" borderId="45" xfId="0" applyNumberFormat="1" applyFont="1" applyFill="1" applyBorder="1" applyAlignment="1">
      <alignment horizontal="center" vertical="center" wrapText="1"/>
    </xf>
    <xf numFmtId="0" fontId="32" fillId="14" borderId="90" xfId="50" applyNumberFormat="1" applyFont="1" applyFill="1" applyBorder="1" applyAlignment="1">
      <alignment horizontal="center" vertical="center" wrapText="1"/>
    </xf>
    <xf numFmtId="9" fontId="21" fillId="22" borderId="90" xfId="147" applyFont="1" applyFill="1" applyBorder="1" applyAlignment="1">
      <alignment horizontal="center" vertical="center" wrapText="1"/>
    </xf>
    <xf numFmtId="0" fontId="21" fillId="22" borderId="90" xfId="50" applyNumberFormat="1" applyFont="1" applyFill="1" applyBorder="1" applyAlignment="1">
      <alignment horizontal="center" vertical="center" wrapText="1"/>
    </xf>
    <xf numFmtId="9" fontId="67" fillId="22" borderId="95" xfId="147" applyFont="1" applyFill="1" applyBorder="1" applyAlignment="1">
      <alignment horizontal="center" vertical="center" wrapText="1"/>
    </xf>
    <xf numFmtId="0" fontId="67" fillId="22" borderId="95" xfId="50" applyNumberFormat="1" applyFont="1" applyFill="1" applyBorder="1" applyAlignment="1">
      <alignment horizontal="center" vertical="center" wrapText="1"/>
    </xf>
    <xf numFmtId="0" fontId="32" fillId="14" borderId="95" xfId="0" applyNumberFormat="1" applyFont="1" applyFill="1" applyBorder="1" applyAlignment="1">
      <alignment horizontal="center" vertical="center" wrapText="1"/>
    </xf>
    <xf numFmtId="0" fontId="6" fillId="14" borderId="95" xfId="0" applyNumberFormat="1" applyFont="1" applyFill="1" applyBorder="1" applyAlignment="1">
      <alignment horizontal="center" vertical="center" wrapText="1"/>
    </xf>
    <xf numFmtId="0" fontId="32" fillId="14" borderId="161" xfId="0" applyFont="1" applyFill="1" applyBorder="1" applyAlignment="1">
      <alignment horizontal="center" vertical="center" wrapText="1"/>
    </xf>
    <xf numFmtId="9" fontId="32" fillId="14" borderId="90" xfId="147" applyFont="1" applyFill="1" applyBorder="1" applyAlignment="1">
      <alignment horizontal="center" vertical="center" wrapText="1"/>
    </xf>
    <xf numFmtId="0" fontId="86" fillId="14" borderId="90" xfId="50" applyNumberFormat="1" applyFont="1" applyFill="1" applyBorder="1" applyAlignment="1">
      <alignment horizontal="center" vertical="center" wrapText="1"/>
    </xf>
    <xf numFmtId="0" fontId="32" fillId="14" borderId="90" xfId="0" applyFont="1" applyFill="1" applyBorder="1" applyAlignment="1">
      <alignment horizontal="center" vertical="center"/>
    </xf>
    <xf numFmtId="9" fontId="6" fillId="22" borderId="82" xfId="2" applyFont="1" applyFill="1" applyBorder="1" applyAlignment="1">
      <alignment horizontal="center" vertical="center" wrapText="1"/>
    </xf>
    <xf numFmtId="0" fontId="6" fillId="22" borderId="82" xfId="0" applyNumberFormat="1" applyFont="1" applyFill="1" applyBorder="1" applyAlignment="1">
      <alignment horizontal="center" vertical="center" wrapText="1"/>
    </xf>
    <xf numFmtId="9" fontId="6" fillId="22" borderId="102" xfId="2" applyFont="1" applyFill="1" applyBorder="1" applyAlignment="1">
      <alignment horizontal="center" vertical="center" wrapText="1"/>
    </xf>
    <xf numFmtId="0" fontId="6" fillId="22" borderId="102" xfId="46" applyNumberFormat="1" applyFont="1" applyFill="1" applyBorder="1" applyAlignment="1">
      <alignment horizontal="center" vertical="center" wrapText="1"/>
    </xf>
    <xf numFmtId="0" fontId="6" fillId="22" borderId="102" xfId="50" applyNumberFormat="1" applyFont="1" applyFill="1" applyBorder="1" applyAlignment="1">
      <alignment horizontal="center" vertical="center" wrapText="1"/>
    </xf>
    <xf numFmtId="9" fontId="24" fillId="22" borderId="161" xfId="147" applyFont="1" applyFill="1" applyBorder="1" applyAlignment="1">
      <alignment horizontal="center" vertical="center" wrapText="1"/>
    </xf>
    <xf numFmtId="0" fontId="24" fillId="22" borderId="161" xfId="50" applyNumberFormat="1" applyFont="1" applyFill="1" applyBorder="1" applyAlignment="1">
      <alignment horizontal="center" vertical="center" wrapText="1"/>
    </xf>
    <xf numFmtId="9" fontId="6" fillId="22" borderId="95" xfId="0" applyNumberFormat="1" applyFont="1" applyFill="1" applyBorder="1" applyAlignment="1">
      <alignment horizontal="center" vertical="center" wrapText="1"/>
    </xf>
    <xf numFmtId="0" fontId="6" fillId="22" borderId="95" xfId="0" applyNumberFormat="1" applyFont="1" applyFill="1" applyBorder="1" applyAlignment="1">
      <alignment horizontal="center" vertical="center" wrapText="1"/>
    </xf>
    <xf numFmtId="9" fontId="24" fillId="22" borderId="90" xfId="147" applyFont="1" applyFill="1" applyBorder="1" applyAlignment="1">
      <alignment horizontal="center" vertical="center" wrapText="1"/>
    </xf>
    <xf numFmtId="0" fontId="24" fillId="22" borderId="90" xfId="50" applyNumberFormat="1" applyFont="1" applyFill="1" applyBorder="1" applyAlignment="1">
      <alignment horizontal="center" vertical="center" wrapText="1"/>
    </xf>
    <xf numFmtId="0" fontId="21" fillId="22" borderId="90" xfId="0" applyFont="1" applyFill="1" applyBorder="1" applyAlignment="1">
      <alignment horizontal="center" vertical="center"/>
    </xf>
    <xf numFmtId="9" fontId="21" fillId="22" borderId="82" xfId="147" applyFont="1" applyFill="1" applyBorder="1" applyAlignment="1">
      <alignment horizontal="center" vertical="center" wrapText="1"/>
    </xf>
    <xf numFmtId="0" fontId="21" fillId="22" borderId="82" xfId="0" applyFont="1" applyFill="1" applyBorder="1" applyAlignment="1">
      <alignment horizontal="center" vertical="center"/>
    </xf>
    <xf numFmtId="0" fontId="32" fillId="14" borderId="144" xfId="0" applyFont="1" applyFill="1" applyBorder="1" applyAlignment="1">
      <alignment horizontal="center" vertical="center"/>
    </xf>
    <xf numFmtId="0" fontId="32" fillId="14" borderId="144" xfId="0" applyFont="1" applyFill="1" applyBorder="1" applyAlignment="1">
      <alignment horizontal="left" vertical="center" wrapText="1" indent="1"/>
    </xf>
    <xf numFmtId="0" fontId="32" fillId="14" borderId="144" xfId="0" applyFont="1" applyFill="1" applyBorder="1" applyAlignment="1">
      <alignment vertical="center" wrapText="1"/>
    </xf>
    <xf numFmtId="0" fontId="67" fillId="14" borderId="45" xfId="0" applyNumberFormat="1" applyFont="1" applyFill="1" applyBorder="1" applyAlignment="1">
      <alignment horizontal="center" vertical="center"/>
    </xf>
    <xf numFmtId="0" fontId="32" fillId="14" borderId="15" xfId="0" applyNumberFormat="1" applyFont="1" applyFill="1" applyBorder="1" applyAlignment="1">
      <alignment horizontal="left" vertical="center" wrapText="1"/>
    </xf>
    <xf numFmtId="0" fontId="1" fillId="11" borderId="35" xfId="0" applyNumberFormat="1" applyFont="1" applyFill="1" applyBorder="1" applyAlignment="1">
      <alignment horizontal="center" vertical="center" wrapText="1"/>
    </xf>
    <xf numFmtId="0" fontId="18" fillId="14" borderId="134" xfId="0" applyNumberFormat="1" applyFont="1" applyFill="1" applyBorder="1" applyAlignment="1">
      <alignment horizontal="center" vertical="center" wrapText="1"/>
    </xf>
    <xf numFmtId="1" fontId="32" fillId="14" borderId="170" xfId="0" applyNumberFormat="1" applyFont="1" applyFill="1" applyBorder="1" applyAlignment="1">
      <alignment horizontal="center" vertical="center" wrapText="1"/>
    </xf>
    <xf numFmtId="0" fontId="24" fillId="22" borderId="90" xfId="0" applyFont="1" applyFill="1" applyBorder="1" applyAlignment="1">
      <alignment horizontal="center" vertical="center"/>
    </xf>
    <xf numFmtId="0" fontId="24" fillId="22" borderId="161" xfId="0" applyFont="1" applyFill="1" applyBorder="1" applyAlignment="1">
      <alignment horizontal="center" vertical="center"/>
    </xf>
    <xf numFmtId="0" fontId="32" fillId="14" borderId="163" xfId="0" applyNumberFormat="1" applyFont="1" applyFill="1" applyBorder="1" applyAlignment="1">
      <alignment vertical="center" wrapText="1"/>
    </xf>
    <xf numFmtId="0" fontId="32" fillId="14" borderId="163" xfId="0" applyNumberFormat="1" applyFont="1" applyFill="1" applyBorder="1" applyAlignment="1">
      <alignment horizontal="center" vertical="center"/>
    </xf>
    <xf numFmtId="9" fontId="21" fillId="22" borderId="97" xfId="147" applyFont="1" applyFill="1" applyBorder="1" applyAlignment="1">
      <alignment horizontal="center" vertical="center" wrapText="1"/>
    </xf>
    <xf numFmtId="0" fontId="21" fillId="22" borderId="97" xfId="50" applyNumberFormat="1" applyFont="1" applyFill="1" applyBorder="1" applyAlignment="1">
      <alignment horizontal="center" vertical="center" wrapText="1"/>
    </xf>
    <xf numFmtId="9" fontId="6" fillId="22" borderId="181" xfId="2" applyFont="1" applyFill="1" applyBorder="1" applyAlignment="1">
      <alignment horizontal="center" vertical="center" wrapText="1"/>
    </xf>
    <xf numFmtId="0" fontId="6" fillId="22" borderId="181" xfId="0" applyNumberFormat="1" applyFont="1" applyFill="1" applyBorder="1" applyAlignment="1">
      <alignment horizontal="center" vertical="center" wrapText="1"/>
    </xf>
    <xf numFmtId="0" fontId="21" fillId="22" borderId="82" xfId="50" applyNumberFormat="1" applyFont="1" applyFill="1" applyBorder="1" applyAlignment="1">
      <alignment horizontal="center" vertical="center" wrapText="1"/>
    </xf>
    <xf numFmtId="1" fontId="32" fillId="22" borderId="124" xfId="0" applyNumberFormat="1" applyFont="1" applyFill="1" applyBorder="1" applyAlignment="1">
      <alignment horizontal="center" vertical="center" wrapText="1"/>
    </xf>
    <xf numFmtId="0" fontId="21" fillId="22" borderId="98" xfId="0" applyFont="1" applyFill="1" applyBorder="1" applyAlignment="1">
      <alignment horizontal="center" vertical="center"/>
    </xf>
    <xf numFmtId="0" fontId="6" fillId="0" borderId="15" xfId="0" applyNumberFormat="1" applyFont="1" applyFill="1" applyBorder="1" applyAlignment="1">
      <alignment horizontal="center" vertical="center" wrapText="1"/>
    </xf>
    <xf numFmtId="0" fontId="6" fillId="22" borderId="177" xfId="0" applyNumberFormat="1" applyFont="1" applyFill="1" applyBorder="1" applyAlignment="1">
      <alignment horizontal="center" vertical="center" wrapText="1"/>
    </xf>
    <xf numFmtId="9" fontId="6" fillId="22" borderId="133" xfId="0" applyNumberFormat="1" applyFont="1" applyFill="1" applyBorder="1" applyAlignment="1">
      <alignment horizontal="center" vertical="center" wrapText="1"/>
    </xf>
    <xf numFmtId="0" fontId="6" fillId="22" borderId="133" xfId="0" applyNumberFormat="1" applyFont="1" applyFill="1" applyBorder="1" applyAlignment="1">
      <alignment horizontal="center" vertical="center" wrapText="1"/>
    </xf>
    <xf numFmtId="0" fontId="67" fillId="22" borderId="93" xfId="0" applyFont="1" applyFill="1" applyBorder="1" applyAlignment="1">
      <alignment horizontal="center" vertical="center"/>
    </xf>
    <xf numFmtId="0" fontId="21" fillId="64" borderId="119" xfId="0" applyNumberFormat="1" applyFont="1" applyFill="1" applyBorder="1" applyAlignment="1">
      <alignment horizontal="center" vertical="center" wrapText="1"/>
    </xf>
    <xf numFmtId="0" fontId="24" fillId="64" borderId="29" xfId="1" applyFont="1" applyFill="1" applyBorder="1" applyAlignment="1" applyProtection="1">
      <alignment horizontal="center" vertical="center" wrapText="1"/>
    </xf>
    <xf numFmtId="0" fontId="1" fillId="64" borderId="110" xfId="0" applyNumberFormat="1" applyFont="1" applyFill="1" applyBorder="1" applyAlignment="1">
      <alignment horizontal="center" vertical="center" wrapText="1"/>
    </xf>
    <xf numFmtId="0" fontId="1" fillId="64" borderId="45" xfId="0" applyNumberFormat="1" applyFont="1" applyFill="1" applyBorder="1" applyAlignment="1">
      <alignment horizontal="center" vertical="center" wrapText="1"/>
    </xf>
    <xf numFmtId="0" fontId="24" fillId="64" borderId="119" xfId="0" applyNumberFormat="1" applyFont="1" applyFill="1" applyBorder="1" applyAlignment="1">
      <alignment horizontal="center" vertical="center" wrapText="1"/>
    </xf>
    <xf numFmtId="0" fontId="32" fillId="64" borderId="122" xfId="0" applyNumberFormat="1" applyFont="1" applyFill="1" applyBorder="1" applyAlignment="1">
      <alignment horizontal="center" vertical="center" wrapText="1"/>
    </xf>
    <xf numFmtId="0" fontId="75" fillId="64" borderId="163" xfId="0" applyNumberFormat="1" applyFont="1" applyFill="1" applyBorder="1" applyAlignment="1">
      <alignment horizontal="center" vertical="center"/>
    </xf>
    <xf numFmtId="0" fontId="24" fillId="64" borderId="121" xfId="1" applyNumberFormat="1" applyFont="1" applyFill="1" applyBorder="1" applyAlignment="1" applyProtection="1">
      <alignment vertical="center" wrapText="1"/>
    </xf>
    <xf numFmtId="0" fontId="24" fillId="64" borderId="123" xfId="0" applyNumberFormat="1" applyFont="1" applyFill="1" applyBorder="1" applyAlignment="1">
      <alignment horizontal="center" vertical="center" wrapText="1"/>
    </xf>
    <xf numFmtId="0" fontId="24" fillId="64" borderId="121" xfId="1" applyNumberFormat="1" applyFont="1" applyFill="1" applyBorder="1" applyAlignment="1" applyProtection="1">
      <alignment horizontal="center" vertical="center" wrapText="1"/>
    </xf>
    <xf numFmtId="0" fontId="24" fillId="64" borderId="165" xfId="0" applyNumberFormat="1" applyFont="1" applyFill="1" applyBorder="1" applyAlignment="1">
      <alignment horizontal="center" vertical="center" wrapText="1"/>
    </xf>
    <xf numFmtId="0" fontId="1" fillId="64" borderId="0" xfId="0" applyNumberFormat="1" applyFont="1" applyFill="1" applyBorder="1" applyAlignment="1">
      <alignment horizontal="center" vertical="center" wrapText="1"/>
    </xf>
    <xf numFmtId="0" fontId="1" fillId="64" borderId="0" xfId="0" applyNumberFormat="1" applyFont="1" applyFill="1" applyAlignment="1">
      <alignment vertical="center" wrapText="1"/>
    </xf>
    <xf numFmtId="0" fontId="24" fillId="64" borderId="96" xfId="0" applyNumberFormat="1" applyFont="1" applyFill="1" applyBorder="1" applyAlignment="1">
      <alignment horizontal="center" vertical="center" wrapText="1"/>
    </xf>
    <xf numFmtId="0" fontId="75" fillId="64" borderId="103" xfId="0" applyNumberFormat="1" applyFont="1" applyFill="1" applyBorder="1" applyAlignment="1">
      <alignment horizontal="center" vertical="center"/>
    </xf>
    <xf numFmtId="1" fontId="1" fillId="64" borderId="96" xfId="0" applyNumberFormat="1" applyFont="1" applyFill="1" applyBorder="1" applyAlignment="1">
      <alignment horizontal="center" vertical="center" wrapText="1"/>
    </xf>
    <xf numFmtId="0" fontId="1" fillId="64" borderId="161" xfId="0" applyNumberFormat="1" applyFont="1" applyFill="1" applyBorder="1" applyAlignment="1">
      <alignment horizontal="center" vertical="center" wrapText="1"/>
    </xf>
    <xf numFmtId="1" fontId="1" fillId="64" borderId="0" xfId="0" applyNumberFormat="1" applyFont="1" applyFill="1" applyBorder="1" applyAlignment="1">
      <alignment horizontal="center" vertical="center" wrapText="1"/>
    </xf>
    <xf numFmtId="0" fontId="1" fillId="64" borderId="160" xfId="0" applyNumberFormat="1" applyFont="1" applyFill="1" applyBorder="1" applyAlignment="1">
      <alignment horizontal="center" vertical="center" wrapText="1"/>
    </xf>
    <xf numFmtId="1" fontId="32" fillId="64" borderId="124" xfId="0" applyNumberFormat="1" applyFont="1" applyFill="1" applyBorder="1" applyAlignment="1">
      <alignment horizontal="center" vertical="center" wrapText="1"/>
    </xf>
    <xf numFmtId="0" fontId="75" fillId="64" borderId="0" xfId="0" applyFont="1" applyFill="1" applyAlignment="1">
      <alignment vertical="center" wrapText="1"/>
    </xf>
    <xf numFmtId="1" fontId="1" fillId="64" borderId="110" xfId="0" applyNumberFormat="1" applyFont="1" applyFill="1" applyBorder="1" applyAlignment="1">
      <alignment horizontal="center" vertical="center" wrapText="1"/>
    </xf>
    <xf numFmtId="1" fontId="1" fillId="64" borderId="166" xfId="0" applyNumberFormat="1" applyFont="1" applyFill="1" applyBorder="1" applyAlignment="1">
      <alignment horizontal="center" vertical="center" wrapText="1"/>
    </xf>
    <xf numFmtId="0" fontId="75" fillId="64" borderId="161" xfId="0" applyNumberFormat="1" applyFont="1" applyFill="1" applyBorder="1" applyAlignment="1">
      <alignment horizontal="center" vertical="center"/>
    </xf>
    <xf numFmtId="0" fontId="1" fillId="64" borderId="160" xfId="0" applyNumberFormat="1" applyFont="1" applyFill="1" applyBorder="1" applyAlignment="1">
      <alignment horizontal="center" vertical="center"/>
    </xf>
    <xf numFmtId="0" fontId="24" fillId="64" borderId="119" xfId="0" applyNumberFormat="1" applyFont="1" applyFill="1" applyBorder="1" applyAlignment="1">
      <alignment vertical="center" wrapText="1"/>
    </xf>
    <xf numFmtId="0" fontId="24" fillId="64" borderId="119" xfId="0" applyNumberFormat="1" applyFont="1" applyFill="1" applyBorder="1" applyAlignment="1">
      <alignment horizontal="center" vertical="center"/>
    </xf>
    <xf numFmtId="0" fontId="1" fillId="64" borderId="15" xfId="0" applyNumberFormat="1" applyFont="1" applyFill="1" applyBorder="1" applyAlignment="1">
      <alignment horizontal="center" vertical="center"/>
    </xf>
    <xf numFmtId="0" fontId="24" fillId="64" borderId="161" xfId="1" applyFont="1" applyFill="1" applyBorder="1" applyAlignment="1" applyProtection="1">
      <alignment horizontal="center" vertical="center" wrapText="1"/>
    </xf>
    <xf numFmtId="0" fontId="1" fillId="64" borderId="15" xfId="0" applyNumberFormat="1" applyFont="1" applyFill="1" applyBorder="1" applyAlignment="1">
      <alignment horizontal="center" vertical="center" wrapText="1"/>
    </xf>
    <xf numFmtId="0" fontId="32" fillId="14" borderId="148" xfId="0" applyFont="1" applyFill="1" applyBorder="1" applyAlignment="1">
      <alignment vertical="center" wrapText="1"/>
    </xf>
    <xf numFmtId="0" fontId="75" fillId="64" borderId="161" xfId="0" applyNumberFormat="1" applyFont="1" applyFill="1" applyBorder="1" applyAlignment="1">
      <alignment vertical="center" wrapText="1"/>
    </xf>
    <xf numFmtId="0" fontId="6" fillId="0" borderId="0" xfId="0" applyNumberFormat="1" applyFont="1" applyFill="1" applyAlignment="1">
      <alignment vertical="center" wrapText="1"/>
    </xf>
    <xf numFmtId="0" fontId="6" fillId="0" borderId="0" xfId="0" applyNumberFormat="1" applyFont="1" applyAlignment="1">
      <alignment vertical="center" wrapText="1"/>
    </xf>
    <xf numFmtId="0" fontId="67" fillId="0" borderId="0" xfId="0" applyFont="1" applyAlignment="1">
      <alignment vertical="center" wrapText="1"/>
    </xf>
    <xf numFmtId="0" fontId="32" fillId="14" borderId="188" xfId="0" applyNumberFormat="1" applyFont="1" applyFill="1" applyBorder="1" applyAlignment="1">
      <alignment horizontal="center" vertical="center" wrapText="1"/>
    </xf>
    <xf numFmtId="1" fontId="67" fillId="14" borderId="82" xfId="0" applyNumberFormat="1" applyFont="1" applyFill="1" applyBorder="1" applyAlignment="1">
      <alignment horizontal="center" vertical="center" wrapText="1"/>
    </xf>
    <xf numFmtId="0" fontId="21" fillId="0" borderId="190" xfId="1" applyFont="1" applyFill="1" applyBorder="1" applyAlignment="1" applyProtection="1">
      <alignment horizontal="center" vertical="center" wrapText="1"/>
    </xf>
    <xf numFmtId="0" fontId="21" fillId="0" borderId="190" xfId="1" applyFont="1" applyFill="1" applyBorder="1" applyAlignment="1" applyProtection="1">
      <alignment horizontal="center" vertical="center" wrapText="1"/>
    </xf>
    <xf numFmtId="0" fontId="6" fillId="0" borderId="0" xfId="0" applyNumberFormat="1" applyFont="1" applyAlignment="1">
      <alignment vertical="center" wrapText="1"/>
    </xf>
    <xf numFmtId="0" fontId="67" fillId="0" borderId="0" xfId="0" applyFont="1" applyAlignment="1">
      <alignment vertical="center" wrapText="1"/>
    </xf>
    <xf numFmtId="0" fontId="6" fillId="0" borderId="0" xfId="0" applyNumberFormat="1" applyFont="1" applyAlignment="1">
      <alignment vertical="center" wrapText="1"/>
    </xf>
    <xf numFmtId="0" fontId="67" fillId="0" borderId="0" xfId="0" applyFont="1" applyAlignment="1">
      <alignment vertical="center" wrapText="1"/>
    </xf>
    <xf numFmtId="0" fontId="32" fillId="14" borderId="189" xfId="0" applyNumberFormat="1" applyFont="1" applyFill="1" applyBorder="1" applyAlignment="1">
      <alignment horizontal="left" vertical="center" wrapText="1"/>
    </xf>
    <xf numFmtId="0" fontId="89" fillId="66" borderId="82" xfId="50" applyNumberFormat="1" applyFont="1" applyFill="1" applyBorder="1" applyAlignment="1">
      <alignment horizontal="center" vertical="center" wrapText="1"/>
    </xf>
    <xf numFmtId="0" fontId="88" fillId="66" borderId="82" xfId="1" applyFont="1" applyFill="1" applyBorder="1" applyAlignment="1" applyProtection="1">
      <alignment horizontal="center" vertical="center" wrapText="1"/>
    </xf>
    <xf numFmtId="9" fontId="89" fillId="66" borderId="191" xfId="147" applyFont="1" applyFill="1" applyBorder="1" applyAlignment="1">
      <alignment horizontal="center" vertical="center" wrapText="1"/>
    </xf>
    <xf numFmtId="1" fontId="88" fillId="66" borderId="82" xfId="0" applyNumberFormat="1" applyFont="1" applyFill="1" applyBorder="1" applyAlignment="1">
      <alignment horizontal="center" vertical="center" wrapText="1"/>
    </xf>
    <xf numFmtId="1" fontId="89" fillId="66" borderId="60" xfId="0" applyNumberFormat="1" applyFont="1" applyFill="1" applyBorder="1" applyAlignment="1">
      <alignment horizontal="center" vertical="center" wrapText="1"/>
    </xf>
    <xf numFmtId="1" fontId="88" fillId="66" borderId="83" xfId="0" applyNumberFormat="1" applyFont="1" applyFill="1" applyBorder="1" applyAlignment="1">
      <alignment horizontal="center" vertical="center"/>
    </xf>
    <xf numFmtId="0" fontId="89" fillId="66" borderId="82" xfId="1" applyFont="1" applyFill="1" applyBorder="1" applyAlignment="1" applyProtection="1">
      <alignment horizontal="center" vertical="center" wrapText="1"/>
    </xf>
    <xf numFmtId="1" fontId="88" fillId="66" borderId="82" xfId="0" applyNumberFormat="1" applyFont="1" applyFill="1" applyBorder="1" applyAlignment="1">
      <alignment horizontal="left" vertical="center" wrapText="1"/>
    </xf>
    <xf numFmtId="0" fontId="88" fillId="66" borderId="163" xfId="1" applyFont="1" applyFill="1" applyBorder="1" applyAlignment="1" applyProtection="1">
      <alignment horizontal="center" vertical="center" wrapText="1"/>
    </xf>
    <xf numFmtId="0" fontId="89" fillId="66" borderId="163" xfId="1" applyFont="1" applyFill="1" applyBorder="1" applyAlignment="1" applyProtection="1">
      <alignment horizontal="center" vertical="center" wrapText="1"/>
    </xf>
    <xf numFmtId="1" fontId="89" fillId="66" borderId="82" xfId="0" applyNumberFormat="1" applyFont="1" applyFill="1" applyBorder="1" applyAlignment="1">
      <alignment horizontal="center" vertical="center" wrapText="1"/>
    </xf>
    <xf numFmtId="0" fontId="81" fillId="11" borderId="0" xfId="0" applyFont="1" applyFill="1" applyAlignment="1">
      <alignment vertical="center" wrapText="1"/>
    </xf>
    <xf numFmtId="0" fontId="90" fillId="11" borderId="0" xfId="0" applyNumberFormat="1" applyFont="1" applyFill="1" applyAlignment="1">
      <alignment vertical="center" wrapText="1"/>
    </xf>
    <xf numFmtId="0" fontId="88" fillId="66" borderId="82" xfId="50" applyNumberFormat="1" applyFont="1" applyFill="1" applyBorder="1" applyAlignment="1">
      <alignment horizontal="center" vertical="center" wrapText="1"/>
    </xf>
    <xf numFmtId="1" fontId="89" fillId="66" borderId="82" xfId="0" applyNumberFormat="1" applyFont="1" applyFill="1" applyBorder="1" applyAlignment="1">
      <alignment horizontal="left" vertical="center" wrapText="1"/>
    </xf>
    <xf numFmtId="9" fontId="88" fillId="66" borderId="191" xfId="147" applyFont="1" applyFill="1" applyBorder="1" applyAlignment="1">
      <alignment horizontal="center" vertical="center" wrapText="1"/>
    </xf>
    <xf numFmtId="0" fontId="67" fillId="66" borderId="110" xfId="0" applyNumberFormat="1" applyFont="1" applyFill="1" applyBorder="1" applyAlignment="1">
      <alignment horizontal="center" vertical="center" wrapText="1"/>
    </xf>
    <xf numFmtId="0" fontId="89" fillId="66" borderId="121" xfId="1" applyFont="1" applyFill="1" applyBorder="1" applyAlignment="1" applyProtection="1">
      <alignment horizontal="center" vertical="center" wrapText="1"/>
    </xf>
    <xf numFmtId="1" fontId="88" fillId="66" borderId="83" xfId="0" applyNumberFormat="1" applyFont="1" applyFill="1" applyBorder="1" applyAlignment="1">
      <alignment horizontal="center" vertical="center" wrapText="1"/>
    </xf>
    <xf numFmtId="0" fontId="89" fillId="66" borderId="83" xfId="0" applyNumberFormat="1" applyFont="1" applyFill="1" applyBorder="1" applyAlignment="1">
      <alignment horizontal="center" vertical="center" wrapText="1"/>
    </xf>
    <xf numFmtId="9" fontId="89" fillId="66" borderId="82" xfId="147" applyFont="1" applyFill="1" applyBorder="1" applyAlignment="1">
      <alignment horizontal="center" vertical="center" wrapText="1"/>
    </xf>
    <xf numFmtId="0" fontId="89" fillId="66" borderId="163" xfId="1" applyFont="1" applyFill="1" applyBorder="1" applyAlignment="1" applyProtection="1">
      <alignment vertical="center" wrapText="1"/>
    </xf>
    <xf numFmtId="0" fontId="24" fillId="66" borderId="121" xfId="1" applyFont="1" applyFill="1" applyBorder="1" applyAlignment="1" applyProtection="1">
      <alignment horizontal="center" vertical="center" wrapText="1"/>
    </xf>
    <xf numFmtId="0" fontId="88" fillId="66" borderId="163" xfId="1" applyFont="1" applyFill="1" applyBorder="1" applyAlignment="1" applyProtection="1">
      <alignment vertical="center" wrapText="1"/>
    </xf>
    <xf numFmtId="1" fontId="89" fillId="66" borderId="83" xfId="0" applyNumberFormat="1" applyFont="1" applyFill="1" applyBorder="1" applyAlignment="1">
      <alignment horizontal="center" vertical="center" wrapText="1"/>
    </xf>
    <xf numFmtId="0" fontId="91" fillId="11" borderId="0" xfId="0" applyFont="1" applyFill="1" applyAlignment="1">
      <alignment vertical="center" wrapText="1"/>
    </xf>
    <xf numFmtId="9" fontId="88" fillId="66" borderId="82" xfId="147" applyFont="1" applyFill="1" applyBorder="1" applyAlignment="1">
      <alignment horizontal="center" vertical="center" wrapText="1"/>
    </xf>
    <xf numFmtId="0" fontId="88" fillId="66" borderId="90" xfId="50" applyNumberFormat="1" applyFont="1" applyFill="1" applyBorder="1" applyAlignment="1">
      <alignment horizontal="center" vertical="center" wrapText="1"/>
    </xf>
    <xf numFmtId="0" fontId="88" fillId="66" borderId="83" xfId="0" applyNumberFormat="1" applyFont="1" applyFill="1" applyBorder="1" applyAlignment="1">
      <alignment horizontal="center" vertical="center" wrapText="1"/>
    </xf>
    <xf numFmtId="1" fontId="89" fillId="66" borderId="83" xfId="0" applyNumberFormat="1" applyFont="1" applyFill="1" applyBorder="1" applyAlignment="1">
      <alignment horizontal="center" vertical="center"/>
    </xf>
    <xf numFmtId="0" fontId="8" fillId="11" borderId="0" xfId="0" applyNumberFormat="1" applyFont="1" applyFill="1" applyAlignment="1">
      <alignment vertical="center" wrapText="1"/>
    </xf>
    <xf numFmtId="0" fontId="88" fillId="66" borderId="32" xfId="0" applyNumberFormat="1" applyFont="1" applyFill="1" applyBorder="1" applyAlignment="1">
      <alignment horizontal="center" vertical="center" wrapText="1"/>
    </xf>
    <xf numFmtId="0" fontId="88" fillId="66" borderId="89" xfId="0" applyNumberFormat="1" applyFont="1" applyFill="1" applyBorder="1" applyAlignment="1">
      <alignment horizontal="center" vertical="center" wrapText="1"/>
    </xf>
    <xf numFmtId="0" fontId="93" fillId="66" borderId="90" xfId="50" applyNumberFormat="1" applyFont="1" applyFill="1" applyBorder="1" applyAlignment="1">
      <alignment horizontal="center" vertical="center" wrapText="1"/>
    </xf>
    <xf numFmtId="0" fontId="21" fillId="14" borderId="93" xfId="0" applyFont="1" applyFill="1" applyBorder="1" applyAlignment="1">
      <alignment horizontal="center" vertical="center"/>
    </xf>
    <xf numFmtId="0" fontId="21" fillId="14" borderId="32" xfId="1" applyFont="1" applyFill="1" applyBorder="1" applyAlignment="1" applyProtection="1">
      <alignment horizontal="left" vertical="center" wrapText="1"/>
    </xf>
    <xf numFmtId="0" fontId="21" fillId="14" borderId="32" xfId="0" applyFont="1" applyFill="1" applyBorder="1" applyAlignment="1">
      <alignment horizontal="left" vertical="center" wrapText="1"/>
    </xf>
    <xf numFmtId="0" fontId="21" fillId="0" borderId="93" xfId="0" applyFont="1" applyFill="1" applyBorder="1" applyAlignment="1">
      <alignment horizontal="center" vertical="center"/>
    </xf>
    <xf numFmtId="0" fontId="21" fillId="0" borderId="32" xfId="0" applyFont="1" applyFill="1" applyBorder="1" applyAlignment="1">
      <alignment horizontal="left" vertical="center" wrapText="1"/>
    </xf>
    <xf numFmtId="49" fontId="32" fillId="11" borderId="29" xfId="1" applyNumberFormat="1" applyFont="1" applyFill="1" applyBorder="1" applyAlignment="1" applyProtection="1">
      <alignment horizontal="center" vertical="center" wrapText="1"/>
    </xf>
    <xf numFmtId="0" fontId="32" fillId="11" borderId="56" xfId="1" applyNumberFormat="1" applyFont="1" applyFill="1" applyBorder="1" applyAlignment="1" applyProtection="1">
      <alignment horizontal="center" vertical="center" wrapText="1"/>
    </xf>
    <xf numFmtId="1" fontId="32" fillId="66" borderId="83" xfId="0" applyNumberFormat="1" applyFont="1" applyFill="1" applyBorder="1" applyAlignment="1">
      <alignment horizontal="center" vertical="center" wrapText="1"/>
    </xf>
    <xf numFmtId="1" fontId="6" fillId="3" borderId="192" xfId="0" applyNumberFormat="1" applyFont="1" applyFill="1" applyBorder="1" applyAlignment="1">
      <alignment horizontal="center" vertical="center" wrapText="1"/>
    </xf>
    <xf numFmtId="1" fontId="32" fillId="61" borderId="191" xfId="0" applyNumberFormat="1" applyFont="1" applyFill="1" applyBorder="1" applyAlignment="1">
      <alignment horizontal="center" vertical="center" wrapText="1"/>
    </xf>
    <xf numFmtId="1" fontId="6" fillId="11" borderId="190" xfId="0" applyNumberFormat="1" applyFont="1" applyFill="1" applyBorder="1" applyAlignment="1">
      <alignment horizontal="center" vertical="center" wrapText="1"/>
    </xf>
    <xf numFmtId="1" fontId="32" fillId="61" borderId="193" xfId="0" applyNumberFormat="1" applyFont="1" applyFill="1" applyBorder="1" applyAlignment="1">
      <alignment horizontal="center" vertical="center" wrapText="1"/>
    </xf>
    <xf numFmtId="1" fontId="32" fillId="3" borderId="193" xfId="0" applyNumberFormat="1" applyFont="1" applyFill="1" applyBorder="1" applyAlignment="1">
      <alignment horizontal="center" vertical="center" wrapText="1"/>
    </xf>
    <xf numFmtId="9" fontId="6" fillId="22" borderId="194" xfId="0" applyNumberFormat="1" applyFont="1" applyFill="1" applyBorder="1" applyAlignment="1">
      <alignment horizontal="center" vertical="center" wrapText="1"/>
    </xf>
    <xf numFmtId="0" fontId="21" fillId="3" borderId="194" xfId="1" applyFont="1" applyFill="1" applyBorder="1" applyAlignment="1" applyProtection="1">
      <alignment vertical="center" wrapText="1"/>
    </xf>
    <xf numFmtId="1" fontId="32" fillId="61" borderId="194" xfId="0" applyNumberFormat="1" applyFont="1" applyFill="1" applyBorder="1" applyAlignment="1">
      <alignment horizontal="center" vertical="center" wrapText="1"/>
    </xf>
    <xf numFmtId="9" fontId="87" fillId="65" borderId="194" xfId="0" applyNumberFormat="1" applyFont="1" applyFill="1" applyBorder="1" applyAlignment="1">
      <alignment horizontal="center" vertical="center" wrapText="1"/>
    </xf>
    <xf numFmtId="1" fontId="1" fillId="8" borderId="195" xfId="0" applyNumberFormat="1" applyFont="1" applyFill="1" applyBorder="1" applyAlignment="1">
      <alignment horizontal="center" vertical="center" wrapText="1"/>
    </xf>
    <xf numFmtId="1" fontId="1" fillId="15" borderId="194" xfId="0" applyNumberFormat="1" applyFont="1" applyFill="1" applyBorder="1" applyAlignment="1">
      <alignment horizontal="center" vertical="center" wrapText="1"/>
    </xf>
    <xf numFmtId="9" fontId="89" fillId="66" borderId="194" xfId="147" applyFont="1" applyFill="1" applyBorder="1" applyAlignment="1">
      <alignment horizontal="center" vertical="center" wrapText="1"/>
    </xf>
    <xf numFmtId="9" fontId="21" fillId="22" borderId="194" xfId="147" applyFont="1" applyFill="1" applyBorder="1" applyAlignment="1">
      <alignment horizontal="center" vertical="center" wrapText="1"/>
    </xf>
    <xf numFmtId="9" fontId="32" fillId="14" borderId="194" xfId="147" applyFont="1" applyFill="1" applyBorder="1" applyAlignment="1">
      <alignment horizontal="center" vertical="center" wrapText="1"/>
    </xf>
    <xf numFmtId="9" fontId="6" fillId="22" borderId="194" xfId="2" applyFont="1" applyFill="1" applyBorder="1" applyAlignment="1">
      <alignment horizontal="center" vertical="center" wrapText="1"/>
    </xf>
    <xf numFmtId="9" fontId="6" fillId="22" borderId="194" xfId="147" applyFont="1" applyFill="1" applyBorder="1" applyAlignment="1">
      <alignment horizontal="center" vertical="center" wrapText="1"/>
    </xf>
    <xf numFmtId="9" fontId="24" fillId="22" borderId="194" xfId="147" applyFont="1" applyFill="1" applyBorder="1" applyAlignment="1">
      <alignment horizontal="center" vertical="center" wrapText="1"/>
    </xf>
    <xf numFmtId="1" fontId="6" fillId="7" borderId="195" xfId="0" applyNumberFormat="1" applyFont="1" applyFill="1" applyBorder="1" applyAlignment="1">
      <alignment horizontal="center" vertical="center"/>
    </xf>
    <xf numFmtId="1" fontId="6" fillId="11" borderId="193" xfId="0" applyNumberFormat="1" applyFont="1" applyFill="1" applyBorder="1" applyAlignment="1">
      <alignment horizontal="center" vertical="center" wrapText="1"/>
    </xf>
    <xf numFmtId="1" fontId="1" fillId="15" borderId="193" xfId="0" applyNumberFormat="1" applyFont="1" applyFill="1" applyBorder="1" applyAlignment="1">
      <alignment horizontal="center" vertical="center" wrapText="1"/>
    </xf>
    <xf numFmtId="1" fontId="89" fillId="66" borderId="193" xfId="0" applyNumberFormat="1" applyFont="1" applyFill="1" applyBorder="1" applyAlignment="1">
      <alignment horizontal="center" vertical="center" wrapText="1"/>
    </xf>
    <xf numFmtId="1" fontId="1" fillId="62" borderId="193" xfId="0" applyNumberFormat="1" applyFont="1" applyFill="1" applyBorder="1" applyAlignment="1">
      <alignment horizontal="center" vertical="center" wrapText="1"/>
    </xf>
    <xf numFmtId="1" fontId="6" fillId="7" borderId="193" xfId="0" applyNumberFormat="1" applyFont="1" applyFill="1" applyBorder="1" applyAlignment="1">
      <alignment vertical="center"/>
    </xf>
    <xf numFmtId="1" fontId="6" fillId="5" borderId="196" xfId="0" applyNumberFormat="1" applyFont="1" applyFill="1" applyBorder="1" applyAlignment="1">
      <alignment vertical="center"/>
    </xf>
    <xf numFmtId="1" fontId="1" fillId="8" borderId="192" xfId="0" applyNumberFormat="1" applyFont="1" applyFill="1" applyBorder="1" applyAlignment="1">
      <alignment horizontal="center" vertical="center" wrapText="1"/>
    </xf>
    <xf numFmtId="1" fontId="67" fillId="11" borderId="192" xfId="0" applyNumberFormat="1" applyFont="1" applyFill="1" applyBorder="1" applyAlignment="1">
      <alignment horizontal="center" vertical="center" wrapText="1"/>
    </xf>
    <xf numFmtId="1" fontId="6" fillId="11" borderId="192" xfId="0" applyNumberFormat="1" applyFont="1" applyFill="1" applyBorder="1" applyAlignment="1">
      <alignment horizontal="center" vertical="center" wrapText="1"/>
    </xf>
    <xf numFmtId="1" fontId="1" fillId="11" borderId="192" xfId="0" applyNumberFormat="1" applyFont="1" applyFill="1" applyBorder="1" applyAlignment="1">
      <alignment horizontal="center" vertical="center" wrapText="1"/>
    </xf>
    <xf numFmtId="1" fontId="67" fillId="11" borderId="131" xfId="0" applyNumberFormat="1" applyFont="1" applyFill="1" applyBorder="1" applyAlignment="1">
      <alignment horizontal="center" vertical="center" wrapText="1"/>
    </xf>
    <xf numFmtId="1" fontId="75" fillId="11" borderId="192" xfId="0" applyNumberFormat="1" applyFont="1" applyFill="1" applyBorder="1" applyAlignment="1">
      <alignment horizontal="center" vertical="center" wrapText="1"/>
    </xf>
    <xf numFmtId="1" fontId="6" fillId="5" borderId="197" xfId="0" applyNumberFormat="1" applyFont="1" applyFill="1" applyBorder="1" applyAlignment="1">
      <alignment vertical="center"/>
    </xf>
    <xf numFmtId="1" fontId="88" fillId="66" borderId="192" xfId="0" applyNumberFormat="1" applyFont="1" applyFill="1" applyBorder="1" applyAlignment="1">
      <alignment horizontal="center" vertical="center" wrapText="1"/>
    </xf>
    <xf numFmtId="0" fontId="67" fillId="11" borderId="192" xfId="0" applyNumberFormat="1" applyFont="1" applyFill="1" applyBorder="1" applyAlignment="1">
      <alignment horizontal="center" vertical="center" wrapText="1"/>
    </xf>
    <xf numFmtId="1" fontId="6" fillId="7" borderId="197" xfId="0" applyNumberFormat="1" applyFont="1" applyFill="1" applyBorder="1" applyAlignment="1">
      <alignment vertical="center"/>
    </xf>
    <xf numFmtId="1" fontId="6" fillId="11" borderId="198" xfId="0" applyNumberFormat="1" applyFont="1" applyFill="1" applyBorder="1" applyAlignment="1">
      <alignment horizontal="center" vertical="center" wrapText="1"/>
    </xf>
    <xf numFmtId="1" fontId="6" fillId="11" borderId="131" xfId="0" applyNumberFormat="1" applyFont="1" applyFill="1" applyBorder="1" applyAlignment="1">
      <alignment horizontal="center" vertical="center" wrapText="1"/>
    </xf>
    <xf numFmtId="1" fontId="21" fillId="61" borderId="192" xfId="0" applyNumberFormat="1" applyFont="1" applyFill="1" applyBorder="1" applyAlignment="1">
      <alignment horizontal="center" vertical="center" wrapText="1"/>
    </xf>
    <xf numFmtId="1" fontId="21" fillId="11" borderId="192" xfId="0" applyNumberFormat="1" applyFont="1" applyFill="1" applyBorder="1" applyAlignment="1">
      <alignment horizontal="center" vertical="center" wrapText="1"/>
    </xf>
    <xf numFmtId="1" fontId="73" fillId="11" borderId="192" xfId="0" applyNumberFormat="1" applyFont="1" applyFill="1" applyBorder="1" applyAlignment="1">
      <alignment horizontal="center" vertical="center" wrapText="1"/>
    </xf>
    <xf numFmtId="1" fontId="86" fillId="14" borderId="192" xfId="0" applyNumberFormat="1" applyFont="1" applyFill="1" applyBorder="1" applyAlignment="1">
      <alignment horizontal="center" vertical="center" wrapText="1"/>
    </xf>
    <xf numFmtId="1" fontId="32" fillId="14" borderId="192" xfId="0" applyNumberFormat="1" applyFont="1" applyFill="1" applyBorder="1" applyAlignment="1">
      <alignment horizontal="center" vertical="center" wrapText="1"/>
    </xf>
    <xf numFmtId="1" fontId="89" fillId="66" borderId="192" xfId="0" applyNumberFormat="1" applyFont="1" applyFill="1" applyBorder="1" applyAlignment="1">
      <alignment horizontal="center" vertical="center" wrapText="1"/>
    </xf>
    <xf numFmtId="1" fontId="1" fillId="15" borderId="191" xfId="0" applyNumberFormat="1" applyFont="1" applyFill="1" applyBorder="1" applyAlignment="1">
      <alignment horizontal="center" vertical="center" wrapText="1"/>
    </xf>
    <xf numFmtId="9" fontId="6" fillId="61" borderId="191" xfId="147" applyFont="1" applyFill="1" applyBorder="1" applyAlignment="1">
      <alignment horizontal="center" vertical="center" wrapText="1"/>
    </xf>
    <xf numFmtId="9" fontId="6" fillId="22" borderId="191" xfId="0" applyNumberFormat="1" applyFont="1" applyFill="1" applyBorder="1" applyAlignment="1">
      <alignment horizontal="center" vertical="center" wrapText="1"/>
    </xf>
    <xf numFmtId="9" fontId="6" fillId="22" borderId="199" xfId="0" applyNumberFormat="1" applyFont="1" applyFill="1" applyBorder="1" applyAlignment="1">
      <alignment horizontal="center" vertical="center" wrapText="1"/>
    </xf>
    <xf numFmtId="0" fontId="6" fillId="22" borderId="191" xfId="0" applyNumberFormat="1" applyFont="1" applyFill="1" applyBorder="1" applyAlignment="1">
      <alignment horizontal="center" vertical="center" wrapText="1"/>
    </xf>
    <xf numFmtId="9" fontId="6" fillId="22" borderId="191" xfId="147" applyFont="1" applyFill="1" applyBorder="1" applyAlignment="1">
      <alignment horizontal="center" vertical="center" wrapText="1"/>
    </xf>
    <xf numFmtId="0" fontId="21" fillId="3" borderId="191" xfId="1" applyFont="1" applyFill="1" applyBorder="1" applyAlignment="1" applyProtection="1">
      <alignment vertical="center" wrapText="1"/>
    </xf>
    <xf numFmtId="9" fontId="32" fillId="14" borderId="191" xfId="0" applyNumberFormat="1" applyFont="1" applyFill="1" applyBorder="1" applyAlignment="1">
      <alignment horizontal="center" vertical="center" wrapText="1"/>
    </xf>
    <xf numFmtId="9" fontId="32" fillId="0" borderId="191" xfId="0" applyNumberFormat="1" applyFont="1" applyFill="1" applyBorder="1" applyAlignment="1">
      <alignment horizontal="center" vertical="center" wrapText="1"/>
    </xf>
    <xf numFmtId="0" fontId="24" fillId="61" borderId="191" xfId="1" applyFont="1" applyFill="1" applyBorder="1" applyAlignment="1" applyProtection="1">
      <alignment horizontal="center" vertical="center" wrapText="1"/>
    </xf>
    <xf numFmtId="9" fontId="6" fillId="22" borderId="191" xfId="46" applyNumberFormat="1" applyFont="1" applyFill="1" applyBorder="1" applyAlignment="1">
      <alignment horizontal="center" vertical="center" wrapText="1"/>
    </xf>
    <xf numFmtId="9" fontId="86" fillId="14" borderId="191" xfId="147" applyFont="1" applyFill="1" applyBorder="1" applyAlignment="1">
      <alignment horizontal="center" vertical="center" wrapText="1"/>
    </xf>
    <xf numFmtId="9" fontId="32" fillId="14" borderId="191" xfId="147" applyFont="1" applyFill="1" applyBorder="1" applyAlignment="1">
      <alignment horizontal="center" vertical="center" wrapText="1"/>
    </xf>
    <xf numFmtId="9" fontId="6" fillId="22" borderId="191" xfId="2" applyFont="1" applyFill="1" applyBorder="1" applyAlignment="1">
      <alignment horizontal="center" vertical="center" wrapText="1"/>
    </xf>
    <xf numFmtId="9" fontId="87" fillId="65" borderId="191" xfId="0" applyNumberFormat="1" applyFont="1" applyFill="1" applyBorder="1" applyAlignment="1">
      <alignment horizontal="center" vertical="center" wrapText="1"/>
    </xf>
    <xf numFmtId="0" fontId="21" fillId="0" borderId="191" xfId="1" applyFont="1" applyFill="1" applyBorder="1" applyAlignment="1" applyProtection="1">
      <alignment horizontal="center" vertical="center" wrapText="1"/>
    </xf>
    <xf numFmtId="9" fontId="32" fillId="14" borderId="199" xfId="0" applyNumberFormat="1" applyFont="1" applyFill="1" applyBorder="1" applyAlignment="1">
      <alignment horizontal="center" vertical="center" wrapText="1"/>
    </xf>
    <xf numFmtId="9" fontId="21" fillId="22" borderId="191" xfId="147" applyFont="1" applyFill="1" applyBorder="1" applyAlignment="1">
      <alignment horizontal="center" vertical="center" wrapText="1"/>
    </xf>
    <xf numFmtId="9" fontId="32" fillId="14" borderId="191" xfId="2" applyFont="1" applyFill="1" applyBorder="1" applyAlignment="1">
      <alignment horizontal="center" vertical="center" wrapText="1"/>
    </xf>
    <xf numFmtId="1" fontId="21" fillId="11" borderId="190" xfId="0" applyNumberFormat="1" applyFont="1" applyFill="1" applyBorder="1" applyAlignment="1">
      <alignment horizontal="center" vertical="center" wrapText="1"/>
    </xf>
    <xf numFmtId="1" fontId="95" fillId="68" borderId="190" xfId="871" applyNumberFormat="1" applyFont="1" applyFill="1" applyBorder="1" applyAlignment="1">
      <alignment horizontal="center" vertical="center" wrapText="1"/>
    </xf>
    <xf numFmtId="1" fontId="21" fillId="0" borderId="190" xfId="0" applyNumberFormat="1" applyFont="1" applyFill="1" applyBorder="1" applyAlignment="1">
      <alignment horizontal="center" vertical="center" wrapText="1"/>
    </xf>
    <xf numFmtId="9" fontId="6" fillId="14" borderId="191" xfId="147" applyFont="1" applyFill="1" applyBorder="1" applyAlignment="1">
      <alignment horizontal="center" vertical="center" wrapText="1"/>
    </xf>
    <xf numFmtId="9" fontId="6" fillId="27" borderId="86" xfId="147" applyFont="1" applyFill="1" applyBorder="1" applyAlignment="1">
      <alignment horizontal="center" vertical="center" wrapText="1"/>
    </xf>
    <xf numFmtId="0" fontId="6" fillId="27" borderId="86" xfId="50" applyNumberFormat="1" applyFont="1" applyFill="1" applyBorder="1" applyAlignment="1">
      <alignment horizontal="center" vertical="center" wrapText="1"/>
    </xf>
    <xf numFmtId="0" fontId="88" fillId="27" borderId="32" xfId="0" applyNumberFormat="1" applyFont="1" applyFill="1" applyBorder="1" applyAlignment="1">
      <alignment horizontal="center" vertical="center" wrapText="1"/>
    </xf>
    <xf numFmtId="9" fontId="6" fillId="27" borderId="191" xfId="147" applyFont="1" applyFill="1" applyBorder="1" applyAlignment="1">
      <alignment horizontal="center" vertical="center" wrapText="1"/>
    </xf>
    <xf numFmtId="9" fontId="21" fillId="27" borderId="86" xfId="147" applyFont="1" applyFill="1" applyBorder="1" applyAlignment="1">
      <alignment horizontal="center" vertical="center" wrapText="1"/>
    </xf>
    <xf numFmtId="0" fontId="21" fillId="27" borderId="86" xfId="50" applyNumberFormat="1" applyFont="1" applyFill="1" applyBorder="1" applyAlignment="1">
      <alignment horizontal="center" vertical="center" wrapText="1"/>
    </xf>
    <xf numFmtId="0" fontId="21" fillId="14" borderId="86" xfId="50" applyNumberFormat="1" applyFont="1" applyFill="1" applyBorder="1" applyAlignment="1">
      <alignment horizontal="center" vertical="center" wrapText="1"/>
    </xf>
    <xf numFmtId="9" fontId="21" fillId="14" borderId="191" xfId="147" applyFont="1" applyFill="1" applyBorder="1" applyAlignment="1">
      <alignment horizontal="center" vertical="center" wrapText="1"/>
    </xf>
    <xf numFmtId="0" fontId="96" fillId="14" borderId="86" xfId="50" applyNumberFormat="1" applyFont="1" applyFill="1" applyBorder="1" applyAlignment="1">
      <alignment horizontal="center" vertical="center" wrapText="1"/>
    </xf>
    <xf numFmtId="9" fontId="6" fillId="0" borderId="191" xfId="147" applyFont="1" applyFill="1" applyBorder="1" applyAlignment="1">
      <alignment horizontal="center" vertical="center" wrapText="1"/>
    </xf>
    <xf numFmtId="0" fontId="6" fillId="0" borderId="133" xfId="50" applyNumberFormat="1" applyFont="1" applyFill="1" applyBorder="1" applyAlignment="1">
      <alignment horizontal="center" vertical="center" wrapText="1"/>
    </xf>
    <xf numFmtId="9" fontId="6" fillId="0" borderId="133" xfId="147" applyFont="1" applyFill="1" applyBorder="1" applyAlignment="1">
      <alignment horizontal="center" vertical="center" wrapText="1"/>
    </xf>
    <xf numFmtId="0" fontId="21" fillId="14" borderId="89" xfId="46" applyNumberFormat="1" applyFont="1" applyFill="1" applyBorder="1" applyAlignment="1">
      <alignment horizontal="center" vertical="center" wrapText="1"/>
    </xf>
    <xf numFmtId="0" fontId="21" fillId="14" borderId="89" xfId="50" applyNumberFormat="1" applyFont="1" applyFill="1" applyBorder="1" applyAlignment="1">
      <alignment horizontal="center" vertical="center" wrapText="1"/>
    </xf>
    <xf numFmtId="9" fontId="21" fillId="27" borderId="191" xfId="147" applyFont="1" applyFill="1" applyBorder="1" applyAlignment="1">
      <alignment horizontal="center" vertical="center" wrapText="1"/>
    </xf>
    <xf numFmtId="0" fontId="21" fillId="27" borderId="133" xfId="50" applyNumberFormat="1" applyFont="1" applyFill="1" applyBorder="1" applyAlignment="1">
      <alignment horizontal="center" vertical="center" wrapText="1"/>
    </xf>
    <xf numFmtId="9" fontId="21" fillId="27" borderId="133" xfId="147" applyFont="1" applyFill="1" applyBorder="1" applyAlignment="1">
      <alignment horizontal="center" vertical="center" wrapText="1"/>
    </xf>
    <xf numFmtId="9" fontId="21" fillId="27" borderId="191" xfId="46" applyNumberFormat="1" applyFont="1" applyFill="1" applyBorder="1" applyAlignment="1">
      <alignment horizontal="center" vertical="center" wrapText="1"/>
    </xf>
    <xf numFmtId="0" fontId="21" fillId="27" borderId="89" xfId="46" applyNumberFormat="1" applyFont="1" applyFill="1" applyBorder="1" applyAlignment="1">
      <alignment horizontal="center" vertical="center" wrapText="1"/>
    </xf>
    <xf numFmtId="0" fontId="21" fillId="27" borderId="89" xfId="50" applyNumberFormat="1" applyFont="1" applyFill="1" applyBorder="1" applyAlignment="1">
      <alignment horizontal="center" vertical="center" wrapText="1"/>
    </xf>
    <xf numFmtId="9" fontId="21" fillId="27" borderId="89" xfId="46" applyNumberFormat="1" applyFont="1" applyFill="1" applyBorder="1" applyAlignment="1">
      <alignment horizontal="center" vertical="center" wrapText="1"/>
    </xf>
    <xf numFmtId="0" fontId="6" fillId="27" borderId="89" xfId="46" applyNumberFormat="1" applyFont="1" applyFill="1" applyBorder="1" applyAlignment="1">
      <alignment horizontal="center" vertical="center" wrapText="1"/>
    </xf>
    <xf numFmtId="0" fontId="6" fillId="27" borderId="89" xfId="50" applyNumberFormat="1" applyFont="1" applyFill="1" applyBorder="1" applyAlignment="1">
      <alignment horizontal="center" vertical="center" wrapText="1"/>
    </xf>
    <xf numFmtId="1" fontId="21" fillId="0" borderId="192" xfId="0" applyNumberFormat="1" applyFont="1" applyFill="1" applyBorder="1" applyAlignment="1">
      <alignment horizontal="center" vertical="center" wrapText="1"/>
    </xf>
    <xf numFmtId="0" fontId="21" fillId="0" borderId="15" xfId="0" applyNumberFormat="1" applyFont="1" applyFill="1" applyBorder="1" applyAlignment="1">
      <alignment vertical="center"/>
    </xf>
    <xf numFmtId="0" fontId="21" fillId="0" borderId="133" xfId="0" applyFont="1" applyFill="1" applyBorder="1" applyAlignment="1">
      <alignment horizontal="center" vertical="center"/>
    </xf>
    <xf numFmtId="1" fontId="21" fillId="0" borderId="15" xfId="0" applyNumberFormat="1" applyFont="1" applyFill="1" applyBorder="1" applyAlignment="1">
      <alignment horizontal="center" vertical="center"/>
    </xf>
    <xf numFmtId="0" fontId="21" fillId="0" borderId="112" xfId="1" applyNumberFormat="1" applyFont="1" applyFill="1" applyBorder="1" applyAlignment="1" applyProtection="1">
      <alignment horizontal="center" vertical="center" wrapText="1"/>
    </xf>
    <xf numFmtId="0" fontId="21" fillId="0" borderId="110" xfId="1" applyNumberFormat="1" applyFont="1" applyFill="1" applyBorder="1" applyAlignment="1" applyProtection="1">
      <alignment horizontal="center" vertical="center" wrapText="1"/>
    </xf>
    <xf numFmtId="49" fontId="21" fillId="0" borderId="112" xfId="1" applyNumberFormat="1" applyFont="1" applyFill="1" applyBorder="1" applyAlignment="1" applyProtection="1">
      <alignment horizontal="center" vertical="center" wrapText="1"/>
    </xf>
    <xf numFmtId="1" fontId="21" fillId="0" borderId="113" xfId="0" applyNumberFormat="1" applyFont="1" applyFill="1" applyBorder="1" applyAlignment="1">
      <alignment horizontal="center" vertical="center" wrapText="1"/>
    </xf>
    <xf numFmtId="1" fontId="21" fillId="0" borderId="82" xfId="0" applyNumberFormat="1" applyFont="1" applyFill="1" applyBorder="1" applyAlignment="1">
      <alignment horizontal="center" vertical="center" wrapText="1"/>
    </xf>
    <xf numFmtId="0" fontId="21" fillId="0" borderId="144" xfId="0" applyFont="1" applyFill="1" applyBorder="1" applyAlignment="1">
      <alignment horizontal="left" vertical="center" wrapText="1" indent="1"/>
    </xf>
    <xf numFmtId="0" fontId="21" fillId="0" borderId="144" xfId="0" applyFont="1" applyFill="1" applyBorder="1" applyAlignment="1">
      <alignment vertical="center" wrapText="1"/>
    </xf>
    <xf numFmtId="9" fontId="6" fillId="27" borderId="95" xfId="0" applyNumberFormat="1" applyFont="1" applyFill="1" applyBorder="1" applyAlignment="1">
      <alignment horizontal="center" vertical="center" wrapText="1"/>
    </xf>
    <xf numFmtId="0" fontId="6" fillId="27" borderId="95" xfId="0" applyNumberFormat="1" applyFont="1" applyFill="1" applyBorder="1" applyAlignment="1">
      <alignment horizontal="center" vertical="center" wrapText="1"/>
    </xf>
    <xf numFmtId="9" fontId="6" fillId="14" borderId="191" xfId="0" applyNumberFormat="1" applyFont="1" applyFill="1" applyBorder="1" applyAlignment="1">
      <alignment horizontal="center" vertical="center" wrapText="1"/>
    </xf>
    <xf numFmtId="0" fontId="21" fillId="27" borderId="97" xfId="50" applyNumberFormat="1" applyFont="1" applyFill="1" applyBorder="1" applyAlignment="1">
      <alignment horizontal="center" vertical="center" wrapText="1"/>
    </xf>
    <xf numFmtId="9" fontId="21" fillId="27" borderId="97" xfId="147" applyFont="1" applyFill="1" applyBorder="1" applyAlignment="1">
      <alignment horizontal="center" vertical="center" wrapText="1"/>
    </xf>
    <xf numFmtId="0" fontId="21" fillId="27" borderId="98" xfId="0" applyFont="1" applyFill="1" applyBorder="1" applyAlignment="1">
      <alignment horizontal="center" vertical="center"/>
    </xf>
    <xf numFmtId="0" fontId="88" fillId="14" borderId="89" xfId="0" applyNumberFormat="1" applyFont="1" applyFill="1" applyBorder="1" applyAlignment="1">
      <alignment horizontal="center" vertical="center" wrapText="1"/>
    </xf>
    <xf numFmtId="0" fontId="88" fillId="27" borderId="89" xfId="0" applyNumberFormat="1" applyFont="1" applyFill="1" applyBorder="1" applyAlignment="1">
      <alignment horizontal="center" vertical="center" wrapText="1"/>
    </xf>
    <xf numFmtId="0" fontId="32" fillId="0" borderId="110" xfId="1" applyNumberFormat="1" applyFont="1" applyFill="1" applyBorder="1" applyAlignment="1" applyProtection="1">
      <alignment horizontal="left" vertical="center" wrapText="1"/>
    </xf>
    <xf numFmtId="0" fontId="21" fillId="27" borderId="137" xfId="50" applyNumberFormat="1" applyFont="1" applyFill="1" applyBorder="1" applyAlignment="1">
      <alignment horizontal="center" vertical="center" wrapText="1"/>
    </xf>
    <xf numFmtId="9" fontId="21" fillId="27" borderId="137" xfId="147" applyFont="1" applyFill="1" applyBorder="1" applyAlignment="1">
      <alignment horizontal="center" vertical="center" wrapText="1"/>
    </xf>
    <xf numFmtId="0" fontId="21" fillId="27" borderId="137" xfId="0" applyFont="1" applyFill="1" applyBorder="1" applyAlignment="1">
      <alignment horizontal="center" vertical="center"/>
    </xf>
    <xf numFmtId="9" fontId="6" fillId="27" borderId="191" xfId="2" applyFont="1" applyFill="1" applyBorder="1" applyAlignment="1">
      <alignment horizontal="center" vertical="center" wrapText="1"/>
    </xf>
    <xf numFmtId="9" fontId="6" fillId="27" borderId="89" xfId="2" applyFont="1" applyFill="1" applyBorder="1" applyAlignment="1">
      <alignment horizontal="center" vertical="center" wrapText="1"/>
    </xf>
    <xf numFmtId="0" fontId="21" fillId="0" borderId="189" xfId="0" applyNumberFormat="1" applyFont="1" applyFill="1" applyBorder="1" applyAlignment="1">
      <alignment horizontal="left" vertical="center" wrapText="1"/>
    </xf>
    <xf numFmtId="9" fontId="21" fillId="14" borderId="199" xfId="0" applyNumberFormat="1" applyFont="1" applyFill="1" applyBorder="1" applyAlignment="1">
      <alignment horizontal="center" vertical="center" wrapText="1"/>
    </xf>
    <xf numFmtId="1" fontId="6" fillId="5" borderId="200" xfId="0" applyNumberFormat="1" applyFont="1" applyFill="1" applyBorder="1" applyAlignment="1">
      <alignment horizontal="center" vertical="center" wrapText="1"/>
    </xf>
    <xf numFmtId="1" fontId="1" fillId="6" borderId="162" xfId="0" applyNumberFormat="1" applyFont="1" applyFill="1" applyBorder="1" applyAlignment="1">
      <alignment horizontal="center" vertical="center" wrapText="1"/>
    </xf>
    <xf numFmtId="1" fontId="1" fillId="15" borderId="162" xfId="0" applyNumberFormat="1" applyFont="1" applyFill="1" applyBorder="1" applyAlignment="1">
      <alignment horizontal="center" vertical="center" wrapText="1"/>
    </xf>
    <xf numFmtId="1" fontId="32" fillId="61" borderId="162" xfId="0" applyNumberFormat="1" applyFont="1" applyFill="1" applyBorder="1" applyAlignment="1">
      <alignment horizontal="center" vertical="center" wrapText="1"/>
    </xf>
    <xf numFmtId="0" fontId="67" fillId="11" borderId="162" xfId="1" applyFont="1" applyFill="1" applyBorder="1" applyAlignment="1" applyProtection="1">
      <alignment horizontal="center" vertical="center" wrapText="1"/>
    </xf>
    <xf numFmtId="1" fontId="6" fillId="0" borderId="162" xfId="0" applyNumberFormat="1" applyFont="1" applyFill="1" applyBorder="1" applyAlignment="1">
      <alignment horizontal="center" vertical="center" wrapText="1"/>
    </xf>
    <xf numFmtId="1" fontId="32" fillId="3" borderId="162" xfId="0" applyNumberFormat="1" applyFont="1" applyFill="1" applyBorder="1" applyAlignment="1">
      <alignment horizontal="center" vertical="center" wrapText="1"/>
    </xf>
    <xf numFmtId="1" fontId="6" fillId="11" borderId="162" xfId="0" applyNumberFormat="1" applyFont="1" applyFill="1" applyBorder="1" applyAlignment="1">
      <alignment horizontal="center" vertical="center" wrapText="1"/>
    </xf>
    <xf numFmtId="1" fontId="32" fillId="3" borderId="201" xfId="0" applyNumberFormat="1" applyFont="1" applyFill="1" applyBorder="1" applyAlignment="1">
      <alignment horizontal="center" vertical="center" wrapText="1"/>
    </xf>
    <xf numFmtId="1" fontId="6" fillId="11" borderId="201" xfId="0" applyNumberFormat="1" applyFont="1" applyFill="1" applyBorder="1" applyAlignment="1">
      <alignment horizontal="center" vertical="center" wrapText="1"/>
    </xf>
    <xf numFmtId="1" fontId="32" fillId="0" borderId="162" xfId="0" applyNumberFormat="1" applyFont="1" applyFill="1" applyBorder="1" applyAlignment="1">
      <alignment horizontal="center" vertical="center" wrapText="1"/>
    </xf>
    <xf numFmtId="0" fontId="24" fillId="61" borderId="201" xfId="1" applyFont="1" applyFill="1" applyBorder="1" applyAlignment="1" applyProtection="1">
      <alignment horizontal="center" vertical="center" wrapText="1"/>
    </xf>
    <xf numFmtId="1" fontId="6" fillId="7" borderId="196" xfId="0" applyNumberFormat="1" applyFont="1" applyFill="1" applyBorder="1" applyAlignment="1">
      <alignment vertical="center"/>
    </xf>
    <xf numFmtId="1" fontId="6" fillId="9" borderId="196" xfId="0" applyNumberFormat="1" applyFont="1" applyFill="1" applyBorder="1" applyAlignment="1">
      <alignment vertical="center"/>
    </xf>
    <xf numFmtId="1" fontId="6" fillId="11" borderId="202" xfId="0" applyNumberFormat="1" applyFont="1" applyFill="1" applyBorder="1" applyAlignment="1">
      <alignment horizontal="center" vertical="center" wrapText="1"/>
    </xf>
    <xf numFmtId="1" fontId="32" fillId="61" borderId="201" xfId="0" applyNumberFormat="1" applyFont="1" applyFill="1" applyBorder="1" applyAlignment="1">
      <alignment horizontal="center" vertical="center" wrapText="1"/>
    </xf>
    <xf numFmtId="0" fontId="67" fillId="11" borderId="201" xfId="1" applyFont="1" applyFill="1" applyBorder="1" applyAlignment="1" applyProtection="1">
      <alignment horizontal="center" vertical="center" wrapText="1"/>
    </xf>
    <xf numFmtId="0" fontId="21" fillId="0" borderId="162" xfId="1" applyFont="1" applyFill="1" applyBorder="1" applyAlignment="1" applyProtection="1">
      <alignment horizontal="center" vertical="center" wrapText="1"/>
    </xf>
    <xf numFmtId="0" fontId="21" fillId="17" borderId="201" xfId="1" applyFont="1" applyFill="1" applyBorder="1" applyAlignment="1" applyProtection="1">
      <alignment horizontal="center" vertical="center" wrapText="1"/>
    </xf>
    <xf numFmtId="0" fontId="21" fillId="17" borderId="162" xfId="1" applyFont="1" applyFill="1" applyBorder="1" applyAlignment="1" applyProtection="1">
      <alignment horizontal="center" vertical="center" wrapText="1"/>
    </xf>
    <xf numFmtId="1" fontId="32" fillId="64" borderId="162" xfId="0" applyNumberFormat="1" applyFont="1" applyFill="1" applyBorder="1" applyAlignment="1">
      <alignment horizontal="center" vertical="center" wrapText="1"/>
    </xf>
    <xf numFmtId="1" fontId="1" fillId="64" borderId="192" xfId="0" applyNumberFormat="1" applyFont="1" applyFill="1" applyBorder="1" applyAlignment="1">
      <alignment horizontal="center" vertical="center" wrapText="1"/>
    </xf>
    <xf numFmtId="0" fontId="75" fillId="22" borderId="203" xfId="0" applyFont="1" applyFill="1" applyBorder="1" applyAlignment="1">
      <alignment horizontal="center" vertical="center"/>
    </xf>
    <xf numFmtId="1" fontId="6" fillId="25" borderId="196" xfId="0" applyNumberFormat="1" applyFont="1" applyFill="1" applyBorder="1" applyAlignment="1">
      <alignment horizontal="center" vertical="center" wrapText="1"/>
    </xf>
    <xf numFmtId="0" fontId="6" fillId="23" borderId="191" xfId="0" applyNumberFormat="1" applyFont="1" applyFill="1" applyBorder="1" applyAlignment="1">
      <alignment horizontal="center" vertical="center" wrapText="1"/>
    </xf>
    <xf numFmtId="1" fontId="6" fillId="5" borderId="126" xfId="0" applyNumberFormat="1" applyFont="1" applyFill="1" applyBorder="1" applyAlignment="1">
      <alignment horizontal="center" vertical="center"/>
    </xf>
    <xf numFmtId="1" fontId="1" fillId="8" borderId="126" xfId="0" applyNumberFormat="1" applyFont="1" applyFill="1" applyBorder="1" applyAlignment="1">
      <alignment horizontal="center" vertical="center" wrapText="1"/>
    </xf>
    <xf numFmtId="1" fontId="6" fillId="7" borderId="126" xfId="0" applyNumberFormat="1" applyFont="1" applyFill="1" applyBorder="1" applyAlignment="1">
      <alignment horizontal="center" vertical="center"/>
    </xf>
    <xf numFmtId="1" fontId="6" fillId="9" borderId="126" xfId="0" applyNumberFormat="1" applyFont="1" applyFill="1" applyBorder="1" applyAlignment="1">
      <alignment horizontal="center" vertical="center"/>
    </xf>
    <xf numFmtId="9" fontId="6" fillId="22" borderId="204" xfId="2" applyFont="1" applyFill="1" applyBorder="1" applyAlignment="1">
      <alignment horizontal="center" vertical="center" wrapText="1"/>
    </xf>
    <xf numFmtId="1" fontId="32" fillId="64" borderId="191" xfId="0" applyNumberFormat="1" applyFont="1" applyFill="1" applyBorder="1" applyAlignment="1">
      <alignment horizontal="center" vertical="center" wrapText="1"/>
    </xf>
    <xf numFmtId="1" fontId="1" fillId="64" borderId="204" xfId="0" applyNumberFormat="1" applyFont="1" applyFill="1" applyBorder="1" applyAlignment="1">
      <alignment horizontal="center" vertical="center" wrapText="1"/>
    </xf>
    <xf numFmtId="1" fontId="1" fillId="8" borderId="205" xfId="0" applyNumberFormat="1" applyFont="1" applyFill="1" applyBorder="1" applyAlignment="1">
      <alignment horizontal="center" vertical="center" wrapText="1"/>
    </xf>
    <xf numFmtId="0" fontId="18" fillId="69" borderId="210" xfId="871" applyFont="1" applyFill="1" applyBorder="1" applyAlignment="1">
      <alignment horizontal="center" vertical="center" wrapText="1"/>
    </xf>
    <xf numFmtId="0" fontId="18" fillId="69" borderId="211" xfId="871" applyFont="1" applyFill="1" applyBorder="1" applyAlignment="1">
      <alignment horizontal="center" vertical="center" wrapText="1"/>
    </xf>
    <xf numFmtId="1" fontId="6" fillId="3" borderId="212" xfId="0" applyNumberFormat="1" applyFont="1" applyFill="1" applyBorder="1" applyAlignment="1">
      <alignment horizontal="center" vertical="center" wrapText="1"/>
    </xf>
    <xf numFmtId="1" fontId="6" fillId="3" borderId="213" xfId="0" applyNumberFormat="1" applyFont="1" applyFill="1" applyBorder="1" applyAlignment="1">
      <alignment horizontal="center" vertical="center" wrapText="1"/>
    </xf>
    <xf numFmtId="1" fontId="6" fillId="11" borderId="214" xfId="0" applyNumberFormat="1" applyFont="1" applyFill="1" applyBorder="1" applyAlignment="1">
      <alignment horizontal="center" vertical="center" wrapText="1"/>
    </xf>
    <xf numFmtId="1" fontId="6" fillId="11" borderId="215" xfId="0" applyNumberFormat="1" applyFont="1" applyFill="1" applyBorder="1" applyAlignment="1">
      <alignment horizontal="center" vertical="center" wrapText="1"/>
    </xf>
    <xf numFmtId="1" fontId="6" fillId="11" borderId="216" xfId="0" applyNumberFormat="1" applyFont="1" applyFill="1" applyBorder="1" applyAlignment="1">
      <alignment horizontal="center" vertical="center" wrapText="1"/>
    </xf>
    <xf numFmtId="1" fontId="6" fillId="11" borderId="217" xfId="0" applyNumberFormat="1" applyFont="1" applyFill="1" applyBorder="1" applyAlignment="1">
      <alignment horizontal="center" vertical="center" wrapText="1"/>
    </xf>
    <xf numFmtId="1" fontId="6" fillId="3" borderId="216" xfId="0" applyNumberFormat="1" applyFont="1" applyFill="1" applyBorder="1" applyAlignment="1">
      <alignment horizontal="center" vertical="center" wrapText="1"/>
    </xf>
    <xf numFmtId="1" fontId="6" fillId="3" borderId="217" xfId="0" applyNumberFormat="1" applyFont="1" applyFill="1" applyBorder="1" applyAlignment="1">
      <alignment horizontal="center" vertical="center" wrapText="1"/>
    </xf>
    <xf numFmtId="1" fontId="6" fillId="7" borderId="216" xfId="0" applyNumberFormat="1" applyFont="1" applyFill="1" applyBorder="1" applyAlignment="1">
      <alignment vertical="center"/>
    </xf>
    <xf numFmtId="1" fontId="6" fillId="7" borderId="217" xfId="0" applyNumberFormat="1" applyFont="1" applyFill="1" applyBorder="1" applyAlignment="1">
      <alignment vertical="center"/>
    </xf>
    <xf numFmtId="1" fontId="6" fillId="5" borderId="218" xfId="0" applyNumberFormat="1" applyFont="1" applyFill="1" applyBorder="1" applyAlignment="1">
      <alignment horizontal="center" vertical="center" wrapText="1"/>
    </xf>
    <xf numFmtId="1" fontId="6" fillId="5" borderId="217" xfId="0" applyNumberFormat="1" applyFont="1" applyFill="1" applyBorder="1" applyAlignment="1">
      <alignment horizontal="center" vertical="center" wrapText="1"/>
    </xf>
    <xf numFmtId="1" fontId="1" fillId="6" borderId="218" xfId="0" applyNumberFormat="1" applyFont="1" applyFill="1" applyBorder="1" applyAlignment="1">
      <alignment horizontal="center" vertical="center" wrapText="1"/>
    </xf>
    <xf numFmtId="1" fontId="1" fillId="6" borderId="217" xfId="0" applyNumberFormat="1" applyFont="1" applyFill="1" applyBorder="1" applyAlignment="1">
      <alignment horizontal="center" vertical="center" wrapText="1"/>
    </xf>
    <xf numFmtId="1" fontId="6" fillId="11" borderId="218" xfId="0" applyNumberFormat="1" applyFont="1" applyFill="1" applyBorder="1" applyAlignment="1">
      <alignment horizontal="center" vertical="center" wrapText="1"/>
    </xf>
    <xf numFmtId="1" fontId="6" fillId="3" borderId="218" xfId="0" applyNumberFormat="1" applyFont="1" applyFill="1" applyBorder="1" applyAlignment="1">
      <alignment horizontal="center" vertical="center" wrapText="1"/>
    </xf>
    <xf numFmtId="1" fontId="6" fillId="7" borderId="218" xfId="0" applyNumberFormat="1" applyFont="1" applyFill="1" applyBorder="1" applyAlignment="1">
      <alignment vertical="center"/>
    </xf>
    <xf numFmtId="1" fontId="6" fillId="5" borderId="219" xfId="0" applyNumberFormat="1" applyFont="1" applyFill="1" applyBorder="1" applyAlignment="1">
      <alignment vertical="center"/>
    </xf>
    <xf numFmtId="1" fontId="6" fillId="5" borderId="220" xfId="0" applyNumberFormat="1" applyFont="1" applyFill="1" applyBorder="1" applyAlignment="1">
      <alignment vertical="center"/>
    </xf>
    <xf numFmtId="1" fontId="1" fillId="8" borderId="219" xfId="0" applyNumberFormat="1" applyFont="1" applyFill="1" applyBorder="1" applyAlignment="1">
      <alignment horizontal="center" vertical="center" wrapText="1"/>
    </xf>
    <xf numFmtId="1" fontId="1" fillId="8" borderId="220" xfId="0" applyNumberFormat="1" applyFont="1" applyFill="1" applyBorder="1" applyAlignment="1">
      <alignment horizontal="center" vertical="center" wrapText="1"/>
    </xf>
    <xf numFmtId="1" fontId="1" fillId="15" borderId="219" xfId="0" applyNumberFormat="1" applyFont="1" applyFill="1" applyBorder="1" applyAlignment="1">
      <alignment horizontal="center" vertical="center" wrapText="1"/>
    </xf>
    <xf numFmtId="1" fontId="1" fillId="15" borderId="220" xfId="0" applyNumberFormat="1" applyFont="1" applyFill="1" applyBorder="1" applyAlignment="1">
      <alignment horizontal="center" vertical="center" wrapText="1"/>
    </xf>
    <xf numFmtId="1" fontId="32" fillId="61" borderId="219" xfId="0" applyNumberFormat="1" applyFont="1" applyFill="1" applyBorder="1" applyAlignment="1">
      <alignment horizontal="center" vertical="center" wrapText="1"/>
    </xf>
    <xf numFmtId="1" fontId="32" fillId="61" borderId="220" xfId="0" applyNumberFormat="1" applyFont="1" applyFill="1" applyBorder="1" applyAlignment="1">
      <alignment horizontal="center" vertical="center" wrapText="1"/>
    </xf>
    <xf numFmtId="1" fontId="67" fillId="11" borderId="219" xfId="0" applyNumberFormat="1" applyFont="1" applyFill="1" applyBorder="1" applyAlignment="1">
      <alignment horizontal="center" vertical="center" wrapText="1"/>
    </xf>
    <xf numFmtId="1" fontId="67" fillId="11" borderId="220" xfId="0" applyNumberFormat="1" applyFont="1" applyFill="1" applyBorder="1" applyAlignment="1">
      <alignment horizontal="center" vertical="center" wrapText="1"/>
    </xf>
    <xf numFmtId="0" fontId="67" fillId="11" borderId="219" xfId="1" applyFont="1" applyFill="1" applyBorder="1" applyAlignment="1" applyProtection="1">
      <alignment horizontal="center" vertical="center" wrapText="1"/>
    </xf>
    <xf numFmtId="0" fontId="67" fillId="11" borderId="220" xfId="1" applyFont="1" applyFill="1" applyBorder="1" applyAlignment="1" applyProtection="1">
      <alignment horizontal="center" vertical="center" wrapText="1"/>
    </xf>
    <xf numFmtId="1" fontId="6" fillId="11" borderId="219" xfId="0" applyNumberFormat="1" applyFont="1" applyFill="1" applyBorder="1" applyAlignment="1">
      <alignment horizontal="center" vertical="center" wrapText="1"/>
    </xf>
    <xf numFmtId="1" fontId="6" fillId="11" borderId="220" xfId="0" applyNumberFormat="1" applyFont="1" applyFill="1" applyBorder="1" applyAlignment="1">
      <alignment horizontal="center" vertical="center" wrapText="1"/>
    </xf>
    <xf numFmtId="1" fontId="1" fillId="11" borderId="219" xfId="0" applyNumberFormat="1" applyFont="1" applyFill="1" applyBorder="1" applyAlignment="1">
      <alignment horizontal="center" vertical="center" wrapText="1"/>
    </xf>
    <xf numFmtId="1" fontId="1" fillId="11" borderId="220" xfId="0" applyNumberFormat="1" applyFont="1" applyFill="1" applyBorder="1" applyAlignment="1">
      <alignment horizontal="center" vertical="center" wrapText="1"/>
    </xf>
    <xf numFmtId="1" fontId="6" fillId="0" borderId="219" xfId="0" applyNumberFormat="1" applyFont="1" applyFill="1" applyBorder="1" applyAlignment="1">
      <alignment horizontal="center" vertical="center" wrapText="1"/>
    </xf>
    <xf numFmtId="1" fontId="6" fillId="0" borderId="220" xfId="0" applyNumberFormat="1" applyFont="1" applyFill="1" applyBorder="1" applyAlignment="1">
      <alignment horizontal="center" vertical="center" wrapText="1"/>
    </xf>
    <xf numFmtId="1" fontId="32" fillId="3" borderId="219" xfId="0" applyNumberFormat="1" applyFont="1" applyFill="1" applyBorder="1" applyAlignment="1">
      <alignment horizontal="center" vertical="center" wrapText="1"/>
    </xf>
    <xf numFmtId="1" fontId="32" fillId="3" borderId="220" xfId="0" applyNumberFormat="1" applyFont="1" applyFill="1" applyBorder="1" applyAlignment="1">
      <alignment horizontal="center" vertical="center" wrapText="1"/>
    </xf>
    <xf numFmtId="1" fontId="75" fillId="11" borderId="219" xfId="0" applyNumberFormat="1" applyFont="1" applyFill="1" applyBorder="1" applyAlignment="1">
      <alignment horizontal="center" vertical="center" wrapText="1"/>
    </xf>
    <xf numFmtId="1" fontId="75" fillId="11" borderId="220" xfId="0" applyNumberFormat="1" applyFont="1" applyFill="1" applyBorder="1" applyAlignment="1">
      <alignment horizontal="center" vertical="center" wrapText="1"/>
    </xf>
    <xf numFmtId="0" fontId="67" fillId="11" borderId="219" xfId="0" applyNumberFormat="1" applyFont="1" applyFill="1" applyBorder="1" applyAlignment="1">
      <alignment horizontal="center" vertical="center" wrapText="1"/>
    </xf>
    <xf numFmtId="0" fontId="67" fillId="11" borderId="220" xfId="0" applyNumberFormat="1" applyFont="1" applyFill="1" applyBorder="1" applyAlignment="1">
      <alignment horizontal="center" vertical="center" wrapText="1"/>
    </xf>
    <xf numFmtId="1" fontId="88" fillId="66" borderId="219" xfId="0" applyNumberFormat="1" applyFont="1" applyFill="1" applyBorder="1" applyAlignment="1">
      <alignment horizontal="center" vertical="center" wrapText="1"/>
    </xf>
    <xf numFmtId="1" fontId="88" fillId="66" borderId="220" xfId="0" applyNumberFormat="1" applyFont="1" applyFill="1" applyBorder="1" applyAlignment="1">
      <alignment horizontal="center" vertical="center" wrapText="1"/>
    </xf>
    <xf numFmtId="1" fontId="32" fillId="0" borderId="219" xfId="0" applyNumberFormat="1" applyFont="1" applyFill="1" applyBorder="1" applyAlignment="1">
      <alignment horizontal="center" vertical="center" wrapText="1"/>
    </xf>
    <xf numFmtId="1" fontId="32" fillId="0" borderId="220" xfId="0" applyNumberFormat="1" applyFont="1" applyFill="1" applyBorder="1" applyAlignment="1">
      <alignment horizontal="center" vertical="center" wrapText="1"/>
    </xf>
    <xf numFmtId="0" fontId="24" fillId="61" borderId="219" xfId="1" applyFont="1" applyFill="1" applyBorder="1" applyAlignment="1" applyProtection="1">
      <alignment horizontal="center" vertical="center" wrapText="1"/>
    </xf>
    <xf numFmtId="0" fontId="24" fillId="61" borderId="220" xfId="1" applyFont="1" applyFill="1" applyBorder="1" applyAlignment="1" applyProtection="1">
      <alignment horizontal="center" vertical="center" wrapText="1"/>
    </xf>
    <xf numFmtId="1" fontId="6" fillId="7" borderId="219" xfId="0" applyNumberFormat="1" applyFont="1" applyFill="1" applyBorder="1" applyAlignment="1">
      <alignment vertical="center"/>
    </xf>
    <xf numFmtId="1" fontId="6" fillId="7" borderId="220" xfId="0" applyNumberFormat="1" applyFont="1" applyFill="1" applyBorder="1" applyAlignment="1">
      <alignment vertical="center"/>
    </xf>
    <xf numFmtId="1" fontId="6" fillId="9" borderId="219" xfId="0" applyNumberFormat="1" applyFont="1" applyFill="1" applyBorder="1" applyAlignment="1">
      <alignment vertical="center"/>
    </xf>
    <xf numFmtId="1" fontId="6" fillId="9" borderId="220" xfId="0" applyNumberFormat="1" applyFont="1" applyFill="1" applyBorder="1" applyAlignment="1">
      <alignment vertical="center"/>
    </xf>
    <xf numFmtId="1" fontId="67" fillId="14" borderId="219" xfId="0" applyNumberFormat="1" applyFont="1" applyFill="1" applyBorder="1" applyAlignment="1">
      <alignment horizontal="center" vertical="center" wrapText="1"/>
    </xf>
    <xf numFmtId="1" fontId="67" fillId="14" borderId="220" xfId="0" applyNumberFormat="1" applyFont="1" applyFill="1" applyBorder="1" applyAlignment="1">
      <alignment horizontal="center" vertical="center" wrapText="1"/>
    </xf>
    <xf numFmtId="0" fontId="67" fillId="14" borderId="220" xfId="1" applyFont="1" applyFill="1" applyBorder="1" applyAlignment="1" applyProtection="1">
      <alignment horizontal="center" vertical="center" wrapText="1"/>
    </xf>
    <xf numFmtId="1" fontId="21" fillId="14" borderId="220" xfId="0" applyNumberFormat="1" applyFont="1" applyFill="1" applyBorder="1" applyAlignment="1">
      <alignment horizontal="center" vertical="center" wrapText="1"/>
    </xf>
    <xf numFmtId="1" fontId="6" fillId="14" borderId="220" xfId="0" applyNumberFormat="1" applyFont="1" applyFill="1" applyBorder="1" applyAlignment="1">
      <alignment horizontal="center" vertical="center" wrapText="1"/>
    </xf>
    <xf numFmtId="1" fontId="6" fillId="14" borderId="219" xfId="0" applyNumberFormat="1" applyFont="1" applyFill="1" applyBorder="1" applyAlignment="1">
      <alignment horizontal="center" vertical="center" wrapText="1"/>
    </xf>
    <xf numFmtId="1" fontId="73" fillId="11" borderId="219" xfId="0" applyNumberFormat="1" applyFont="1" applyFill="1" applyBorder="1" applyAlignment="1">
      <alignment horizontal="center" vertical="center" wrapText="1"/>
    </xf>
    <xf numFmtId="1" fontId="73" fillId="11" borderId="220" xfId="0" applyNumberFormat="1" applyFont="1" applyFill="1" applyBorder="1" applyAlignment="1">
      <alignment horizontal="center" vertical="center" wrapText="1"/>
    </xf>
    <xf numFmtId="1" fontId="21" fillId="61" borderId="219" xfId="0" applyNumberFormat="1" applyFont="1" applyFill="1" applyBorder="1" applyAlignment="1">
      <alignment horizontal="center" vertical="center" wrapText="1"/>
    </xf>
    <xf numFmtId="1" fontId="21" fillId="61" borderId="220" xfId="0" applyNumberFormat="1" applyFont="1" applyFill="1" applyBorder="1" applyAlignment="1">
      <alignment horizontal="center" vertical="center" wrapText="1"/>
    </xf>
    <xf numFmtId="1" fontId="21" fillId="14" borderId="219" xfId="0" applyNumberFormat="1" applyFont="1" applyFill="1" applyBorder="1" applyAlignment="1">
      <alignment horizontal="center" vertical="center" wrapText="1"/>
    </xf>
    <xf numFmtId="1" fontId="95" fillId="70" borderId="219" xfId="871" applyNumberFormat="1" applyFont="1" applyFill="1" applyBorder="1" applyAlignment="1">
      <alignment horizontal="center" vertical="center" wrapText="1"/>
    </xf>
    <xf numFmtId="1" fontId="95" fillId="70" borderId="220" xfId="871" applyNumberFormat="1" applyFont="1" applyFill="1" applyBorder="1" applyAlignment="1">
      <alignment horizontal="center" vertical="center" wrapText="1"/>
    </xf>
    <xf numFmtId="1" fontId="86" fillId="14" borderId="219" xfId="0" applyNumberFormat="1" applyFont="1" applyFill="1" applyBorder="1" applyAlignment="1">
      <alignment horizontal="center" vertical="center" wrapText="1"/>
    </xf>
    <xf numFmtId="1" fontId="86" fillId="14" borderId="220" xfId="0" applyNumberFormat="1" applyFont="1" applyFill="1" applyBorder="1" applyAlignment="1">
      <alignment horizontal="center" vertical="center" wrapText="1"/>
    </xf>
    <xf numFmtId="1" fontId="94" fillId="14" borderId="221" xfId="0" applyNumberFormat="1" applyFont="1" applyFill="1" applyBorder="1" applyAlignment="1">
      <alignment horizontal="center" vertical="center" wrapText="1"/>
    </xf>
    <xf numFmtId="1" fontId="32" fillId="14" borderId="219" xfId="0" applyNumberFormat="1" applyFont="1" applyFill="1" applyBorder="1" applyAlignment="1">
      <alignment horizontal="center" vertical="center" wrapText="1"/>
    </xf>
    <xf numFmtId="1" fontId="32" fillId="14" borderId="220" xfId="0" applyNumberFormat="1" applyFont="1" applyFill="1" applyBorder="1" applyAlignment="1">
      <alignment horizontal="center" vertical="center" wrapText="1"/>
    </xf>
    <xf numFmtId="1" fontId="6" fillId="14" borderId="212" xfId="0" applyNumberFormat="1" applyFont="1" applyFill="1" applyBorder="1" applyAlignment="1">
      <alignment horizontal="center" vertical="center" wrapText="1"/>
    </xf>
    <xf numFmtId="1" fontId="6" fillId="14" borderId="213" xfId="0" applyNumberFormat="1" applyFont="1" applyFill="1" applyBorder="1" applyAlignment="1">
      <alignment horizontal="center" vertical="center" wrapText="1"/>
    </xf>
    <xf numFmtId="1" fontId="94" fillId="67" borderId="221" xfId="0" applyNumberFormat="1" applyFont="1" applyFill="1" applyBorder="1" applyAlignment="1">
      <alignment horizontal="center" vertical="center" wrapText="1"/>
    </xf>
    <xf numFmtId="1" fontId="94" fillId="67" borderId="222" xfId="0" applyNumberFormat="1" applyFont="1" applyFill="1" applyBorder="1" applyAlignment="1">
      <alignment horizontal="center" vertical="center" wrapText="1"/>
    </xf>
    <xf numFmtId="1" fontId="95" fillId="68" borderId="220" xfId="871" applyNumberFormat="1" applyFont="1" applyFill="1" applyBorder="1" applyAlignment="1">
      <alignment horizontal="center" vertical="center" wrapText="1"/>
    </xf>
    <xf numFmtId="1" fontId="21" fillId="11" borderId="219" xfId="0" applyNumberFormat="1" applyFont="1" applyFill="1" applyBorder="1" applyAlignment="1">
      <alignment horizontal="center" vertical="center" wrapText="1"/>
    </xf>
    <xf numFmtId="1" fontId="95" fillId="68" borderId="219" xfId="871" applyNumberFormat="1" applyFont="1" applyFill="1" applyBorder="1" applyAlignment="1">
      <alignment horizontal="center" vertical="center" wrapText="1"/>
    </xf>
    <xf numFmtId="1" fontId="6" fillId="11" borderId="212" xfId="0" applyNumberFormat="1" applyFont="1" applyFill="1" applyBorder="1" applyAlignment="1">
      <alignment horizontal="center" vertical="center" wrapText="1"/>
    </xf>
    <xf numFmtId="0" fontId="21" fillId="0" borderId="219" xfId="1" applyFont="1" applyFill="1" applyBorder="1" applyAlignment="1" applyProtection="1">
      <alignment horizontal="center" vertical="center" wrapText="1"/>
    </xf>
    <xf numFmtId="0" fontId="21" fillId="0" borderId="220" xfId="1" applyFont="1" applyFill="1" applyBorder="1" applyAlignment="1" applyProtection="1">
      <alignment horizontal="center" vertical="center" wrapText="1"/>
    </xf>
    <xf numFmtId="1" fontId="6" fillId="11" borderId="223" xfId="0" applyNumberFormat="1" applyFont="1" applyFill="1" applyBorder="1" applyAlignment="1">
      <alignment horizontal="center" vertical="center" wrapText="1"/>
    </xf>
    <xf numFmtId="1" fontId="6" fillId="11" borderId="224" xfId="0" applyNumberFormat="1" applyFont="1" applyFill="1" applyBorder="1" applyAlignment="1">
      <alignment horizontal="center" vertical="center" wrapText="1"/>
    </xf>
    <xf numFmtId="1" fontId="6" fillId="11" borderId="213" xfId="0" applyNumberFormat="1" applyFont="1" applyFill="1" applyBorder="1" applyAlignment="1">
      <alignment horizontal="center" vertical="center" wrapText="1"/>
    </xf>
    <xf numFmtId="0" fontId="21" fillId="17" borderId="219" xfId="1" applyFont="1" applyFill="1" applyBorder="1" applyAlignment="1" applyProtection="1">
      <alignment horizontal="center" vertical="center" wrapText="1"/>
    </xf>
    <xf numFmtId="0" fontId="21" fillId="17" borderId="220" xfId="1" applyFont="1" applyFill="1" applyBorder="1" applyAlignment="1" applyProtection="1">
      <alignment horizontal="center" vertical="center" wrapText="1"/>
    </xf>
    <xf numFmtId="1" fontId="21" fillId="11" borderId="212" xfId="0" applyNumberFormat="1" applyFont="1" applyFill="1" applyBorder="1" applyAlignment="1">
      <alignment horizontal="center" vertical="center" wrapText="1"/>
    </xf>
    <xf numFmtId="1" fontId="21" fillId="11" borderId="213" xfId="0" applyNumberFormat="1" applyFont="1" applyFill="1" applyBorder="1" applyAlignment="1">
      <alignment horizontal="center" vertical="center" wrapText="1"/>
    </xf>
    <xf numFmtId="1" fontId="21" fillId="66" borderId="219" xfId="0" applyNumberFormat="1" applyFont="1" applyFill="1" applyBorder="1" applyAlignment="1">
      <alignment horizontal="center" vertical="center" wrapText="1"/>
    </xf>
    <xf numFmtId="1" fontId="21" fillId="66" borderId="220" xfId="0" applyNumberFormat="1" applyFont="1" applyFill="1" applyBorder="1" applyAlignment="1">
      <alignment horizontal="center" vertical="center" wrapText="1"/>
    </xf>
    <xf numFmtId="1" fontId="67" fillId="11" borderId="212" xfId="0" applyNumberFormat="1" applyFont="1" applyFill="1" applyBorder="1" applyAlignment="1">
      <alignment horizontal="center" vertical="center" wrapText="1"/>
    </xf>
    <xf numFmtId="1" fontId="67" fillId="11" borderId="213" xfId="0" applyNumberFormat="1" applyFont="1" applyFill="1" applyBorder="1" applyAlignment="1">
      <alignment horizontal="center" vertical="center" wrapText="1"/>
    </xf>
    <xf numFmtId="1" fontId="89" fillId="66" borderId="219" xfId="0" applyNumberFormat="1" applyFont="1" applyFill="1" applyBorder="1" applyAlignment="1">
      <alignment horizontal="center" vertical="center" wrapText="1"/>
    </xf>
    <xf numFmtId="1" fontId="89" fillId="66" borderId="220" xfId="0" applyNumberFormat="1" applyFont="1" applyFill="1" applyBorder="1" applyAlignment="1">
      <alignment horizontal="center" vertical="center" wrapText="1"/>
    </xf>
    <xf numFmtId="0" fontId="21" fillId="14" borderId="220" xfId="1" applyFont="1" applyFill="1" applyBorder="1" applyAlignment="1" applyProtection="1">
      <alignment horizontal="center" vertical="center" wrapText="1"/>
    </xf>
    <xf numFmtId="1" fontId="32" fillId="64" borderId="219" xfId="0" applyNumberFormat="1" applyFont="1" applyFill="1" applyBorder="1" applyAlignment="1">
      <alignment horizontal="center" vertical="center" wrapText="1"/>
    </xf>
    <xf numFmtId="1" fontId="32" fillId="64" borderId="220" xfId="0" applyNumberFormat="1" applyFont="1" applyFill="1" applyBorder="1" applyAlignment="1">
      <alignment horizontal="center" vertical="center" wrapText="1"/>
    </xf>
    <xf numFmtId="1" fontId="1" fillId="64" borderId="219" xfId="0" applyNumberFormat="1" applyFont="1" applyFill="1" applyBorder="1" applyAlignment="1">
      <alignment horizontal="center" vertical="center" wrapText="1"/>
    </xf>
    <xf numFmtId="1" fontId="1" fillId="64" borderId="220" xfId="0" applyNumberFormat="1" applyFont="1" applyFill="1" applyBorder="1" applyAlignment="1">
      <alignment horizontal="center" vertical="center" wrapText="1"/>
    </xf>
    <xf numFmtId="1" fontId="95" fillId="70" borderId="225" xfId="871" applyNumberFormat="1" applyFont="1" applyFill="1" applyBorder="1" applyAlignment="1">
      <alignment horizontal="center" vertical="center" wrapText="1"/>
    </xf>
    <xf numFmtId="1" fontId="95" fillId="70" borderId="226" xfId="871" applyNumberFormat="1" applyFont="1" applyFill="1" applyBorder="1" applyAlignment="1">
      <alignment horizontal="center" vertical="center" wrapText="1"/>
    </xf>
    <xf numFmtId="0" fontId="21" fillId="14" borderId="95" xfId="0" applyNumberFormat="1" applyFont="1" applyFill="1" applyBorder="1" applyAlignment="1">
      <alignment horizontal="center" vertical="center" wrapText="1"/>
    </xf>
    <xf numFmtId="9" fontId="21" fillId="27" borderId="95" xfId="0" applyNumberFormat="1" applyFont="1" applyFill="1" applyBorder="1" applyAlignment="1">
      <alignment horizontal="center" vertical="center" wrapText="1"/>
    </xf>
    <xf numFmtId="0" fontId="21" fillId="27" borderId="95" xfId="0" applyNumberFormat="1" applyFont="1" applyFill="1" applyBorder="1" applyAlignment="1">
      <alignment horizontal="center" vertical="center" wrapText="1"/>
    </xf>
    <xf numFmtId="1" fontId="21" fillId="3" borderId="122" xfId="0" applyNumberFormat="1" applyFont="1" applyFill="1" applyBorder="1" applyAlignment="1">
      <alignment horizontal="center" vertical="center" wrapText="1"/>
    </xf>
    <xf numFmtId="0" fontId="21" fillId="14" borderId="188" xfId="0" applyNumberFormat="1" applyFont="1" applyFill="1" applyBorder="1" applyAlignment="1">
      <alignment horizontal="center" vertical="center" wrapText="1"/>
    </xf>
    <xf numFmtId="0" fontId="21" fillId="27" borderId="188" xfId="0" applyNumberFormat="1" applyFont="1" applyFill="1" applyBorder="1" applyAlignment="1">
      <alignment horizontal="center" vertical="center" wrapText="1"/>
    </xf>
    <xf numFmtId="0" fontId="67" fillId="71" borderId="78" xfId="0" applyFont="1" applyFill="1" applyBorder="1" applyAlignment="1">
      <alignment horizontal="center" vertical="center" wrapText="1"/>
    </xf>
    <xf numFmtId="1" fontId="6" fillId="14" borderId="174" xfId="0" applyNumberFormat="1" applyFont="1" applyFill="1" applyBorder="1" applyAlignment="1">
      <alignment horizontal="center" vertical="center" wrapText="1"/>
    </xf>
    <xf numFmtId="0" fontId="6" fillId="14" borderId="89" xfId="46" applyNumberFormat="1" applyFont="1" applyFill="1" applyBorder="1" applyAlignment="1">
      <alignment horizontal="center" vertical="center" wrapText="1"/>
    </xf>
    <xf numFmtId="9" fontId="6" fillId="14" borderId="191" xfId="2" applyFont="1" applyFill="1" applyBorder="1" applyAlignment="1">
      <alignment horizontal="center" vertical="center" wrapText="1"/>
    </xf>
    <xf numFmtId="9" fontId="21" fillId="27" borderId="191" xfId="0" applyNumberFormat="1" applyFont="1" applyFill="1" applyBorder="1" applyAlignment="1">
      <alignment horizontal="center" vertical="center" wrapText="1"/>
    </xf>
    <xf numFmtId="0" fontId="21" fillId="0" borderId="163" xfId="0" applyNumberFormat="1" applyFont="1" applyFill="1" applyBorder="1" applyAlignment="1">
      <alignment horizontal="center" vertical="center"/>
    </xf>
    <xf numFmtId="0" fontId="21" fillId="0" borderId="163" xfId="0" applyNumberFormat="1" applyFont="1" applyFill="1" applyBorder="1" applyAlignment="1">
      <alignment vertical="center" wrapText="1"/>
    </xf>
    <xf numFmtId="0" fontId="21" fillId="14" borderId="162" xfId="50" applyNumberFormat="1" applyFont="1" applyFill="1" applyBorder="1" applyAlignment="1">
      <alignment horizontal="center" vertical="center" wrapText="1"/>
    </xf>
    <xf numFmtId="0" fontId="21" fillId="14" borderId="167" xfId="50" applyNumberFormat="1" applyFont="1" applyFill="1" applyBorder="1" applyAlignment="1">
      <alignment horizontal="center" vertical="center" wrapText="1"/>
    </xf>
    <xf numFmtId="0" fontId="21" fillId="14" borderId="164" xfId="50" applyNumberFormat="1" applyFont="1" applyFill="1" applyBorder="1" applyAlignment="1">
      <alignment horizontal="center" vertical="center" wrapText="1"/>
    </xf>
    <xf numFmtId="0" fontId="1" fillId="22" borderId="1" xfId="0" applyNumberFormat="1" applyFont="1" applyFill="1" applyBorder="1" applyAlignment="1">
      <alignment horizontal="center" vertical="center" wrapText="1"/>
    </xf>
    <xf numFmtId="1" fontId="1" fillId="22" borderId="8" xfId="0" applyNumberFormat="1" applyFont="1" applyFill="1" applyBorder="1" applyAlignment="1">
      <alignment horizontal="center" vertical="center" wrapText="1"/>
    </xf>
    <xf numFmtId="1" fontId="1" fillId="22" borderId="12" xfId="0" applyNumberFormat="1" applyFont="1" applyFill="1" applyBorder="1" applyAlignment="1">
      <alignment horizontal="center" vertical="center" wrapText="1"/>
    </xf>
    <xf numFmtId="0" fontId="24" fillId="22" borderId="111" xfId="0" applyNumberFormat="1" applyFont="1" applyFill="1" applyBorder="1" applyAlignment="1">
      <alignment horizontal="center" vertical="center" wrapText="1"/>
    </xf>
    <xf numFmtId="0" fontId="24" fillId="22" borderId="4" xfId="0" applyNumberFormat="1" applyFont="1" applyFill="1" applyBorder="1" applyAlignment="1">
      <alignment horizontal="center" vertical="center" wrapText="1"/>
    </xf>
    <xf numFmtId="0" fontId="24" fillId="22" borderId="6" xfId="0" applyNumberFormat="1" applyFont="1" applyFill="1" applyBorder="1" applyAlignment="1">
      <alignment horizontal="center" vertical="center" wrapText="1"/>
    </xf>
    <xf numFmtId="0" fontId="24" fillId="22" borderId="110" xfId="0" applyNumberFormat="1" applyFont="1" applyFill="1" applyBorder="1" applyAlignment="1">
      <alignment horizontal="center" vertical="center" wrapText="1"/>
    </xf>
    <xf numFmtId="0" fontId="1" fillId="22" borderId="35" xfId="0" applyNumberFormat="1" applyFont="1" applyFill="1" applyBorder="1" applyAlignment="1">
      <alignment horizontal="center" vertical="center" wrapText="1"/>
    </xf>
    <xf numFmtId="0" fontId="1" fillId="22" borderId="198" xfId="0" applyNumberFormat="1" applyFont="1" applyFill="1" applyBorder="1" applyAlignment="1">
      <alignment horizontal="center" vertical="center" wrapText="1"/>
    </xf>
    <xf numFmtId="1" fontId="1" fillId="22" borderId="131" xfId="0" applyNumberFormat="1" applyFont="1" applyFill="1" applyBorder="1" applyAlignment="1">
      <alignment horizontal="center" vertical="center" wrapText="1"/>
    </xf>
    <xf numFmtId="0" fontId="75" fillId="22" borderId="66" xfId="0" applyNumberFormat="1" applyFont="1" applyFill="1" applyBorder="1" applyAlignment="1">
      <alignment horizontal="center" vertical="center"/>
    </xf>
    <xf numFmtId="0" fontId="75" fillId="22" borderId="67" xfId="0" applyNumberFormat="1" applyFont="1" applyFill="1" applyBorder="1" applyAlignment="1">
      <alignment horizontal="center" vertical="center"/>
    </xf>
    <xf numFmtId="20" fontId="1" fillId="22" borderId="8" xfId="0" applyNumberFormat="1" applyFont="1" applyFill="1" applyBorder="1" applyAlignment="1">
      <alignment horizontal="center" vertical="center" wrapText="1"/>
    </xf>
    <xf numFmtId="20" fontId="1" fillId="22" borderId="12" xfId="0" applyNumberFormat="1" applyFont="1" applyFill="1" applyBorder="1" applyAlignment="1">
      <alignment horizontal="center" vertical="center" wrapText="1"/>
    </xf>
    <xf numFmtId="1" fontId="6" fillId="26" borderId="64" xfId="0" applyNumberFormat="1" applyFont="1" applyFill="1" applyBorder="1" applyAlignment="1">
      <alignment horizontal="center" vertical="center" wrapText="1"/>
    </xf>
    <xf numFmtId="0" fontId="24" fillId="22" borderId="115" xfId="0" applyNumberFormat="1" applyFont="1" applyFill="1" applyBorder="1" applyAlignment="1">
      <alignment horizontal="center" vertical="center" wrapText="1"/>
    </xf>
    <xf numFmtId="0" fontId="24" fillId="22" borderId="116" xfId="0" applyNumberFormat="1" applyFont="1" applyFill="1" applyBorder="1" applyAlignment="1">
      <alignment horizontal="center" vertical="center" wrapText="1"/>
    </xf>
    <xf numFmtId="0" fontId="24" fillId="22" borderId="117" xfId="0" applyNumberFormat="1" applyFont="1" applyFill="1" applyBorder="1" applyAlignment="1">
      <alignment horizontal="center" vertical="center" wrapText="1"/>
    </xf>
    <xf numFmtId="0" fontId="75" fillId="22" borderId="43" xfId="0" applyNumberFormat="1" applyFont="1" applyFill="1" applyBorder="1" applyAlignment="1">
      <alignment horizontal="center" vertical="center"/>
    </xf>
    <xf numFmtId="0" fontId="75" fillId="22" borderId="203" xfId="0" applyFont="1" applyFill="1" applyBorder="1" applyAlignment="1">
      <alignment horizontal="center" vertical="center"/>
    </xf>
    <xf numFmtId="0" fontId="75" fillId="22" borderId="29" xfId="0" applyFont="1" applyFill="1" applyBorder="1" applyAlignment="1">
      <alignment horizontal="center" vertical="center"/>
    </xf>
    <xf numFmtId="0" fontId="75" fillId="24" borderId="29" xfId="0" applyFont="1" applyFill="1" applyBorder="1" applyAlignment="1">
      <alignment horizontal="center" vertical="center"/>
    </xf>
    <xf numFmtId="0" fontId="1" fillId="7" borderId="23" xfId="0" applyNumberFormat="1" applyFont="1" applyFill="1" applyBorder="1" applyAlignment="1">
      <alignment horizontal="center" vertical="center"/>
    </xf>
    <xf numFmtId="0" fontId="67" fillId="7" borderId="23" xfId="0" applyFont="1" applyFill="1" applyBorder="1" applyAlignment="1">
      <alignment vertical="center"/>
    </xf>
    <xf numFmtId="0" fontId="18" fillId="69" borderId="206" xfId="871" applyFont="1" applyFill="1" applyBorder="1" applyAlignment="1">
      <alignment horizontal="center" vertical="center" wrapText="1"/>
    </xf>
    <xf numFmtId="0" fontId="18" fillId="69" borderId="207" xfId="871" applyFont="1" applyFill="1" applyBorder="1" applyAlignment="1">
      <alignment horizontal="center" vertical="center" wrapText="1"/>
    </xf>
    <xf numFmtId="0" fontId="18" fillId="69" borderId="208" xfId="871" applyFont="1" applyFill="1" applyBorder="1" applyAlignment="1">
      <alignment horizontal="center" vertical="center" wrapText="1"/>
    </xf>
    <xf numFmtId="0" fontId="18" fillId="69" borderId="209" xfId="871" applyFont="1" applyFill="1" applyBorder="1" applyAlignment="1">
      <alignment horizontal="center" vertical="center" wrapText="1"/>
    </xf>
    <xf numFmtId="0" fontId="1" fillId="22" borderId="105" xfId="0" applyNumberFormat="1" applyFont="1" applyFill="1" applyBorder="1" applyAlignment="1">
      <alignment horizontal="center" vertical="center" wrapText="1"/>
    </xf>
    <xf numFmtId="0" fontId="24" fillId="22" borderId="1" xfId="0" applyNumberFormat="1" applyFont="1" applyFill="1" applyBorder="1" applyAlignment="1">
      <alignment horizontal="center" vertical="center" wrapText="1"/>
    </xf>
    <xf numFmtId="1" fontId="24" fillId="22" borderId="8" xfId="0" applyNumberFormat="1" applyFont="1" applyFill="1" applyBorder="1" applyAlignment="1">
      <alignment horizontal="center" vertical="center" wrapText="1"/>
    </xf>
    <xf numFmtId="1" fontId="24" fillId="22" borderId="12" xfId="0" applyNumberFormat="1" applyFont="1" applyFill="1" applyBorder="1" applyAlignment="1">
      <alignment horizontal="center" vertical="center" wrapText="1"/>
    </xf>
    <xf numFmtId="0" fontId="1" fillId="22" borderId="41" xfId="0" applyNumberFormat="1" applyFont="1" applyFill="1" applyBorder="1" applyAlignment="1">
      <alignment horizontal="center" vertical="center" wrapText="1"/>
    </xf>
    <xf numFmtId="1" fontId="1" fillId="22" borderId="4" xfId="0" applyNumberFormat="1" applyFont="1" applyFill="1" applyBorder="1" applyAlignment="1">
      <alignment horizontal="center" vertical="center" wrapText="1"/>
    </xf>
    <xf numFmtId="1" fontId="1" fillId="22" borderId="13" xfId="0" applyNumberFormat="1" applyFont="1" applyFill="1" applyBorder="1" applyAlignment="1">
      <alignment horizontal="center" vertical="center" wrapText="1"/>
    </xf>
    <xf numFmtId="0" fontId="1" fillId="22" borderId="57" xfId="0" applyNumberFormat="1" applyFont="1" applyFill="1" applyBorder="1" applyAlignment="1">
      <alignment horizontal="center" vertical="center" wrapText="1"/>
    </xf>
    <xf numFmtId="1" fontId="1" fillId="22" borderId="58" xfId="0" applyNumberFormat="1" applyFont="1" applyFill="1" applyBorder="1" applyAlignment="1">
      <alignment horizontal="center" vertical="center" wrapText="1"/>
    </xf>
    <xf numFmtId="0" fontId="1" fillId="22" borderId="2" xfId="0" applyNumberFormat="1" applyFont="1" applyFill="1" applyBorder="1" applyAlignment="1">
      <alignment horizontal="center" vertical="center" wrapText="1"/>
    </xf>
    <xf numFmtId="1" fontId="1" fillId="22" borderId="8" xfId="0" applyNumberFormat="1" applyFont="1" applyFill="1" applyBorder="1" applyAlignment="1">
      <alignment horizontal="center" vertical="center"/>
    </xf>
    <xf numFmtId="1" fontId="1" fillId="22" borderId="12"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4" fillId="14" borderId="32" xfId="1" applyFont="1" applyFill="1" applyBorder="1" applyAlignment="1" applyProtection="1">
      <alignment horizontal="left" wrapText="1"/>
    </xf>
    <xf numFmtId="0" fontId="0" fillId="0" borderId="32" xfId="0" applyBorder="1" applyAlignment="1">
      <alignment wrapText="1"/>
    </xf>
    <xf numFmtId="0" fontId="0" fillId="0" borderId="33" xfId="0" applyBorder="1" applyAlignment="1">
      <alignment wrapText="1"/>
    </xf>
    <xf numFmtId="0" fontId="4" fillId="0" borderId="0" xfId="0" applyNumberFormat="1" applyFont="1" applyBorder="1" applyAlignment="1">
      <alignment horizontal="center" vertical="top" wrapText="1"/>
    </xf>
    <xf numFmtId="0" fontId="4" fillId="0" borderId="40" xfId="0" applyNumberFormat="1" applyFont="1" applyBorder="1" applyAlignment="1">
      <alignment horizontal="center" vertical="top" wrapText="1"/>
    </xf>
    <xf numFmtId="0" fontId="4" fillId="0" borderId="52" xfId="0" applyNumberFormat="1" applyFont="1" applyBorder="1" applyAlignment="1">
      <alignment horizontal="center" vertical="top" wrapText="1"/>
    </xf>
    <xf numFmtId="2" fontId="28" fillId="0" borderId="39"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1" fontId="2" fillId="14" borderId="32" xfId="0" applyNumberFormat="1" applyFont="1" applyFill="1" applyBorder="1" applyAlignment="1">
      <alignment horizontal="center" vertical="center"/>
    </xf>
    <xf numFmtId="0" fontId="35"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1" fillId="14" borderId="32" xfId="0" applyNumberFormat="1" applyFont="1" applyFill="1" applyBorder="1" applyAlignment="1">
      <alignment vertical="top" wrapText="1"/>
    </xf>
    <xf numFmtId="0" fontId="34" fillId="14" borderId="32" xfId="0" applyFont="1" applyFill="1" applyBorder="1" applyAlignment="1">
      <alignment vertical="top" wrapText="1"/>
    </xf>
    <xf numFmtId="0" fontId="0" fillId="0" borderId="33" xfId="0" applyBorder="1" applyAlignment="1">
      <alignment vertical="top" wrapText="1"/>
    </xf>
    <xf numFmtId="0" fontId="4" fillId="0" borderId="0" xfId="0" applyNumberFormat="1" applyFont="1" applyBorder="1" applyAlignment="1">
      <alignment vertical="top" wrapText="1"/>
    </xf>
    <xf numFmtId="0" fontId="0" fillId="0" borderId="0" xfId="0" applyBorder="1" applyAlignment="1">
      <alignment vertical="top" wrapText="1"/>
    </xf>
    <xf numFmtId="0" fontId="30" fillId="13" borderId="4" xfId="0" applyNumberFormat="1" applyFont="1" applyFill="1" applyBorder="1" applyAlignment="1">
      <alignment horizontal="right" vertical="center" wrapText="1"/>
    </xf>
    <xf numFmtId="1" fontId="30" fillId="13" borderId="0" xfId="0" applyNumberFormat="1" applyFont="1" applyFill="1" applyBorder="1" applyAlignment="1">
      <alignment horizontal="right" vertical="center" wrapText="1"/>
    </xf>
    <xf numFmtId="1" fontId="30" fillId="13" borderId="13" xfId="0" applyNumberFormat="1" applyFont="1" applyFill="1" applyBorder="1" applyAlignment="1">
      <alignment horizontal="right" vertical="center" wrapText="1"/>
    </xf>
    <xf numFmtId="1" fontId="30" fillId="13" borderId="26" xfId="0" applyNumberFormat="1" applyFont="1" applyFill="1" applyBorder="1" applyAlignment="1">
      <alignment horizontal="right" vertical="center" wrapText="1"/>
    </xf>
    <xf numFmtId="1" fontId="29" fillId="14" borderId="32" xfId="0" applyNumberFormat="1" applyFont="1" applyFill="1" applyBorder="1" applyAlignment="1">
      <alignment horizontal="center" vertical="center" wrapText="1"/>
    </xf>
    <xf numFmtId="0" fontId="33" fillId="0" borderId="32" xfId="0" applyFont="1" applyBorder="1" applyAlignment="1">
      <alignment wrapText="1"/>
    </xf>
    <xf numFmtId="0" fontId="33" fillId="0" borderId="32" xfId="0" applyFont="1" applyBorder="1" applyAlignment="1">
      <alignment horizontal="left" wrapText="1"/>
    </xf>
    <xf numFmtId="0" fontId="0" fillId="0" borderId="33" xfId="0" applyBorder="1" applyAlignment="1">
      <alignment horizontal="left" wrapText="1"/>
    </xf>
    <xf numFmtId="0" fontId="3" fillId="2" borderId="11" xfId="0" applyNumberFormat="1" applyFont="1" applyFill="1" applyBorder="1" applyAlignment="1">
      <alignment horizontal="center" vertical="center" wrapText="1"/>
    </xf>
    <xf numFmtId="0" fontId="2" fillId="7" borderId="23" xfId="0" applyNumberFormat="1" applyFont="1" applyFill="1" applyBorder="1" applyAlignment="1">
      <alignment horizontal="center"/>
    </xf>
    <xf numFmtId="0" fontId="0" fillId="7" borderId="23" xfId="0" applyFont="1" applyFill="1" applyBorder="1" applyAlignment="1"/>
    <xf numFmtId="0" fontId="38" fillId="18" borderId="49" xfId="1" applyNumberFormat="1" applyFont="1" applyFill="1" applyBorder="1" applyAlignment="1" applyProtection="1">
      <alignment horizontal="center" vertical="center" wrapText="1"/>
    </xf>
    <xf numFmtId="49" fontId="38" fillId="18" borderId="50" xfId="1" applyNumberFormat="1" applyFont="1" applyFill="1" applyBorder="1" applyAlignment="1" applyProtection="1">
      <alignment horizontal="center" vertical="center" wrapText="1"/>
    </xf>
    <xf numFmtId="0" fontId="38" fillId="18" borderId="51" xfId="1" applyNumberFormat="1" applyFont="1" applyFill="1" applyBorder="1" applyAlignment="1" applyProtection="1">
      <alignment horizontal="center" vertical="center" wrapText="1"/>
    </xf>
    <xf numFmtId="49" fontId="38" fillId="18" borderId="14" xfId="1" applyNumberFormat="1" applyFont="1" applyFill="1" applyBorder="1" applyAlignment="1" applyProtection="1">
      <alignment horizontal="center" vertical="center" wrapText="1"/>
    </xf>
    <xf numFmtId="0"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20" fontId="1" fillId="2" borderId="8" xfId="0" applyNumberFormat="1" applyFont="1" applyFill="1" applyBorder="1" applyAlignment="1">
      <alignment horizontal="center" vertical="center" wrapText="1"/>
    </xf>
    <xf numFmtId="20" fontId="1" fillId="2" borderId="1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cellXfs>
  <cellStyles count="28795">
    <cellStyle name="20 % - Accent1" xfId="21" builtinId="30" customBuiltin="1"/>
    <cellStyle name="20 % - Accent1 10" xfId="5370"/>
    <cellStyle name="20 % - Accent1 10 2" xfId="23514"/>
    <cellStyle name="20 % - Accent1 11" xfId="10669"/>
    <cellStyle name="20 % - Accent1 12" xfId="13307"/>
    <cellStyle name="20 % - Accent1 13" xfId="18232"/>
    <cellStyle name="20 % - Accent1 2" xfId="138"/>
    <cellStyle name="20 % - Accent1 2 10" xfId="10693"/>
    <cellStyle name="20 % - Accent1 2 11" xfId="13384"/>
    <cellStyle name="20 % - Accent1 2 12" xfId="18313"/>
    <cellStyle name="20 % - Accent1 2 2" xfId="245"/>
    <cellStyle name="20 % - Accent1 2 2 10" xfId="13471"/>
    <cellStyle name="20 % - Accent1 2 2 11" xfId="18401"/>
    <cellStyle name="20 % - Accent1 2 2 2" xfId="430"/>
    <cellStyle name="20 % - Accent1 2 2 2 2" xfId="783"/>
    <cellStyle name="20 % - Accent1 2 2 2 2 2" xfId="2015"/>
    <cellStyle name="20 % - Accent1 2 2 2 2 2 2" xfId="4657"/>
    <cellStyle name="20 % - Accent1 2 2 2 2 2 2 2" xfId="9938"/>
    <cellStyle name="20 % - Accent1 2 2 2 2 2 2 2 2" xfId="28081"/>
    <cellStyle name="20 % - Accent1 2 2 2 2 2 2 3" xfId="17695"/>
    <cellStyle name="20 % - Accent1 2 2 2 2 2 2 4" xfId="22801"/>
    <cellStyle name="20 % - Accent1 2 2 2 2 2 3" xfId="7297"/>
    <cellStyle name="20 % - Accent1 2 2 2 2 2 3 2" xfId="25441"/>
    <cellStyle name="20 % - Accent1 2 2 2 2 2 4" xfId="12591"/>
    <cellStyle name="20 % - Accent1 2 2 2 2 2 5" xfId="15231"/>
    <cellStyle name="20 % - Accent1 2 2 2 2 2 6" xfId="20161"/>
    <cellStyle name="20 % - Accent1 2 2 2 2 3" xfId="3425"/>
    <cellStyle name="20 % - Accent1 2 2 2 2 3 2" xfId="8706"/>
    <cellStyle name="20 % - Accent1 2 2 2 2 3 2 2" xfId="26849"/>
    <cellStyle name="20 % - Accent1 2 2 2 2 3 3" xfId="16463"/>
    <cellStyle name="20 % - Accent1 2 2 2 2 3 4" xfId="21569"/>
    <cellStyle name="20 % - Accent1 2 2 2 2 4" xfId="6065"/>
    <cellStyle name="20 % - Accent1 2 2 2 2 4 2" xfId="24209"/>
    <cellStyle name="20 % - Accent1 2 2 2 2 5" xfId="11359"/>
    <cellStyle name="20 % - Accent1 2 2 2 2 6" xfId="13999"/>
    <cellStyle name="20 % - Accent1 2 2 2 2 7" xfId="18929"/>
    <cellStyle name="20 % - Accent1 2 2 2 3" xfId="1135"/>
    <cellStyle name="20 % - Accent1 2 2 2 3 2" xfId="2367"/>
    <cellStyle name="20 % - Accent1 2 2 2 3 2 2" xfId="5009"/>
    <cellStyle name="20 % - Accent1 2 2 2 3 2 2 2" xfId="10290"/>
    <cellStyle name="20 % - Accent1 2 2 2 3 2 2 2 2" xfId="28433"/>
    <cellStyle name="20 % - Accent1 2 2 2 3 2 2 3" xfId="18047"/>
    <cellStyle name="20 % - Accent1 2 2 2 3 2 2 4" xfId="23153"/>
    <cellStyle name="20 % - Accent1 2 2 2 3 2 3" xfId="7649"/>
    <cellStyle name="20 % - Accent1 2 2 2 3 2 3 2" xfId="25793"/>
    <cellStyle name="20 % - Accent1 2 2 2 3 2 4" xfId="12943"/>
    <cellStyle name="20 % - Accent1 2 2 2 3 2 5" xfId="15583"/>
    <cellStyle name="20 % - Accent1 2 2 2 3 2 6" xfId="20513"/>
    <cellStyle name="20 % - Accent1 2 2 2 3 3" xfId="3777"/>
    <cellStyle name="20 % - Accent1 2 2 2 3 3 2" xfId="9058"/>
    <cellStyle name="20 % - Accent1 2 2 2 3 3 2 2" xfId="27201"/>
    <cellStyle name="20 % - Accent1 2 2 2 3 3 3" xfId="16815"/>
    <cellStyle name="20 % - Accent1 2 2 2 3 3 4" xfId="21921"/>
    <cellStyle name="20 % - Accent1 2 2 2 3 4" xfId="6417"/>
    <cellStyle name="20 % - Accent1 2 2 2 3 4 2" xfId="24561"/>
    <cellStyle name="20 % - Accent1 2 2 2 3 5" xfId="11711"/>
    <cellStyle name="20 % - Accent1 2 2 2 3 6" xfId="14351"/>
    <cellStyle name="20 % - Accent1 2 2 2 3 7" xfId="19281"/>
    <cellStyle name="20 % - Accent1 2 2 2 4" xfId="1663"/>
    <cellStyle name="20 % - Accent1 2 2 2 4 2" xfId="4305"/>
    <cellStyle name="20 % - Accent1 2 2 2 4 2 2" xfId="9586"/>
    <cellStyle name="20 % - Accent1 2 2 2 4 2 2 2" xfId="27729"/>
    <cellStyle name="20 % - Accent1 2 2 2 4 2 3" xfId="17343"/>
    <cellStyle name="20 % - Accent1 2 2 2 4 2 4" xfId="22449"/>
    <cellStyle name="20 % - Accent1 2 2 2 4 3" xfId="6945"/>
    <cellStyle name="20 % - Accent1 2 2 2 4 3 2" xfId="25089"/>
    <cellStyle name="20 % - Accent1 2 2 2 4 4" xfId="12239"/>
    <cellStyle name="20 % - Accent1 2 2 2 4 5" xfId="14879"/>
    <cellStyle name="20 % - Accent1 2 2 2 4 6" xfId="19809"/>
    <cellStyle name="20 % - Accent1 2 2 2 5" xfId="3072"/>
    <cellStyle name="20 % - Accent1 2 2 2 5 2" xfId="8354"/>
    <cellStyle name="20 % - Accent1 2 2 2 5 2 2" xfId="26497"/>
    <cellStyle name="20 % - Accent1 2 2 2 5 3" xfId="16111"/>
    <cellStyle name="20 % - Accent1 2 2 2 5 4" xfId="21217"/>
    <cellStyle name="20 % - Accent1 2 2 2 6" xfId="5713"/>
    <cellStyle name="20 % - Accent1 2 2 2 6 2" xfId="23857"/>
    <cellStyle name="20 % - Accent1 2 2 2 7" xfId="11011"/>
    <cellStyle name="20 % - Accent1 2 2 2 8" xfId="13647"/>
    <cellStyle name="20 % - Accent1 2 2 2 9" xfId="18577"/>
    <cellStyle name="20 % - Accent1 2 2 3" xfId="606"/>
    <cellStyle name="20 % - Accent1 2 2 3 2" xfId="1311"/>
    <cellStyle name="20 % - Accent1 2 2 3 2 2" xfId="2543"/>
    <cellStyle name="20 % - Accent1 2 2 3 2 2 2" xfId="5185"/>
    <cellStyle name="20 % - Accent1 2 2 3 2 2 2 2" xfId="10466"/>
    <cellStyle name="20 % - Accent1 2 2 3 2 2 2 2 2" xfId="28609"/>
    <cellStyle name="20 % - Accent1 2 2 3 2 2 2 3" xfId="18223"/>
    <cellStyle name="20 % - Accent1 2 2 3 2 2 2 4" xfId="23329"/>
    <cellStyle name="20 % - Accent1 2 2 3 2 2 3" xfId="7825"/>
    <cellStyle name="20 % - Accent1 2 2 3 2 2 3 2" xfId="25969"/>
    <cellStyle name="20 % - Accent1 2 2 3 2 2 4" xfId="13119"/>
    <cellStyle name="20 % - Accent1 2 2 3 2 2 5" xfId="15759"/>
    <cellStyle name="20 % - Accent1 2 2 3 2 2 6" xfId="20689"/>
    <cellStyle name="20 % - Accent1 2 2 3 2 3" xfId="3953"/>
    <cellStyle name="20 % - Accent1 2 2 3 2 3 2" xfId="9234"/>
    <cellStyle name="20 % - Accent1 2 2 3 2 3 2 2" xfId="27377"/>
    <cellStyle name="20 % - Accent1 2 2 3 2 3 3" xfId="16991"/>
    <cellStyle name="20 % - Accent1 2 2 3 2 3 4" xfId="22097"/>
    <cellStyle name="20 % - Accent1 2 2 3 2 4" xfId="6593"/>
    <cellStyle name="20 % - Accent1 2 2 3 2 4 2" xfId="24737"/>
    <cellStyle name="20 % - Accent1 2 2 3 2 5" xfId="11887"/>
    <cellStyle name="20 % - Accent1 2 2 3 2 6" xfId="14527"/>
    <cellStyle name="20 % - Accent1 2 2 3 2 7" xfId="19457"/>
    <cellStyle name="20 % - Accent1 2 2 3 3" xfId="1839"/>
    <cellStyle name="20 % - Accent1 2 2 3 3 2" xfId="4481"/>
    <cellStyle name="20 % - Accent1 2 2 3 3 2 2" xfId="9762"/>
    <cellStyle name="20 % - Accent1 2 2 3 3 2 2 2" xfId="27905"/>
    <cellStyle name="20 % - Accent1 2 2 3 3 2 3" xfId="17519"/>
    <cellStyle name="20 % - Accent1 2 2 3 3 2 4" xfId="22625"/>
    <cellStyle name="20 % - Accent1 2 2 3 3 3" xfId="7121"/>
    <cellStyle name="20 % - Accent1 2 2 3 3 3 2" xfId="25265"/>
    <cellStyle name="20 % - Accent1 2 2 3 3 4" xfId="12415"/>
    <cellStyle name="20 % - Accent1 2 2 3 3 5" xfId="15055"/>
    <cellStyle name="20 % - Accent1 2 2 3 3 6" xfId="19985"/>
    <cellStyle name="20 % - Accent1 2 2 3 4" xfId="3248"/>
    <cellStyle name="20 % - Accent1 2 2 3 4 2" xfId="8530"/>
    <cellStyle name="20 % - Accent1 2 2 3 4 2 2" xfId="26673"/>
    <cellStyle name="20 % - Accent1 2 2 3 4 3" xfId="16287"/>
    <cellStyle name="20 % - Accent1 2 2 3 4 4" xfId="21393"/>
    <cellStyle name="20 % - Accent1 2 2 3 5" xfId="5889"/>
    <cellStyle name="20 % - Accent1 2 2 3 5 2" xfId="24033"/>
    <cellStyle name="20 % - Accent1 2 2 3 6" xfId="11183"/>
    <cellStyle name="20 % - Accent1 2 2 3 7" xfId="13823"/>
    <cellStyle name="20 % - Accent1 2 2 3 8" xfId="18753"/>
    <cellStyle name="20 % - Accent1 2 2 4" xfId="959"/>
    <cellStyle name="20 % - Accent1 2 2 4 2" xfId="2191"/>
    <cellStyle name="20 % - Accent1 2 2 4 2 2" xfId="4833"/>
    <cellStyle name="20 % - Accent1 2 2 4 2 2 2" xfId="10114"/>
    <cellStyle name="20 % - Accent1 2 2 4 2 2 2 2" xfId="28257"/>
    <cellStyle name="20 % - Accent1 2 2 4 2 2 3" xfId="17871"/>
    <cellStyle name="20 % - Accent1 2 2 4 2 2 4" xfId="22977"/>
    <cellStyle name="20 % - Accent1 2 2 4 2 3" xfId="7473"/>
    <cellStyle name="20 % - Accent1 2 2 4 2 3 2" xfId="25617"/>
    <cellStyle name="20 % - Accent1 2 2 4 2 4" xfId="12767"/>
    <cellStyle name="20 % - Accent1 2 2 4 2 5" xfId="15407"/>
    <cellStyle name="20 % - Accent1 2 2 4 2 6" xfId="20337"/>
    <cellStyle name="20 % - Accent1 2 2 4 3" xfId="3601"/>
    <cellStyle name="20 % - Accent1 2 2 4 3 2" xfId="8882"/>
    <cellStyle name="20 % - Accent1 2 2 4 3 2 2" xfId="27025"/>
    <cellStyle name="20 % - Accent1 2 2 4 3 3" xfId="16639"/>
    <cellStyle name="20 % - Accent1 2 2 4 3 4" xfId="21745"/>
    <cellStyle name="20 % - Accent1 2 2 4 4" xfId="6241"/>
    <cellStyle name="20 % - Accent1 2 2 4 4 2" xfId="24385"/>
    <cellStyle name="20 % - Accent1 2 2 4 5" xfId="11535"/>
    <cellStyle name="20 % - Accent1 2 2 4 6" xfId="14175"/>
    <cellStyle name="20 % - Accent1 2 2 4 7" xfId="19105"/>
    <cellStyle name="20 % - Accent1 2 2 5" xfId="1487"/>
    <cellStyle name="20 % - Accent1 2 2 5 2" xfId="4129"/>
    <cellStyle name="20 % - Accent1 2 2 5 2 2" xfId="9410"/>
    <cellStyle name="20 % - Accent1 2 2 5 2 2 2" xfId="27553"/>
    <cellStyle name="20 % - Accent1 2 2 5 2 3" xfId="17167"/>
    <cellStyle name="20 % - Accent1 2 2 5 2 4" xfId="22273"/>
    <cellStyle name="20 % - Accent1 2 2 5 3" xfId="6769"/>
    <cellStyle name="20 % - Accent1 2 2 5 3 2" xfId="24913"/>
    <cellStyle name="20 % - Accent1 2 2 5 4" xfId="12063"/>
    <cellStyle name="20 % - Accent1 2 2 5 5" xfId="14703"/>
    <cellStyle name="20 % - Accent1 2 2 5 6" xfId="19633"/>
    <cellStyle name="20 % - Accent1 2 2 6" xfId="2719"/>
    <cellStyle name="20 % - Accent1 2 2 6 2" xfId="5361"/>
    <cellStyle name="20 % - Accent1 2 2 6 2 2" xfId="10642"/>
    <cellStyle name="20 % - Accent1 2 2 6 2 2 2" xfId="28785"/>
    <cellStyle name="20 % - Accent1 2 2 6 2 3" xfId="23505"/>
    <cellStyle name="20 % - Accent1 2 2 6 3" xfId="8001"/>
    <cellStyle name="20 % - Accent1 2 2 6 3 2" xfId="26145"/>
    <cellStyle name="20 % - Accent1 2 2 6 4" xfId="13295"/>
    <cellStyle name="20 % - Accent1 2 2 6 5" xfId="15935"/>
    <cellStyle name="20 % - Accent1 2 2 6 6" xfId="20865"/>
    <cellStyle name="20 % - Accent1 2 2 7" xfId="2896"/>
    <cellStyle name="20 % - Accent1 2 2 7 2" xfId="8178"/>
    <cellStyle name="20 % - Accent1 2 2 7 2 2" xfId="26321"/>
    <cellStyle name="20 % - Accent1 2 2 7 3" xfId="21041"/>
    <cellStyle name="20 % - Accent1 2 2 8" xfId="5537"/>
    <cellStyle name="20 % - Accent1 2 2 8 2" xfId="23681"/>
    <cellStyle name="20 % - Accent1 2 2 9" xfId="10835"/>
    <cellStyle name="20 % - Accent1 2 3" xfId="343"/>
    <cellStyle name="20 % - Accent1 2 3 2" xfId="696"/>
    <cellStyle name="20 % - Accent1 2 3 2 2" xfId="1928"/>
    <cellStyle name="20 % - Accent1 2 3 2 2 2" xfId="4570"/>
    <cellStyle name="20 % - Accent1 2 3 2 2 2 2" xfId="9851"/>
    <cellStyle name="20 % - Accent1 2 3 2 2 2 2 2" xfId="27994"/>
    <cellStyle name="20 % - Accent1 2 3 2 2 2 3" xfId="17608"/>
    <cellStyle name="20 % - Accent1 2 3 2 2 2 4" xfId="22714"/>
    <cellStyle name="20 % - Accent1 2 3 2 2 3" xfId="7210"/>
    <cellStyle name="20 % - Accent1 2 3 2 2 3 2" xfId="25354"/>
    <cellStyle name="20 % - Accent1 2 3 2 2 4" xfId="12504"/>
    <cellStyle name="20 % - Accent1 2 3 2 2 5" xfId="15144"/>
    <cellStyle name="20 % - Accent1 2 3 2 2 6" xfId="20074"/>
    <cellStyle name="20 % - Accent1 2 3 2 3" xfId="3338"/>
    <cellStyle name="20 % - Accent1 2 3 2 3 2" xfId="8619"/>
    <cellStyle name="20 % - Accent1 2 3 2 3 2 2" xfId="26762"/>
    <cellStyle name="20 % - Accent1 2 3 2 3 3" xfId="16376"/>
    <cellStyle name="20 % - Accent1 2 3 2 3 4" xfId="21482"/>
    <cellStyle name="20 % - Accent1 2 3 2 4" xfId="5978"/>
    <cellStyle name="20 % - Accent1 2 3 2 4 2" xfId="24122"/>
    <cellStyle name="20 % - Accent1 2 3 2 5" xfId="11272"/>
    <cellStyle name="20 % - Accent1 2 3 2 6" xfId="13912"/>
    <cellStyle name="20 % - Accent1 2 3 2 7" xfId="18842"/>
    <cellStyle name="20 % - Accent1 2 3 3" xfId="1048"/>
    <cellStyle name="20 % - Accent1 2 3 3 2" xfId="2280"/>
    <cellStyle name="20 % - Accent1 2 3 3 2 2" xfId="4922"/>
    <cellStyle name="20 % - Accent1 2 3 3 2 2 2" xfId="10203"/>
    <cellStyle name="20 % - Accent1 2 3 3 2 2 2 2" xfId="28346"/>
    <cellStyle name="20 % - Accent1 2 3 3 2 2 3" xfId="17960"/>
    <cellStyle name="20 % - Accent1 2 3 3 2 2 4" xfId="23066"/>
    <cellStyle name="20 % - Accent1 2 3 3 2 3" xfId="7562"/>
    <cellStyle name="20 % - Accent1 2 3 3 2 3 2" xfId="25706"/>
    <cellStyle name="20 % - Accent1 2 3 3 2 4" xfId="12856"/>
    <cellStyle name="20 % - Accent1 2 3 3 2 5" xfId="15496"/>
    <cellStyle name="20 % - Accent1 2 3 3 2 6" xfId="20426"/>
    <cellStyle name="20 % - Accent1 2 3 3 3" xfId="3690"/>
    <cellStyle name="20 % - Accent1 2 3 3 3 2" xfId="8971"/>
    <cellStyle name="20 % - Accent1 2 3 3 3 2 2" xfId="27114"/>
    <cellStyle name="20 % - Accent1 2 3 3 3 3" xfId="16728"/>
    <cellStyle name="20 % - Accent1 2 3 3 3 4" xfId="21834"/>
    <cellStyle name="20 % - Accent1 2 3 3 4" xfId="6330"/>
    <cellStyle name="20 % - Accent1 2 3 3 4 2" xfId="24474"/>
    <cellStyle name="20 % - Accent1 2 3 3 5" xfId="11624"/>
    <cellStyle name="20 % - Accent1 2 3 3 6" xfId="14264"/>
    <cellStyle name="20 % - Accent1 2 3 3 7" xfId="19194"/>
    <cellStyle name="20 % - Accent1 2 3 4" xfId="1576"/>
    <cellStyle name="20 % - Accent1 2 3 4 2" xfId="4218"/>
    <cellStyle name="20 % - Accent1 2 3 4 2 2" xfId="9499"/>
    <cellStyle name="20 % - Accent1 2 3 4 2 2 2" xfId="27642"/>
    <cellStyle name="20 % - Accent1 2 3 4 2 3" xfId="17256"/>
    <cellStyle name="20 % - Accent1 2 3 4 2 4" xfId="22362"/>
    <cellStyle name="20 % - Accent1 2 3 4 3" xfId="6858"/>
    <cellStyle name="20 % - Accent1 2 3 4 3 2" xfId="25002"/>
    <cellStyle name="20 % - Accent1 2 3 4 4" xfId="12152"/>
    <cellStyle name="20 % - Accent1 2 3 4 5" xfId="14792"/>
    <cellStyle name="20 % - Accent1 2 3 4 6" xfId="19722"/>
    <cellStyle name="20 % - Accent1 2 3 5" xfId="2985"/>
    <cellStyle name="20 % - Accent1 2 3 5 2" xfId="8267"/>
    <cellStyle name="20 % - Accent1 2 3 5 2 2" xfId="26410"/>
    <cellStyle name="20 % - Accent1 2 3 5 3" xfId="16024"/>
    <cellStyle name="20 % - Accent1 2 3 5 4" xfId="21130"/>
    <cellStyle name="20 % - Accent1 2 3 6" xfId="5626"/>
    <cellStyle name="20 % - Accent1 2 3 6 2" xfId="23770"/>
    <cellStyle name="20 % - Accent1 2 3 7" xfId="10926"/>
    <cellStyle name="20 % - Accent1 2 3 8" xfId="13560"/>
    <cellStyle name="20 % - Accent1 2 3 9" xfId="18490"/>
    <cellStyle name="20 % - Accent1 2 4" xfId="519"/>
    <cellStyle name="20 % - Accent1 2 4 2" xfId="1224"/>
    <cellStyle name="20 % - Accent1 2 4 2 2" xfId="2456"/>
    <cellStyle name="20 % - Accent1 2 4 2 2 2" xfId="5098"/>
    <cellStyle name="20 % - Accent1 2 4 2 2 2 2" xfId="10379"/>
    <cellStyle name="20 % - Accent1 2 4 2 2 2 2 2" xfId="28522"/>
    <cellStyle name="20 % - Accent1 2 4 2 2 2 3" xfId="18136"/>
    <cellStyle name="20 % - Accent1 2 4 2 2 2 4" xfId="23242"/>
    <cellStyle name="20 % - Accent1 2 4 2 2 3" xfId="7738"/>
    <cellStyle name="20 % - Accent1 2 4 2 2 3 2" xfId="25882"/>
    <cellStyle name="20 % - Accent1 2 4 2 2 4" xfId="13032"/>
    <cellStyle name="20 % - Accent1 2 4 2 2 5" xfId="15672"/>
    <cellStyle name="20 % - Accent1 2 4 2 2 6" xfId="20602"/>
    <cellStyle name="20 % - Accent1 2 4 2 3" xfId="3866"/>
    <cellStyle name="20 % - Accent1 2 4 2 3 2" xfId="9147"/>
    <cellStyle name="20 % - Accent1 2 4 2 3 2 2" xfId="27290"/>
    <cellStyle name="20 % - Accent1 2 4 2 3 3" xfId="16904"/>
    <cellStyle name="20 % - Accent1 2 4 2 3 4" xfId="22010"/>
    <cellStyle name="20 % - Accent1 2 4 2 4" xfId="6506"/>
    <cellStyle name="20 % - Accent1 2 4 2 4 2" xfId="24650"/>
    <cellStyle name="20 % - Accent1 2 4 2 5" xfId="11800"/>
    <cellStyle name="20 % - Accent1 2 4 2 6" xfId="14440"/>
    <cellStyle name="20 % - Accent1 2 4 2 7" xfId="19370"/>
    <cellStyle name="20 % - Accent1 2 4 3" xfId="1752"/>
    <cellStyle name="20 % - Accent1 2 4 3 2" xfId="4394"/>
    <cellStyle name="20 % - Accent1 2 4 3 2 2" xfId="9675"/>
    <cellStyle name="20 % - Accent1 2 4 3 2 2 2" xfId="27818"/>
    <cellStyle name="20 % - Accent1 2 4 3 2 3" xfId="17432"/>
    <cellStyle name="20 % - Accent1 2 4 3 2 4" xfId="22538"/>
    <cellStyle name="20 % - Accent1 2 4 3 3" xfId="7034"/>
    <cellStyle name="20 % - Accent1 2 4 3 3 2" xfId="25178"/>
    <cellStyle name="20 % - Accent1 2 4 3 4" xfId="12328"/>
    <cellStyle name="20 % - Accent1 2 4 3 5" xfId="14968"/>
    <cellStyle name="20 % - Accent1 2 4 3 6" xfId="19898"/>
    <cellStyle name="20 % - Accent1 2 4 4" xfId="3161"/>
    <cellStyle name="20 % - Accent1 2 4 4 2" xfId="8443"/>
    <cellStyle name="20 % - Accent1 2 4 4 2 2" xfId="26586"/>
    <cellStyle name="20 % - Accent1 2 4 4 3" xfId="16200"/>
    <cellStyle name="20 % - Accent1 2 4 4 4" xfId="21306"/>
    <cellStyle name="20 % - Accent1 2 4 5" xfId="5802"/>
    <cellStyle name="20 % - Accent1 2 4 5 2" xfId="23946"/>
    <cellStyle name="20 % - Accent1 2 4 6" xfId="11098"/>
    <cellStyle name="20 % - Accent1 2 4 7" xfId="13736"/>
    <cellStyle name="20 % - Accent1 2 4 8" xfId="18666"/>
    <cellStyle name="20 % - Accent1 2 5" xfId="872"/>
    <cellStyle name="20 % - Accent1 2 5 2" xfId="2104"/>
    <cellStyle name="20 % - Accent1 2 5 2 2" xfId="4746"/>
    <cellStyle name="20 % - Accent1 2 5 2 2 2" xfId="10027"/>
    <cellStyle name="20 % - Accent1 2 5 2 2 2 2" xfId="28170"/>
    <cellStyle name="20 % - Accent1 2 5 2 2 3" xfId="17784"/>
    <cellStyle name="20 % - Accent1 2 5 2 2 4" xfId="22890"/>
    <cellStyle name="20 % - Accent1 2 5 2 3" xfId="7386"/>
    <cellStyle name="20 % - Accent1 2 5 2 3 2" xfId="25530"/>
    <cellStyle name="20 % - Accent1 2 5 2 4" xfId="12680"/>
    <cellStyle name="20 % - Accent1 2 5 2 5" xfId="15320"/>
    <cellStyle name="20 % - Accent1 2 5 2 6" xfId="20250"/>
    <cellStyle name="20 % - Accent1 2 5 3" xfId="3514"/>
    <cellStyle name="20 % - Accent1 2 5 3 2" xfId="8795"/>
    <cellStyle name="20 % - Accent1 2 5 3 2 2" xfId="26938"/>
    <cellStyle name="20 % - Accent1 2 5 3 3" xfId="16552"/>
    <cellStyle name="20 % - Accent1 2 5 3 4" xfId="21658"/>
    <cellStyle name="20 % - Accent1 2 5 4" xfId="6154"/>
    <cellStyle name="20 % - Accent1 2 5 4 2" xfId="24298"/>
    <cellStyle name="20 % - Accent1 2 5 5" xfId="11448"/>
    <cellStyle name="20 % - Accent1 2 5 6" xfId="14088"/>
    <cellStyle name="20 % - Accent1 2 5 7" xfId="19018"/>
    <cellStyle name="20 % - Accent1 2 6" xfId="1400"/>
    <cellStyle name="20 % - Accent1 2 6 2" xfId="4042"/>
    <cellStyle name="20 % - Accent1 2 6 2 2" xfId="9323"/>
    <cellStyle name="20 % - Accent1 2 6 2 2 2" xfId="27466"/>
    <cellStyle name="20 % - Accent1 2 6 2 3" xfId="17080"/>
    <cellStyle name="20 % - Accent1 2 6 2 4" xfId="22186"/>
    <cellStyle name="20 % - Accent1 2 6 3" xfId="6682"/>
    <cellStyle name="20 % - Accent1 2 6 3 2" xfId="24826"/>
    <cellStyle name="20 % - Accent1 2 6 4" xfId="11976"/>
    <cellStyle name="20 % - Accent1 2 6 5" xfId="14616"/>
    <cellStyle name="20 % - Accent1 2 6 6" xfId="19546"/>
    <cellStyle name="20 % - Accent1 2 7" xfId="2632"/>
    <cellStyle name="20 % - Accent1 2 7 2" xfId="5274"/>
    <cellStyle name="20 % - Accent1 2 7 2 2" xfId="10555"/>
    <cellStyle name="20 % - Accent1 2 7 2 2 2" xfId="28698"/>
    <cellStyle name="20 % - Accent1 2 7 2 3" xfId="23418"/>
    <cellStyle name="20 % - Accent1 2 7 3" xfId="7914"/>
    <cellStyle name="20 % - Accent1 2 7 3 2" xfId="26058"/>
    <cellStyle name="20 % - Accent1 2 7 4" xfId="13208"/>
    <cellStyle name="20 % - Accent1 2 7 5" xfId="15848"/>
    <cellStyle name="20 % - Accent1 2 7 6" xfId="20778"/>
    <cellStyle name="20 % - Accent1 2 8" xfId="2809"/>
    <cellStyle name="20 % - Accent1 2 8 2" xfId="8091"/>
    <cellStyle name="20 % - Accent1 2 8 2 2" xfId="26234"/>
    <cellStyle name="20 % - Accent1 2 8 3" xfId="20954"/>
    <cellStyle name="20 % - Accent1 2 9" xfId="5450"/>
    <cellStyle name="20 % - Accent1 2 9 2" xfId="23594"/>
    <cellStyle name="20 % - Accent1 3" xfId="169"/>
    <cellStyle name="20 % - Accent1 3 10" xfId="13396"/>
    <cellStyle name="20 % - Accent1 3 11" xfId="18326"/>
    <cellStyle name="20 % - Accent1 3 2" xfId="355"/>
    <cellStyle name="20 % - Accent1 3 2 2" xfId="708"/>
    <cellStyle name="20 % - Accent1 3 2 2 2" xfId="1940"/>
    <cellStyle name="20 % - Accent1 3 2 2 2 2" xfId="4582"/>
    <cellStyle name="20 % - Accent1 3 2 2 2 2 2" xfId="9863"/>
    <cellStyle name="20 % - Accent1 3 2 2 2 2 2 2" xfId="28006"/>
    <cellStyle name="20 % - Accent1 3 2 2 2 2 3" xfId="17620"/>
    <cellStyle name="20 % - Accent1 3 2 2 2 2 4" xfId="22726"/>
    <cellStyle name="20 % - Accent1 3 2 2 2 3" xfId="7222"/>
    <cellStyle name="20 % - Accent1 3 2 2 2 3 2" xfId="25366"/>
    <cellStyle name="20 % - Accent1 3 2 2 2 4" xfId="12516"/>
    <cellStyle name="20 % - Accent1 3 2 2 2 5" xfId="15156"/>
    <cellStyle name="20 % - Accent1 3 2 2 2 6" xfId="20086"/>
    <cellStyle name="20 % - Accent1 3 2 2 3" xfId="3350"/>
    <cellStyle name="20 % - Accent1 3 2 2 3 2" xfId="8631"/>
    <cellStyle name="20 % - Accent1 3 2 2 3 2 2" xfId="26774"/>
    <cellStyle name="20 % - Accent1 3 2 2 3 3" xfId="16388"/>
    <cellStyle name="20 % - Accent1 3 2 2 3 4" xfId="21494"/>
    <cellStyle name="20 % - Accent1 3 2 2 4" xfId="5990"/>
    <cellStyle name="20 % - Accent1 3 2 2 4 2" xfId="24134"/>
    <cellStyle name="20 % - Accent1 3 2 2 5" xfId="11284"/>
    <cellStyle name="20 % - Accent1 3 2 2 6" xfId="13924"/>
    <cellStyle name="20 % - Accent1 3 2 2 7" xfId="18854"/>
    <cellStyle name="20 % - Accent1 3 2 3" xfId="1060"/>
    <cellStyle name="20 % - Accent1 3 2 3 2" xfId="2292"/>
    <cellStyle name="20 % - Accent1 3 2 3 2 2" xfId="4934"/>
    <cellStyle name="20 % - Accent1 3 2 3 2 2 2" xfId="10215"/>
    <cellStyle name="20 % - Accent1 3 2 3 2 2 2 2" xfId="28358"/>
    <cellStyle name="20 % - Accent1 3 2 3 2 2 3" xfId="17972"/>
    <cellStyle name="20 % - Accent1 3 2 3 2 2 4" xfId="23078"/>
    <cellStyle name="20 % - Accent1 3 2 3 2 3" xfId="7574"/>
    <cellStyle name="20 % - Accent1 3 2 3 2 3 2" xfId="25718"/>
    <cellStyle name="20 % - Accent1 3 2 3 2 4" xfId="12868"/>
    <cellStyle name="20 % - Accent1 3 2 3 2 5" xfId="15508"/>
    <cellStyle name="20 % - Accent1 3 2 3 2 6" xfId="20438"/>
    <cellStyle name="20 % - Accent1 3 2 3 3" xfId="3702"/>
    <cellStyle name="20 % - Accent1 3 2 3 3 2" xfId="8983"/>
    <cellStyle name="20 % - Accent1 3 2 3 3 2 2" xfId="27126"/>
    <cellStyle name="20 % - Accent1 3 2 3 3 3" xfId="16740"/>
    <cellStyle name="20 % - Accent1 3 2 3 3 4" xfId="21846"/>
    <cellStyle name="20 % - Accent1 3 2 3 4" xfId="6342"/>
    <cellStyle name="20 % - Accent1 3 2 3 4 2" xfId="24486"/>
    <cellStyle name="20 % - Accent1 3 2 3 5" xfId="11636"/>
    <cellStyle name="20 % - Accent1 3 2 3 6" xfId="14276"/>
    <cellStyle name="20 % - Accent1 3 2 3 7" xfId="19206"/>
    <cellStyle name="20 % - Accent1 3 2 4" xfId="1588"/>
    <cellStyle name="20 % - Accent1 3 2 4 2" xfId="4230"/>
    <cellStyle name="20 % - Accent1 3 2 4 2 2" xfId="9511"/>
    <cellStyle name="20 % - Accent1 3 2 4 2 2 2" xfId="27654"/>
    <cellStyle name="20 % - Accent1 3 2 4 2 3" xfId="17268"/>
    <cellStyle name="20 % - Accent1 3 2 4 2 4" xfId="22374"/>
    <cellStyle name="20 % - Accent1 3 2 4 3" xfId="6870"/>
    <cellStyle name="20 % - Accent1 3 2 4 3 2" xfId="25014"/>
    <cellStyle name="20 % - Accent1 3 2 4 4" xfId="12164"/>
    <cellStyle name="20 % - Accent1 3 2 4 5" xfId="14804"/>
    <cellStyle name="20 % - Accent1 3 2 4 6" xfId="19734"/>
    <cellStyle name="20 % - Accent1 3 2 5" xfId="2997"/>
    <cellStyle name="20 % - Accent1 3 2 5 2" xfId="8279"/>
    <cellStyle name="20 % - Accent1 3 2 5 2 2" xfId="26422"/>
    <cellStyle name="20 % - Accent1 3 2 5 3" xfId="16036"/>
    <cellStyle name="20 % - Accent1 3 2 5 4" xfId="21142"/>
    <cellStyle name="20 % - Accent1 3 2 6" xfId="5638"/>
    <cellStyle name="20 % - Accent1 3 2 6 2" xfId="23782"/>
    <cellStyle name="20 % - Accent1 3 2 7" xfId="10938"/>
    <cellStyle name="20 % - Accent1 3 2 8" xfId="13572"/>
    <cellStyle name="20 % - Accent1 3 2 9" xfId="18502"/>
    <cellStyle name="20 % - Accent1 3 3" xfId="531"/>
    <cellStyle name="20 % - Accent1 3 3 2" xfId="1236"/>
    <cellStyle name="20 % - Accent1 3 3 2 2" xfId="2468"/>
    <cellStyle name="20 % - Accent1 3 3 2 2 2" xfId="5110"/>
    <cellStyle name="20 % - Accent1 3 3 2 2 2 2" xfId="10391"/>
    <cellStyle name="20 % - Accent1 3 3 2 2 2 2 2" xfId="28534"/>
    <cellStyle name="20 % - Accent1 3 3 2 2 2 3" xfId="18148"/>
    <cellStyle name="20 % - Accent1 3 3 2 2 2 4" xfId="23254"/>
    <cellStyle name="20 % - Accent1 3 3 2 2 3" xfId="7750"/>
    <cellStyle name="20 % - Accent1 3 3 2 2 3 2" xfId="25894"/>
    <cellStyle name="20 % - Accent1 3 3 2 2 4" xfId="13044"/>
    <cellStyle name="20 % - Accent1 3 3 2 2 5" xfId="15684"/>
    <cellStyle name="20 % - Accent1 3 3 2 2 6" xfId="20614"/>
    <cellStyle name="20 % - Accent1 3 3 2 3" xfId="3878"/>
    <cellStyle name="20 % - Accent1 3 3 2 3 2" xfId="9159"/>
    <cellStyle name="20 % - Accent1 3 3 2 3 2 2" xfId="27302"/>
    <cellStyle name="20 % - Accent1 3 3 2 3 3" xfId="16916"/>
    <cellStyle name="20 % - Accent1 3 3 2 3 4" xfId="22022"/>
    <cellStyle name="20 % - Accent1 3 3 2 4" xfId="6518"/>
    <cellStyle name="20 % - Accent1 3 3 2 4 2" xfId="24662"/>
    <cellStyle name="20 % - Accent1 3 3 2 5" xfId="11812"/>
    <cellStyle name="20 % - Accent1 3 3 2 6" xfId="14452"/>
    <cellStyle name="20 % - Accent1 3 3 2 7" xfId="19382"/>
    <cellStyle name="20 % - Accent1 3 3 3" xfId="1764"/>
    <cellStyle name="20 % - Accent1 3 3 3 2" xfId="4406"/>
    <cellStyle name="20 % - Accent1 3 3 3 2 2" xfId="9687"/>
    <cellStyle name="20 % - Accent1 3 3 3 2 2 2" xfId="27830"/>
    <cellStyle name="20 % - Accent1 3 3 3 2 3" xfId="17444"/>
    <cellStyle name="20 % - Accent1 3 3 3 2 4" xfId="22550"/>
    <cellStyle name="20 % - Accent1 3 3 3 3" xfId="7046"/>
    <cellStyle name="20 % - Accent1 3 3 3 3 2" xfId="25190"/>
    <cellStyle name="20 % - Accent1 3 3 3 4" xfId="12340"/>
    <cellStyle name="20 % - Accent1 3 3 3 5" xfId="14980"/>
    <cellStyle name="20 % - Accent1 3 3 3 6" xfId="19910"/>
    <cellStyle name="20 % - Accent1 3 3 4" xfId="3173"/>
    <cellStyle name="20 % - Accent1 3 3 4 2" xfId="8455"/>
    <cellStyle name="20 % - Accent1 3 3 4 2 2" xfId="26598"/>
    <cellStyle name="20 % - Accent1 3 3 4 3" xfId="16212"/>
    <cellStyle name="20 % - Accent1 3 3 4 4" xfId="21318"/>
    <cellStyle name="20 % - Accent1 3 3 5" xfId="5814"/>
    <cellStyle name="20 % - Accent1 3 3 5 2" xfId="23958"/>
    <cellStyle name="20 % - Accent1 3 3 6" xfId="11110"/>
    <cellStyle name="20 % - Accent1 3 3 7" xfId="13748"/>
    <cellStyle name="20 % - Accent1 3 3 8" xfId="18678"/>
    <cellStyle name="20 % - Accent1 3 4" xfId="884"/>
    <cellStyle name="20 % - Accent1 3 4 2" xfId="2116"/>
    <cellStyle name="20 % - Accent1 3 4 2 2" xfId="4758"/>
    <cellStyle name="20 % - Accent1 3 4 2 2 2" xfId="10039"/>
    <cellStyle name="20 % - Accent1 3 4 2 2 2 2" xfId="28182"/>
    <cellStyle name="20 % - Accent1 3 4 2 2 3" xfId="17796"/>
    <cellStyle name="20 % - Accent1 3 4 2 2 4" xfId="22902"/>
    <cellStyle name="20 % - Accent1 3 4 2 3" xfId="7398"/>
    <cellStyle name="20 % - Accent1 3 4 2 3 2" xfId="25542"/>
    <cellStyle name="20 % - Accent1 3 4 2 4" xfId="12692"/>
    <cellStyle name="20 % - Accent1 3 4 2 5" xfId="15332"/>
    <cellStyle name="20 % - Accent1 3 4 2 6" xfId="20262"/>
    <cellStyle name="20 % - Accent1 3 4 3" xfId="3526"/>
    <cellStyle name="20 % - Accent1 3 4 3 2" xfId="8807"/>
    <cellStyle name="20 % - Accent1 3 4 3 2 2" xfId="26950"/>
    <cellStyle name="20 % - Accent1 3 4 3 3" xfId="16564"/>
    <cellStyle name="20 % - Accent1 3 4 3 4" xfId="21670"/>
    <cellStyle name="20 % - Accent1 3 4 4" xfId="6166"/>
    <cellStyle name="20 % - Accent1 3 4 4 2" xfId="24310"/>
    <cellStyle name="20 % - Accent1 3 4 5" xfId="11460"/>
    <cellStyle name="20 % - Accent1 3 4 6" xfId="14100"/>
    <cellStyle name="20 % - Accent1 3 4 7" xfId="19030"/>
    <cellStyle name="20 % - Accent1 3 5" xfId="1412"/>
    <cellStyle name="20 % - Accent1 3 5 2" xfId="4054"/>
    <cellStyle name="20 % - Accent1 3 5 2 2" xfId="9335"/>
    <cellStyle name="20 % - Accent1 3 5 2 2 2" xfId="27478"/>
    <cellStyle name="20 % - Accent1 3 5 2 3" xfId="17092"/>
    <cellStyle name="20 % - Accent1 3 5 2 4" xfId="22198"/>
    <cellStyle name="20 % - Accent1 3 5 3" xfId="6694"/>
    <cellStyle name="20 % - Accent1 3 5 3 2" xfId="24838"/>
    <cellStyle name="20 % - Accent1 3 5 4" xfId="11988"/>
    <cellStyle name="20 % - Accent1 3 5 5" xfId="14628"/>
    <cellStyle name="20 % - Accent1 3 5 6" xfId="19558"/>
    <cellStyle name="20 % - Accent1 3 6" xfId="2644"/>
    <cellStyle name="20 % - Accent1 3 6 2" xfId="5286"/>
    <cellStyle name="20 % - Accent1 3 6 2 2" xfId="10567"/>
    <cellStyle name="20 % - Accent1 3 6 2 2 2" xfId="28710"/>
    <cellStyle name="20 % - Accent1 3 6 2 3" xfId="23430"/>
    <cellStyle name="20 % - Accent1 3 6 3" xfId="7926"/>
    <cellStyle name="20 % - Accent1 3 6 3 2" xfId="26070"/>
    <cellStyle name="20 % - Accent1 3 6 4" xfId="13220"/>
    <cellStyle name="20 % - Accent1 3 6 5" xfId="15860"/>
    <cellStyle name="20 % - Accent1 3 6 6" xfId="20790"/>
    <cellStyle name="20 % - Accent1 3 7" xfId="2821"/>
    <cellStyle name="20 % - Accent1 3 7 2" xfId="8103"/>
    <cellStyle name="20 % - Accent1 3 7 2 2" xfId="26246"/>
    <cellStyle name="20 % - Accent1 3 7 3" xfId="20966"/>
    <cellStyle name="20 % - Accent1 3 8" xfId="5462"/>
    <cellStyle name="20 % - Accent1 3 8 2" xfId="23606"/>
    <cellStyle name="20 % - Accent1 3 9" xfId="10760"/>
    <cellStyle name="20 % - Accent1 4" xfId="267"/>
    <cellStyle name="20 % - Accent1 4 2" xfId="619"/>
    <cellStyle name="20 % - Accent1 4 2 2" xfId="1851"/>
    <cellStyle name="20 % - Accent1 4 2 2 2" xfId="4493"/>
    <cellStyle name="20 % - Accent1 4 2 2 2 2" xfId="9774"/>
    <cellStyle name="20 % - Accent1 4 2 2 2 2 2" xfId="27917"/>
    <cellStyle name="20 % - Accent1 4 2 2 2 3" xfId="17531"/>
    <cellStyle name="20 % - Accent1 4 2 2 2 4" xfId="22637"/>
    <cellStyle name="20 % - Accent1 4 2 2 3" xfId="7133"/>
    <cellStyle name="20 % - Accent1 4 2 2 3 2" xfId="25277"/>
    <cellStyle name="20 % - Accent1 4 2 2 4" xfId="12427"/>
    <cellStyle name="20 % - Accent1 4 2 2 5" xfId="15067"/>
    <cellStyle name="20 % - Accent1 4 2 2 6" xfId="19997"/>
    <cellStyle name="20 % - Accent1 4 2 3" xfId="3261"/>
    <cellStyle name="20 % - Accent1 4 2 3 2" xfId="8542"/>
    <cellStyle name="20 % - Accent1 4 2 3 2 2" xfId="26685"/>
    <cellStyle name="20 % - Accent1 4 2 3 3" xfId="16299"/>
    <cellStyle name="20 % - Accent1 4 2 3 4" xfId="21405"/>
    <cellStyle name="20 % - Accent1 4 2 4" xfId="5901"/>
    <cellStyle name="20 % - Accent1 4 2 4 2" xfId="24045"/>
    <cellStyle name="20 % - Accent1 4 2 5" xfId="11195"/>
    <cellStyle name="20 % - Accent1 4 2 6" xfId="13835"/>
    <cellStyle name="20 % - Accent1 4 2 7" xfId="18765"/>
    <cellStyle name="20 % - Accent1 4 3" xfId="971"/>
    <cellStyle name="20 % - Accent1 4 3 2" xfId="2203"/>
    <cellStyle name="20 % - Accent1 4 3 2 2" xfId="4845"/>
    <cellStyle name="20 % - Accent1 4 3 2 2 2" xfId="10126"/>
    <cellStyle name="20 % - Accent1 4 3 2 2 2 2" xfId="28269"/>
    <cellStyle name="20 % - Accent1 4 3 2 2 3" xfId="17883"/>
    <cellStyle name="20 % - Accent1 4 3 2 2 4" xfId="22989"/>
    <cellStyle name="20 % - Accent1 4 3 2 3" xfId="7485"/>
    <cellStyle name="20 % - Accent1 4 3 2 3 2" xfId="25629"/>
    <cellStyle name="20 % - Accent1 4 3 2 4" xfId="12779"/>
    <cellStyle name="20 % - Accent1 4 3 2 5" xfId="15419"/>
    <cellStyle name="20 % - Accent1 4 3 2 6" xfId="20349"/>
    <cellStyle name="20 % - Accent1 4 3 3" xfId="3613"/>
    <cellStyle name="20 % - Accent1 4 3 3 2" xfId="8894"/>
    <cellStyle name="20 % - Accent1 4 3 3 2 2" xfId="27037"/>
    <cellStyle name="20 % - Accent1 4 3 3 3" xfId="16651"/>
    <cellStyle name="20 % - Accent1 4 3 3 4" xfId="21757"/>
    <cellStyle name="20 % - Accent1 4 3 4" xfId="6253"/>
    <cellStyle name="20 % - Accent1 4 3 4 2" xfId="24397"/>
    <cellStyle name="20 % - Accent1 4 3 5" xfId="11547"/>
    <cellStyle name="20 % - Accent1 4 3 6" xfId="14187"/>
    <cellStyle name="20 % - Accent1 4 3 7" xfId="19117"/>
    <cellStyle name="20 % - Accent1 4 4" xfId="1499"/>
    <cellStyle name="20 % - Accent1 4 4 2" xfId="4141"/>
    <cellStyle name="20 % - Accent1 4 4 2 2" xfId="9422"/>
    <cellStyle name="20 % - Accent1 4 4 2 2 2" xfId="27565"/>
    <cellStyle name="20 % - Accent1 4 4 2 3" xfId="17179"/>
    <cellStyle name="20 % - Accent1 4 4 2 4" xfId="22285"/>
    <cellStyle name="20 % - Accent1 4 4 3" xfId="6781"/>
    <cellStyle name="20 % - Accent1 4 4 3 2" xfId="24925"/>
    <cellStyle name="20 % - Accent1 4 4 4" xfId="12075"/>
    <cellStyle name="20 % - Accent1 4 4 5" xfId="14715"/>
    <cellStyle name="20 % - Accent1 4 4 6" xfId="19645"/>
    <cellStyle name="20 % - Accent1 4 5" xfId="2908"/>
    <cellStyle name="20 % - Accent1 4 5 2" xfId="8190"/>
    <cellStyle name="20 % - Accent1 4 5 2 2" xfId="26333"/>
    <cellStyle name="20 % - Accent1 4 5 3" xfId="15947"/>
    <cellStyle name="20 % - Accent1 4 5 4" xfId="21053"/>
    <cellStyle name="20 % - Accent1 4 6" xfId="5549"/>
    <cellStyle name="20 % - Accent1 4 6 2" xfId="23693"/>
    <cellStyle name="20 % - Accent1 4 7" xfId="10852"/>
    <cellStyle name="20 % - Accent1 4 8" xfId="13483"/>
    <cellStyle name="20 % - Accent1 4 9" xfId="18414"/>
    <cellStyle name="20 % - Accent1 5" xfId="439"/>
    <cellStyle name="20 % - Accent1 5 2" xfId="1144"/>
    <cellStyle name="20 % - Accent1 5 2 2" xfId="2376"/>
    <cellStyle name="20 % - Accent1 5 2 2 2" xfId="5018"/>
    <cellStyle name="20 % - Accent1 5 2 2 2 2" xfId="10299"/>
    <cellStyle name="20 % - Accent1 5 2 2 2 2 2" xfId="28442"/>
    <cellStyle name="20 % - Accent1 5 2 2 2 3" xfId="18056"/>
    <cellStyle name="20 % - Accent1 5 2 2 2 4" xfId="23162"/>
    <cellStyle name="20 % - Accent1 5 2 2 3" xfId="7658"/>
    <cellStyle name="20 % - Accent1 5 2 2 3 2" xfId="25802"/>
    <cellStyle name="20 % - Accent1 5 2 2 4" xfId="12952"/>
    <cellStyle name="20 % - Accent1 5 2 2 5" xfId="15592"/>
    <cellStyle name="20 % - Accent1 5 2 2 6" xfId="20522"/>
    <cellStyle name="20 % - Accent1 5 2 3" xfId="3786"/>
    <cellStyle name="20 % - Accent1 5 2 3 2" xfId="9067"/>
    <cellStyle name="20 % - Accent1 5 2 3 2 2" xfId="27210"/>
    <cellStyle name="20 % - Accent1 5 2 3 3" xfId="16824"/>
    <cellStyle name="20 % - Accent1 5 2 3 4" xfId="21930"/>
    <cellStyle name="20 % - Accent1 5 2 4" xfId="6426"/>
    <cellStyle name="20 % - Accent1 5 2 4 2" xfId="24570"/>
    <cellStyle name="20 % - Accent1 5 2 5" xfId="11720"/>
    <cellStyle name="20 % - Accent1 5 2 6" xfId="14360"/>
    <cellStyle name="20 % - Accent1 5 2 7" xfId="19290"/>
    <cellStyle name="20 % - Accent1 5 3" xfId="1672"/>
    <cellStyle name="20 % - Accent1 5 3 2" xfId="4314"/>
    <cellStyle name="20 % - Accent1 5 3 2 2" xfId="9595"/>
    <cellStyle name="20 % - Accent1 5 3 2 2 2" xfId="27738"/>
    <cellStyle name="20 % - Accent1 5 3 2 3" xfId="17352"/>
    <cellStyle name="20 % - Accent1 5 3 2 4" xfId="22458"/>
    <cellStyle name="20 % - Accent1 5 3 3" xfId="6954"/>
    <cellStyle name="20 % - Accent1 5 3 3 2" xfId="25098"/>
    <cellStyle name="20 % - Accent1 5 3 4" xfId="12248"/>
    <cellStyle name="20 % - Accent1 5 3 5" xfId="14888"/>
    <cellStyle name="20 % - Accent1 5 3 6" xfId="19818"/>
    <cellStyle name="20 % - Accent1 5 4" xfId="3081"/>
    <cellStyle name="20 % - Accent1 5 4 2" xfId="8363"/>
    <cellStyle name="20 % - Accent1 5 4 2 2" xfId="26506"/>
    <cellStyle name="20 % - Accent1 5 4 3" xfId="16120"/>
    <cellStyle name="20 % - Accent1 5 4 4" xfId="21226"/>
    <cellStyle name="20 % - Accent1 5 5" xfId="5722"/>
    <cellStyle name="20 % - Accent1 5 5 2" xfId="23866"/>
    <cellStyle name="20 % - Accent1 5 6" xfId="11020"/>
    <cellStyle name="20 % - Accent1 5 7" xfId="13656"/>
    <cellStyle name="20 % - Accent1 5 8" xfId="18586"/>
    <cellStyle name="20 % - Accent1 6" xfId="792"/>
    <cellStyle name="20 % - Accent1 6 2" xfId="2024"/>
    <cellStyle name="20 % - Accent1 6 2 2" xfId="4666"/>
    <cellStyle name="20 % - Accent1 6 2 2 2" xfId="9947"/>
    <cellStyle name="20 % - Accent1 6 2 2 2 2" xfId="28090"/>
    <cellStyle name="20 % - Accent1 6 2 2 3" xfId="17704"/>
    <cellStyle name="20 % - Accent1 6 2 2 4" xfId="22810"/>
    <cellStyle name="20 % - Accent1 6 2 3" xfId="7306"/>
    <cellStyle name="20 % - Accent1 6 2 3 2" xfId="25450"/>
    <cellStyle name="20 % - Accent1 6 2 4" xfId="12600"/>
    <cellStyle name="20 % - Accent1 6 2 5" xfId="15240"/>
    <cellStyle name="20 % - Accent1 6 2 6" xfId="20170"/>
    <cellStyle name="20 % - Accent1 6 3" xfId="3434"/>
    <cellStyle name="20 % - Accent1 6 3 2" xfId="8715"/>
    <cellStyle name="20 % - Accent1 6 3 2 2" xfId="26858"/>
    <cellStyle name="20 % - Accent1 6 3 3" xfId="16472"/>
    <cellStyle name="20 % - Accent1 6 3 4" xfId="21578"/>
    <cellStyle name="20 % - Accent1 6 4" xfId="6074"/>
    <cellStyle name="20 % - Accent1 6 4 2" xfId="24218"/>
    <cellStyle name="20 % - Accent1 6 5" xfId="11368"/>
    <cellStyle name="20 % - Accent1 6 6" xfId="14008"/>
    <cellStyle name="20 % - Accent1 6 7" xfId="18938"/>
    <cellStyle name="20 % - Accent1 7" xfId="1323"/>
    <cellStyle name="20 % - Accent1 7 2" xfId="3965"/>
    <cellStyle name="20 % - Accent1 7 2 2" xfId="9246"/>
    <cellStyle name="20 % - Accent1 7 2 2 2" xfId="27389"/>
    <cellStyle name="20 % - Accent1 7 2 3" xfId="17003"/>
    <cellStyle name="20 % - Accent1 7 2 4" xfId="22109"/>
    <cellStyle name="20 % - Accent1 7 3" xfId="6605"/>
    <cellStyle name="20 % - Accent1 7 3 2" xfId="24749"/>
    <cellStyle name="20 % - Accent1 7 4" xfId="11899"/>
    <cellStyle name="20 % - Accent1 7 5" xfId="14539"/>
    <cellStyle name="20 % - Accent1 7 6" xfId="19469"/>
    <cellStyle name="20 % - Accent1 8" xfId="2552"/>
    <cellStyle name="20 % - Accent1 8 2" xfId="5194"/>
    <cellStyle name="20 % - Accent1 8 2 2" xfId="10475"/>
    <cellStyle name="20 % - Accent1 8 2 2 2" xfId="28618"/>
    <cellStyle name="20 % - Accent1 8 2 3" xfId="23338"/>
    <cellStyle name="20 % - Accent1 8 3" xfId="7834"/>
    <cellStyle name="20 % - Accent1 8 3 2" xfId="25978"/>
    <cellStyle name="20 % - Accent1 8 4" xfId="13128"/>
    <cellStyle name="20 % - Accent1 8 5" xfId="15771"/>
    <cellStyle name="20 % - Accent1 8 6" xfId="20698"/>
    <cellStyle name="20 % - Accent1 9" xfId="2728"/>
    <cellStyle name="20 % - Accent1 9 2" xfId="8010"/>
    <cellStyle name="20 % - Accent1 9 2 2" xfId="26154"/>
    <cellStyle name="20 % - Accent1 9 3" xfId="20874"/>
    <cellStyle name="20 % - Accent2" xfId="25" builtinId="34" customBuiltin="1"/>
    <cellStyle name="20 % - Accent2 10" xfId="5372"/>
    <cellStyle name="20 % - Accent2 10 2" xfId="23516"/>
    <cellStyle name="20 % - Accent2 11" xfId="10671"/>
    <cellStyle name="20 % - Accent2 12" xfId="13309"/>
    <cellStyle name="20 % - Accent2 13" xfId="18234"/>
    <cellStyle name="20 % - Accent2 2" xfId="134"/>
    <cellStyle name="20 % - Accent2 2 10" xfId="10695"/>
    <cellStyle name="20 % - Accent2 2 11" xfId="13382"/>
    <cellStyle name="20 % - Accent2 2 12" xfId="18311"/>
    <cellStyle name="20 % - Accent2 2 2" xfId="243"/>
    <cellStyle name="20 % - Accent2 2 2 10" xfId="13469"/>
    <cellStyle name="20 % - Accent2 2 2 11" xfId="18399"/>
    <cellStyle name="20 % - Accent2 2 2 2" xfId="428"/>
    <cellStyle name="20 % - Accent2 2 2 2 2" xfId="781"/>
    <cellStyle name="20 % - Accent2 2 2 2 2 2" xfId="2013"/>
    <cellStyle name="20 % - Accent2 2 2 2 2 2 2" xfId="4655"/>
    <cellStyle name="20 % - Accent2 2 2 2 2 2 2 2" xfId="9936"/>
    <cellStyle name="20 % - Accent2 2 2 2 2 2 2 2 2" xfId="28079"/>
    <cellStyle name="20 % - Accent2 2 2 2 2 2 2 3" xfId="17693"/>
    <cellStyle name="20 % - Accent2 2 2 2 2 2 2 4" xfId="22799"/>
    <cellStyle name="20 % - Accent2 2 2 2 2 2 3" xfId="7295"/>
    <cellStyle name="20 % - Accent2 2 2 2 2 2 3 2" xfId="25439"/>
    <cellStyle name="20 % - Accent2 2 2 2 2 2 4" xfId="12589"/>
    <cellStyle name="20 % - Accent2 2 2 2 2 2 5" xfId="15229"/>
    <cellStyle name="20 % - Accent2 2 2 2 2 2 6" xfId="20159"/>
    <cellStyle name="20 % - Accent2 2 2 2 2 3" xfId="3423"/>
    <cellStyle name="20 % - Accent2 2 2 2 2 3 2" xfId="8704"/>
    <cellStyle name="20 % - Accent2 2 2 2 2 3 2 2" xfId="26847"/>
    <cellStyle name="20 % - Accent2 2 2 2 2 3 3" xfId="16461"/>
    <cellStyle name="20 % - Accent2 2 2 2 2 3 4" xfId="21567"/>
    <cellStyle name="20 % - Accent2 2 2 2 2 4" xfId="6063"/>
    <cellStyle name="20 % - Accent2 2 2 2 2 4 2" xfId="24207"/>
    <cellStyle name="20 % - Accent2 2 2 2 2 5" xfId="11357"/>
    <cellStyle name="20 % - Accent2 2 2 2 2 6" xfId="13997"/>
    <cellStyle name="20 % - Accent2 2 2 2 2 7" xfId="18927"/>
    <cellStyle name="20 % - Accent2 2 2 2 3" xfId="1133"/>
    <cellStyle name="20 % - Accent2 2 2 2 3 2" xfId="2365"/>
    <cellStyle name="20 % - Accent2 2 2 2 3 2 2" xfId="5007"/>
    <cellStyle name="20 % - Accent2 2 2 2 3 2 2 2" xfId="10288"/>
    <cellStyle name="20 % - Accent2 2 2 2 3 2 2 2 2" xfId="28431"/>
    <cellStyle name="20 % - Accent2 2 2 2 3 2 2 3" xfId="18045"/>
    <cellStyle name="20 % - Accent2 2 2 2 3 2 2 4" xfId="23151"/>
    <cellStyle name="20 % - Accent2 2 2 2 3 2 3" xfId="7647"/>
    <cellStyle name="20 % - Accent2 2 2 2 3 2 3 2" xfId="25791"/>
    <cellStyle name="20 % - Accent2 2 2 2 3 2 4" xfId="12941"/>
    <cellStyle name="20 % - Accent2 2 2 2 3 2 5" xfId="15581"/>
    <cellStyle name="20 % - Accent2 2 2 2 3 2 6" xfId="20511"/>
    <cellStyle name="20 % - Accent2 2 2 2 3 3" xfId="3775"/>
    <cellStyle name="20 % - Accent2 2 2 2 3 3 2" xfId="9056"/>
    <cellStyle name="20 % - Accent2 2 2 2 3 3 2 2" xfId="27199"/>
    <cellStyle name="20 % - Accent2 2 2 2 3 3 3" xfId="16813"/>
    <cellStyle name="20 % - Accent2 2 2 2 3 3 4" xfId="21919"/>
    <cellStyle name="20 % - Accent2 2 2 2 3 4" xfId="6415"/>
    <cellStyle name="20 % - Accent2 2 2 2 3 4 2" xfId="24559"/>
    <cellStyle name="20 % - Accent2 2 2 2 3 5" xfId="11709"/>
    <cellStyle name="20 % - Accent2 2 2 2 3 6" xfId="14349"/>
    <cellStyle name="20 % - Accent2 2 2 2 3 7" xfId="19279"/>
    <cellStyle name="20 % - Accent2 2 2 2 4" xfId="1661"/>
    <cellStyle name="20 % - Accent2 2 2 2 4 2" xfId="4303"/>
    <cellStyle name="20 % - Accent2 2 2 2 4 2 2" xfId="9584"/>
    <cellStyle name="20 % - Accent2 2 2 2 4 2 2 2" xfId="27727"/>
    <cellStyle name="20 % - Accent2 2 2 2 4 2 3" xfId="17341"/>
    <cellStyle name="20 % - Accent2 2 2 2 4 2 4" xfId="22447"/>
    <cellStyle name="20 % - Accent2 2 2 2 4 3" xfId="6943"/>
    <cellStyle name="20 % - Accent2 2 2 2 4 3 2" xfId="25087"/>
    <cellStyle name="20 % - Accent2 2 2 2 4 4" xfId="12237"/>
    <cellStyle name="20 % - Accent2 2 2 2 4 5" xfId="14877"/>
    <cellStyle name="20 % - Accent2 2 2 2 4 6" xfId="19807"/>
    <cellStyle name="20 % - Accent2 2 2 2 5" xfId="3070"/>
    <cellStyle name="20 % - Accent2 2 2 2 5 2" xfId="8352"/>
    <cellStyle name="20 % - Accent2 2 2 2 5 2 2" xfId="26495"/>
    <cellStyle name="20 % - Accent2 2 2 2 5 3" xfId="16109"/>
    <cellStyle name="20 % - Accent2 2 2 2 5 4" xfId="21215"/>
    <cellStyle name="20 % - Accent2 2 2 2 6" xfId="5711"/>
    <cellStyle name="20 % - Accent2 2 2 2 6 2" xfId="23855"/>
    <cellStyle name="20 % - Accent2 2 2 2 7" xfId="11009"/>
    <cellStyle name="20 % - Accent2 2 2 2 8" xfId="13645"/>
    <cellStyle name="20 % - Accent2 2 2 2 9" xfId="18575"/>
    <cellStyle name="20 % - Accent2 2 2 3" xfId="604"/>
    <cellStyle name="20 % - Accent2 2 2 3 2" xfId="1309"/>
    <cellStyle name="20 % - Accent2 2 2 3 2 2" xfId="2541"/>
    <cellStyle name="20 % - Accent2 2 2 3 2 2 2" xfId="5183"/>
    <cellStyle name="20 % - Accent2 2 2 3 2 2 2 2" xfId="10464"/>
    <cellStyle name="20 % - Accent2 2 2 3 2 2 2 2 2" xfId="28607"/>
    <cellStyle name="20 % - Accent2 2 2 3 2 2 2 3" xfId="18221"/>
    <cellStyle name="20 % - Accent2 2 2 3 2 2 2 4" xfId="23327"/>
    <cellStyle name="20 % - Accent2 2 2 3 2 2 3" xfId="7823"/>
    <cellStyle name="20 % - Accent2 2 2 3 2 2 3 2" xfId="25967"/>
    <cellStyle name="20 % - Accent2 2 2 3 2 2 4" xfId="13117"/>
    <cellStyle name="20 % - Accent2 2 2 3 2 2 5" xfId="15757"/>
    <cellStyle name="20 % - Accent2 2 2 3 2 2 6" xfId="20687"/>
    <cellStyle name="20 % - Accent2 2 2 3 2 3" xfId="3951"/>
    <cellStyle name="20 % - Accent2 2 2 3 2 3 2" xfId="9232"/>
    <cellStyle name="20 % - Accent2 2 2 3 2 3 2 2" xfId="27375"/>
    <cellStyle name="20 % - Accent2 2 2 3 2 3 3" xfId="16989"/>
    <cellStyle name="20 % - Accent2 2 2 3 2 3 4" xfId="22095"/>
    <cellStyle name="20 % - Accent2 2 2 3 2 4" xfId="6591"/>
    <cellStyle name="20 % - Accent2 2 2 3 2 4 2" xfId="24735"/>
    <cellStyle name="20 % - Accent2 2 2 3 2 5" xfId="11885"/>
    <cellStyle name="20 % - Accent2 2 2 3 2 6" xfId="14525"/>
    <cellStyle name="20 % - Accent2 2 2 3 2 7" xfId="19455"/>
    <cellStyle name="20 % - Accent2 2 2 3 3" xfId="1837"/>
    <cellStyle name="20 % - Accent2 2 2 3 3 2" xfId="4479"/>
    <cellStyle name="20 % - Accent2 2 2 3 3 2 2" xfId="9760"/>
    <cellStyle name="20 % - Accent2 2 2 3 3 2 2 2" xfId="27903"/>
    <cellStyle name="20 % - Accent2 2 2 3 3 2 3" xfId="17517"/>
    <cellStyle name="20 % - Accent2 2 2 3 3 2 4" xfId="22623"/>
    <cellStyle name="20 % - Accent2 2 2 3 3 3" xfId="7119"/>
    <cellStyle name="20 % - Accent2 2 2 3 3 3 2" xfId="25263"/>
    <cellStyle name="20 % - Accent2 2 2 3 3 4" xfId="12413"/>
    <cellStyle name="20 % - Accent2 2 2 3 3 5" xfId="15053"/>
    <cellStyle name="20 % - Accent2 2 2 3 3 6" xfId="19983"/>
    <cellStyle name="20 % - Accent2 2 2 3 4" xfId="3246"/>
    <cellStyle name="20 % - Accent2 2 2 3 4 2" xfId="8528"/>
    <cellStyle name="20 % - Accent2 2 2 3 4 2 2" xfId="26671"/>
    <cellStyle name="20 % - Accent2 2 2 3 4 3" xfId="16285"/>
    <cellStyle name="20 % - Accent2 2 2 3 4 4" xfId="21391"/>
    <cellStyle name="20 % - Accent2 2 2 3 5" xfId="5887"/>
    <cellStyle name="20 % - Accent2 2 2 3 5 2" xfId="24031"/>
    <cellStyle name="20 % - Accent2 2 2 3 6" xfId="11181"/>
    <cellStyle name="20 % - Accent2 2 2 3 7" xfId="13821"/>
    <cellStyle name="20 % - Accent2 2 2 3 8" xfId="18751"/>
    <cellStyle name="20 % - Accent2 2 2 4" xfId="957"/>
    <cellStyle name="20 % - Accent2 2 2 4 2" xfId="2189"/>
    <cellStyle name="20 % - Accent2 2 2 4 2 2" xfId="4831"/>
    <cellStyle name="20 % - Accent2 2 2 4 2 2 2" xfId="10112"/>
    <cellStyle name="20 % - Accent2 2 2 4 2 2 2 2" xfId="28255"/>
    <cellStyle name="20 % - Accent2 2 2 4 2 2 3" xfId="17869"/>
    <cellStyle name="20 % - Accent2 2 2 4 2 2 4" xfId="22975"/>
    <cellStyle name="20 % - Accent2 2 2 4 2 3" xfId="7471"/>
    <cellStyle name="20 % - Accent2 2 2 4 2 3 2" xfId="25615"/>
    <cellStyle name="20 % - Accent2 2 2 4 2 4" xfId="12765"/>
    <cellStyle name="20 % - Accent2 2 2 4 2 5" xfId="15405"/>
    <cellStyle name="20 % - Accent2 2 2 4 2 6" xfId="20335"/>
    <cellStyle name="20 % - Accent2 2 2 4 3" xfId="3599"/>
    <cellStyle name="20 % - Accent2 2 2 4 3 2" xfId="8880"/>
    <cellStyle name="20 % - Accent2 2 2 4 3 2 2" xfId="27023"/>
    <cellStyle name="20 % - Accent2 2 2 4 3 3" xfId="16637"/>
    <cellStyle name="20 % - Accent2 2 2 4 3 4" xfId="21743"/>
    <cellStyle name="20 % - Accent2 2 2 4 4" xfId="6239"/>
    <cellStyle name="20 % - Accent2 2 2 4 4 2" xfId="24383"/>
    <cellStyle name="20 % - Accent2 2 2 4 5" xfId="11533"/>
    <cellStyle name="20 % - Accent2 2 2 4 6" xfId="14173"/>
    <cellStyle name="20 % - Accent2 2 2 4 7" xfId="19103"/>
    <cellStyle name="20 % - Accent2 2 2 5" xfId="1485"/>
    <cellStyle name="20 % - Accent2 2 2 5 2" xfId="4127"/>
    <cellStyle name="20 % - Accent2 2 2 5 2 2" xfId="9408"/>
    <cellStyle name="20 % - Accent2 2 2 5 2 2 2" xfId="27551"/>
    <cellStyle name="20 % - Accent2 2 2 5 2 3" xfId="17165"/>
    <cellStyle name="20 % - Accent2 2 2 5 2 4" xfId="22271"/>
    <cellStyle name="20 % - Accent2 2 2 5 3" xfId="6767"/>
    <cellStyle name="20 % - Accent2 2 2 5 3 2" xfId="24911"/>
    <cellStyle name="20 % - Accent2 2 2 5 4" xfId="12061"/>
    <cellStyle name="20 % - Accent2 2 2 5 5" xfId="14701"/>
    <cellStyle name="20 % - Accent2 2 2 5 6" xfId="19631"/>
    <cellStyle name="20 % - Accent2 2 2 6" xfId="2717"/>
    <cellStyle name="20 % - Accent2 2 2 6 2" xfId="5359"/>
    <cellStyle name="20 % - Accent2 2 2 6 2 2" xfId="10640"/>
    <cellStyle name="20 % - Accent2 2 2 6 2 2 2" xfId="28783"/>
    <cellStyle name="20 % - Accent2 2 2 6 2 3" xfId="23503"/>
    <cellStyle name="20 % - Accent2 2 2 6 3" xfId="7999"/>
    <cellStyle name="20 % - Accent2 2 2 6 3 2" xfId="26143"/>
    <cellStyle name="20 % - Accent2 2 2 6 4" xfId="13293"/>
    <cellStyle name="20 % - Accent2 2 2 6 5" xfId="15933"/>
    <cellStyle name="20 % - Accent2 2 2 6 6" xfId="20863"/>
    <cellStyle name="20 % - Accent2 2 2 7" xfId="2894"/>
    <cellStyle name="20 % - Accent2 2 2 7 2" xfId="8176"/>
    <cellStyle name="20 % - Accent2 2 2 7 2 2" xfId="26319"/>
    <cellStyle name="20 % - Accent2 2 2 7 3" xfId="21039"/>
    <cellStyle name="20 % - Accent2 2 2 8" xfId="5535"/>
    <cellStyle name="20 % - Accent2 2 2 8 2" xfId="23679"/>
    <cellStyle name="20 % - Accent2 2 2 9" xfId="10833"/>
    <cellStyle name="20 % - Accent2 2 3" xfId="341"/>
    <cellStyle name="20 % - Accent2 2 3 2" xfId="694"/>
    <cellStyle name="20 % - Accent2 2 3 2 2" xfId="1926"/>
    <cellStyle name="20 % - Accent2 2 3 2 2 2" xfId="4568"/>
    <cellStyle name="20 % - Accent2 2 3 2 2 2 2" xfId="9849"/>
    <cellStyle name="20 % - Accent2 2 3 2 2 2 2 2" xfId="27992"/>
    <cellStyle name="20 % - Accent2 2 3 2 2 2 3" xfId="17606"/>
    <cellStyle name="20 % - Accent2 2 3 2 2 2 4" xfId="22712"/>
    <cellStyle name="20 % - Accent2 2 3 2 2 3" xfId="7208"/>
    <cellStyle name="20 % - Accent2 2 3 2 2 3 2" xfId="25352"/>
    <cellStyle name="20 % - Accent2 2 3 2 2 4" xfId="12502"/>
    <cellStyle name="20 % - Accent2 2 3 2 2 5" xfId="15142"/>
    <cellStyle name="20 % - Accent2 2 3 2 2 6" xfId="20072"/>
    <cellStyle name="20 % - Accent2 2 3 2 3" xfId="3336"/>
    <cellStyle name="20 % - Accent2 2 3 2 3 2" xfId="8617"/>
    <cellStyle name="20 % - Accent2 2 3 2 3 2 2" xfId="26760"/>
    <cellStyle name="20 % - Accent2 2 3 2 3 3" xfId="16374"/>
    <cellStyle name="20 % - Accent2 2 3 2 3 4" xfId="21480"/>
    <cellStyle name="20 % - Accent2 2 3 2 4" xfId="5976"/>
    <cellStyle name="20 % - Accent2 2 3 2 4 2" xfId="24120"/>
    <cellStyle name="20 % - Accent2 2 3 2 5" xfId="11270"/>
    <cellStyle name="20 % - Accent2 2 3 2 6" xfId="13910"/>
    <cellStyle name="20 % - Accent2 2 3 2 7" xfId="18840"/>
    <cellStyle name="20 % - Accent2 2 3 3" xfId="1046"/>
    <cellStyle name="20 % - Accent2 2 3 3 2" xfId="2278"/>
    <cellStyle name="20 % - Accent2 2 3 3 2 2" xfId="4920"/>
    <cellStyle name="20 % - Accent2 2 3 3 2 2 2" xfId="10201"/>
    <cellStyle name="20 % - Accent2 2 3 3 2 2 2 2" xfId="28344"/>
    <cellStyle name="20 % - Accent2 2 3 3 2 2 3" xfId="17958"/>
    <cellStyle name="20 % - Accent2 2 3 3 2 2 4" xfId="23064"/>
    <cellStyle name="20 % - Accent2 2 3 3 2 3" xfId="7560"/>
    <cellStyle name="20 % - Accent2 2 3 3 2 3 2" xfId="25704"/>
    <cellStyle name="20 % - Accent2 2 3 3 2 4" xfId="12854"/>
    <cellStyle name="20 % - Accent2 2 3 3 2 5" xfId="15494"/>
    <cellStyle name="20 % - Accent2 2 3 3 2 6" xfId="20424"/>
    <cellStyle name="20 % - Accent2 2 3 3 3" xfId="3688"/>
    <cellStyle name="20 % - Accent2 2 3 3 3 2" xfId="8969"/>
    <cellStyle name="20 % - Accent2 2 3 3 3 2 2" xfId="27112"/>
    <cellStyle name="20 % - Accent2 2 3 3 3 3" xfId="16726"/>
    <cellStyle name="20 % - Accent2 2 3 3 3 4" xfId="21832"/>
    <cellStyle name="20 % - Accent2 2 3 3 4" xfId="6328"/>
    <cellStyle name="20 % - Accent2 2 3 3 4 2" xfId="24472"/>
    <cellStyle name="20 % - Accent2 2 3 3 5" xfId="11622"/>
    <cellStyle name="20 % - Accent2 2 3 3 6" xfId="14262"/>
    <cellStyle name="20 % - Accent2 2 3 3 7" xfId="19192"/>
    <cellStyle name="20 % - Accent2 2 3 4" xfId="1574"/>
    <cellStyle name="20 % - Accent2 2 3 4 2" xfId="4216"/>
    <cellStyle name="20 % - Accent2 2 3 4 2 2" xfId="9497"/>
    <cellStyle name="20 % - Accent2 2 3 4 2 2 2" xfId="27640"/>
    <cellStyle name="20 % - Accent2 2 3 4 2 3" xfId="17254"/>
    <cellStyle name="20 % - Accent2 2 3 4 2 4" xfId="22360"/>
    <cellStyle name="20 % - Accent2 2 3 4 3" xfId="6856"/>
    <cellStyle name="20 % - Accent2 2 3 4 3 2" xfId="25000"/>
    <cellStyle name="20 % - Accent2 2 3 4 4" xfId="12150"/>
    <cellStyle name="20 % - Accent2 2 3 4 5" xfId="14790"/>
    <cellStyle name="20 % - Accent2 2 3 4 6" xfId="19720"/>
    <cellStyle name="20 % - Accent2 2 3 5" xfId="2983"/>
    <cellStyle name="20 % - Accent2 2 3 5 2" xfId="8265"/>
    <cellStyle name="20 % - Accent2 2 3 5 2 2" xfId="26408"/>
    <cellStyle name="20 % - Accent2 2 3 5 3" xfId="16022"/>
    <cellStyle name="20 % - Accent2 2 3 5 4" xfId="21128"/>
    <cellStyle name="20 % - Accent2 2 3 6" xfId="5624"/>
    <cellStyle name="20 % - Accent2 2 3 6 2" xfId="23768"/>
    <cellStyle name="20 % - Accent2 2 3 7" xfId="10924"/>
    <cellStyle name="20 % - Accent2 2 3 8" xfId="13558"/>
    <cellStyle name="20 % - Accent2 2 3 9" xfId="18488"/>
    <cellStyle name="20 % - Accent2 2 4" xfId="517"/>
    <cellStyle name="20 % - Accent2 2 4 2" xfId="1222"/>
    <cellStyle name="20 % - Accent2 2 4 2 2" xfId="2454"/>
    <cellStyle name="20 % - Accent2 2 4 2 2 2" xfId="5096"/>
    <cellStyle name="20 % - Accent2 2 4 2 2 2 2" xfId="10377"/>
    <cellStyle name="20 % - Accent2 2 4 2 2 2 2 2" xfId="28520"/>
    <cellStyle name="20 % - Accent2 2 4 2 2 2 3" xfId="18134"/>
    <cellStyle name="20 % - Accent2 2 4 2 2 2 4" xfId="23240"/>
    <cellStyle name="20 % - Accent2 2 4 2 2 3" xfId="7736"/>
    <cellStyle name="20 % - Accent2 2 4 2 2 3 2" xfId="25880"/>
    <cellStyle name="20 % - Accent2 2 4 2 2 4" xfId="13030"/>
    <cellStyle name="20 % - Accent2 2 4 2 2 5" xfId="15670"/>
    <cellStyle name="20 % - Accent2 2 4 2 2 6" xfId="20600"/>
    <cellStyle name="20 % - Accent2 2 4 2 3" xfId="3864"/>
    <cellStyle name="20 % - Accent2 2 4 2 3 2" xfId="9145"/>
    <cellStyle name="20 % - Accent2 2 4 2 3 2 2" xfId="27288"/>
    <cellStyle name="20 % - Accent2 2 4 2 3 3" xfId="16902"/>
    <cellStyle name="20 % - Accent2 2 4 2 3 4" xfId="22008"/>
    <cellStyle name="20 % - Accent2 2 4 2 4" xfId="6504"/>
    <cellStyle name="20 % - Accent2 2 4 2 4 2" xfId="24648"/>
    <cellStyle name="20 % - Accent2 2 4 2 5" xfId="11798"/>
    <cellStyle name="20 % - Accent2 2 4 2 6" xfId="14438"/>
    <cellStyle name="20 % - Accent2 2 4 2 7" xfId="19368"/>
    <cellStyle name="20 % - Accent2 2 4 3" xfId="1750"/>
    <cellStyle name="20 % - Accent2 2 4 3 2" xfId="4392"/>
    <cellStyle name="20 % - Accent2 2 4 3 2 2" xfId="9673"/>
    <cellStyle name="20 % - Accent2 2 4 3 2 2 2" xfId="27816"/>
    <cellStyle name="20 % - Accent2 2 4 3 2 3" xfId="17430"/>
    <cellStyle name="20 % - Accent2 2 4 3 2 4" xfId="22536"/>
    <cellStyle name="20 % - Accent2 2 4 3 3" xfId="7032"/>
    <cellStyle name="20 % - Accent2 2 4 3 3 2" xfId="25176"/>
    <cellStyle name="20 % - Accent2 2 4 3 4" xfId="12326"/>
    <cellStyle name="20 % - Accent2 2 4 3 5" xfId="14966"/>
    <cellStyle name="20 % - Accent2 2 4 3 6" xfId="19896"/>
    <cellStyle name="20 % - Accent2 2 4 4" xfId="3159"/>
    <cellStyle name="20 % - Accent2 2 4 4 2" xfId="8441"/>
    <cellStyle name="20 % - Accent2 2 4 4 2 2" xfId="26584"/>
    <cellStyle name="20 % - Accent2 2 4 4 3" xfId="16198"/>
    <cellStyle name="20 % - Accent2 2 4 4 4" xfId="21304"/>
    <cellStyle name="20 % - Accent2 2 4 5" xfId="5800"/>
    <cellStyle name="20 % - Accent2 2 4 5 2" xfId="23944"/>
    <cellStyle name="20 % - Accent2 2 4 6" xfId="11096"/>
    <cellStyle name="20 % - Accent2 2 4 7" xfId="13734"/>
    <cellStyle name="20 % - Accent2 2 4 8" xfId="18664"/>
    <cellStyle name="20 % - Accent2 2 5" xfId="870"/>
    <cellStyle name="20 % - Accent2 2 5 2" xfId="2102"/>
    <cellStyle name="20 % - Accent2 2 5 2 2" xfId="4744"/>
    <cellStyle name="20 % - Accent2 2 5 2 2 2" xfId="10025"/>
    <cellStyle name="20 % - Accent2 2 5 2 2 2 2" xfId="28168"/>
    <cellStyle name="20 % - Accent2 2 5 2 2 3" xfId="17782"/>
    <cellStyle name="20 % - Accent2 2 5 2 2 4" xfId="22888"/>
    <cellStyle name="20 % - Accent2 2 5 2 3" xfId="7384"/>
    <cellStyle name="20 % - Accent2 2 5 2 3 2" xfId="25528"/>
    <cellStyle name="20 % - Accent2 2 5 2 4" xfId="12678"/>
    <cellStyle name="20 % - Accent2 2 5 2 5" xfId="15318"/>
    <cellStyle name="20 % - Accent2 2 5 2 6" xfId="20248"/>
    <cellStyle name="20 % - Accent2 2 5 3" xfId="3512"/>
    <cellStyle name="20 % - Accent2 2 5 3 2" xfId="8793"/>
    <cellStyle name="20 % - Accent2 2 5 3 2 2" xfId="26936"/>
    <cellStyle name="20 % - Accent2 2 5 3 3" xfId="16550"/>
    <cellStyle name="20 % - Accent2 2 5 3 4" xfId="21656"/>
    <cellStyle name="20 % - Accent2 2 5 4" xfId="6152"/>
    <cellStyle name="20 % - Accent2 2 5 4 2" xfId="24296"/>
    <cellStyle name="20 % - Accent2 2 5 5" xfId="11446"/>
    <cellStyle name="20 % - Accent2 2 5 6" xfId="14086"/>
    <cellStyle name="20 % - Accent2 2 5 7" xfId="19016"/>
    <cellStyle name="20 % - Accent2 2 6" xfId="1398"/>
    <cellStyle name="20 % - Accent2 2 6 2" xfId="4040"/>
    <cellStyle name="20 % - Accent2 2 6 2 2" xfId="9321"/>
    <cellStyle name="20 % - Accent2 2 6 2 2 2" xfId="27464"/>
    <cellStyle name="20 % - Accent2 2 6 2 3" xfId="17078"/>
    <cellStyle name="20 % - Accent2 2 6 2 4" xfId="22184"/>
    <cellStyle name="20 % - Accent2 2 6 3" xfId="6680"/>
    <cellStyle name="20 % - Accent2 2 6 3 2" xfId="24824"/>
    <cellStyle name="20 % - Accent2 2 6 4" xfId="11974"/>
    <cellStyle name="20 % - Accent2 2 6 5" xfId="14614"/>
    <cellStyle name="20 % - Accent2 2 6 6" xfId="19544"/>
    <cellStyle name="20 % - Accent2 2 7" xfId="2630"/>
    <cellStyle name="20 % - Accent2 2 7 2" xfId="5272"/>
    <cellStyle name="20 % - Accent2 2 7 2 2" xfId="10553"/>
    <cellStyle name="20 % - Accent2 2 7 2 2 2" xfId="28696"/>
    <cellStyle name="20 % - Accent2 2 7 2 3" xfId="23416"/>
    <cellStyle name="20 % - Accent2 2 7 3" xfId="7912"/>
    <cellStyle name="20 % - Accent2 2 7 3 2" xfId="26056"/>
    <cellStyle name="20 % - Accent2 2 7 4" xfId="13206"/>
    <cellStyle name="20 % - Accent2 2 7 5" xfId="15846"/>
    <cellStyle name="20 % - Accent2 2 7 6" xfId="20776"/>
    <cellStyle name="20 % - Accent2 2 8" xfId="2807"/>
    <cellStyle name="20 % - Accent2 2 8 2" xfId="8089"/>
    <cellStyle name="20 % - Accent2 2 8 2 2" xfId="26232"/>
    <cellStyle name="20 % - Accent2 2 8 3" xfId="20952"/>
    <cellStyle name="20 % - Accent2 2 9" xfId="5448"/>
    <cellStyle name="20 % - Accent2 2 9 2" xfId="23592"/>
    <cellStyle name="20 % - Accent2 3" xfId="171"/>
    <cellStyle name="20 % - Accent2 3 10" xfId="13398"/>
    <cellStyle name="20 % - Accent2 3 11" xfId="18328"/>
    <cellStyle name="20 % - Accent2 3 2" xfId="357"/>
    <cellStyle name="20 % - Accent2 3 2 2" xfId="710"/>
    <cellStyle name="20 % - Accent2 3 2 2 2" xfId="1942"/>
    <cellStyle name="20 % - Accent2 3 2 2 2 2" xfId="4584"/>
    <cellStyle name="20 % - Accent2 3 2 2 2 2 2" xfId="9865"/>
    <cellStyle name="20 % - Accent2 3 2 2 2 2 2 2" xfId="28008"/>
    <cellStyle name="20 % - Accent2 3 2 2 2 2 3" xfId="17622"/>
    <cellStyle name="20 % - Accent2 3 2 2 2 2 4" xfId="22728"/>
    <cellStyle name="20 % - Accent2 3 2 2 2 3" xfId="7224"/>
    <cellStyle name="20 % - Accent2 3 2 2 2 3 2" xfId="25368"/>
    <cellStyle name="20 % - Accent2 3 2 2 2 4" xfId="12518"/>
    <cellStyle name="20 % - Accent2 3 2 2 2 5" xfId="15158"/>
    <cellStyle name="20 % - Accent2 3 2 2 2 6" xfId="20088"/>
    <cellStyle name="20 % - Accent2 3 2 2 3" xfId="3352"/>
    <cellStyle name="20 % - Accent2 3 2 2 3 2" xfId="8633"/>
    <cellStyle name="20 % - Accent2 3 2 2 3 2 2" xfId="26776"/>
    <cellStyle name="20 % - Accent2 3 2 2 3 3" xfId="16390"/>
    <cellStyle name="20 % - Accent2 3 2 2 3 4" xfId="21496"/>
    <cellStyle name="20 % - Accent2 3 2 2 4" xfId="5992"/>
    <cellStyle name="20 % - Accent2 3 2 2 4 2" xfId="24136"/>
    <cellStyle name="20 % - Accent2 3 2 2 5" xfId="11286"/>
    <cellStyle name="20 % - Accent2 3 2 2 6" xfId="13926"/>
    <cellStyle name="20 % - Accent2 3 2 2 7" xfId="18856"/>
    <cellStyle name="20 % - Accent2 3 2 3" xfId="1062"/>
    <cellStyle name="20 % - Accent2 3 2 3 2" xfId="2294"/>
    <cellStyle name="20 % - Accent2 3 2 3 2 2" xfId="4936"/>
    <cellStyle name="20 % - Accent2 3 2 3 2 2 2" xfId="10217"/>
    <cellStyle name="20 % - Accent2 3 2 3 2 2 2 2" xfId="28360"/>
    <cellStyle name="20 % - Accent2 3 2 3 2 2 3" xfId="17974"/>
    <cellStyle name="20 % - Accent2 3 2 3 2 2 4" xfId="23080"/>
    <cellStyle name="20 % - Accent2 3 2 3 2 3" xfId="7576"/>
    <cellStyle name="20 % - Accent2 3 2 3 2 3 2" xfId="25720"/>
    <cellStyle name="20 % - Accent2 3 2 3 2 4" xfId="12870"/>
    <cellStyle name="20 % - Accent2 3 2 3 2 5" xfId="15510"/>
    <cellStyle name="20 % - Accent2 3 2 3 2 6" xfId="20440"/>
    <cellStyle name="20 % - Accent2 3 2 3 3" xfId="3704"/>
    <cellStyle name="20 % - Accent2 3 2 3 3 2" xfId="8985"/>
    <cellStyle name="20 % - Accent2 3 2 3 3 2 2" xfId="27128"/>
    <cellStyle name="20 % - Accent2 3 2 3 3 3" xfId="16742"/>
    <cellStyle name="20 % - Accent2 3 2 3 3 4" xfId="21848"/>
    <cellStyle name="20 % - Accent2 3 2 3 4" xfId="6344"/>
    <cellStyle name="20 % - Accent2 3 2 3 4 2" xfId="24488"/>
    <cellStyle name="20 % - Accent2 3 2 3 5" xfId="11638"/>
    <cellStyle name="20 % - Accent2 3 2 3 6" xfId="14278"/>
    <cellStyle name="20 % - Accent2 3 2 3 7" xfId="19208"/>
    <cellStyle name="20 % - Accent2 3 2 4" xfId="1590"/>
    <cellStyle name="20 % - Accent2 3 2 4 2" xfId="4232"/>
    <cellStyle name="20 % - Accent2 3 2 4 2 2" xfId="9513"/>
    <cellStyle name="20 % - Accent2 3 2 4 2 2 2" xfId="27656"/>
    <cellStyle name="20 % - Accent2 3 2 4 2 3" xfId="17270"/>
    <cellStyle name="20 % - Accent2 3 2 4 2 4" xfId="22376"/>
    <cellStyle name="20 % - Accent2 3 2 4 3" xfId="6872"/>
    <cellStyle name="20 % - Accent2 3 2 4 3 2" xfId="25016"/>
    <cellStyle name="20 % - Accent2 3 2 4 4" xfId="12166"/>
    <cellStyle name="20 % - Accent2 3 2 4 5" xfId="14806"/>
    <cellStyle name="20 % - Accent2 3 2 4 6" xfId="19736"/>
    <cellStyle name="20 % - Accent2 3 2 5" xfId="2999"/>
    <cellStyle name="20 % - Accent2 3 2 5 2" xfId="8281"/>
    <cellStyle name="20 % - Accent2 3 2 5 2 2" xfId="26424"/>
    <cellStyle name="20 % - Accent2 3 2 5 3" xfId="16038"/>
    <cellStyle name="20 % - Accent2 3 2 5 4" xfId="21144"/>
    <cellStyle name="20 % - Accent2 3 2 6" xfId="5640"/>
    <cellStyle name="20 % - Accent2 3 2 6 2" xfId="23784"/>
    <cellStyle name="20 % - Accent2 3 2 7" xfId="10940"/>
    <cellStyle name="20 % - Accent2 3 2 8" xfId="13574"/>
    <cellStyle name="20 % - Accent2 3 2 9" xfId="18504"/>
    <cellStyle name="20 % - Accent2 3 3" xfId="533"/>
    <cellStyle name="20 % - Accent2 3 3 2" xfId="1238"/>
    <cellStyle name="20 % - Accent2 3 3 2 2" xfId="2470"/>
    <cellStyle name="20 % - Accent2 3 3 2 2 2" xfId="5112"/>
    <cellStyle name="20 % - Accent2 3 3 2 2 2 2" xfId="10393"/>
    <cellStyle name="20 % - Accent2 3 3 2 2 2 2 2" xfId="28536"/>
    <cellStyle name="20 % - Accent2 3 3 2 2 2 3" xfId="18150"/>
    <cellStyle name="20 % - Accent2 3 3 2 2 2 4" xfId="23256"/>
    <cellStyle name="20 % - Accent2 3 3 2 2 3" xfId="7752"/>
    <cellStyle name="20 % - Accent2 3 3 2 2 3 2" xfId="25896"/>
    <cellStyle name="20 % - Accent2 3 3 2 2 4" xfId="13046"/>
    <cellStyle name="20 % - Accent2 3 3 2 2 5" xfId="15686"/>
    <cellStyle name="20 % - Accent2 3 3 2 2 6" xfId="20616"/>
    <cellStyle name="20 % - Accent2 3 3 2 3" xfId="3880"/>
    <cellStyle name="20 % - Accent2 3 3 2 3 2" xfId="9161"/>
    <cellStyle name="20 % - Accent2 3 3 2 3 2 2" xfId="27304"/>
    <cellStyle name="20 % - Accent2 3 3 2 3 3" xfId="16918"/>
    <cellStyle name="20 % - Accent2 3 3 2 3 4" xfId="22024"/>
    <cellStyle name="20 % - Accent2 3 3 2 4" xfId="6520"/>
    <cellStyle name="20 % - Accent2 3 3 2 4 2" xfId="24664"/>
    <cellStyle name="20 % - Accent2 3 3 2 5" xfId="11814"/>
    <cellStyle name="20 % - Accent2 3 3 2 6" xfId="14454"/>
    <cellStyle name="20 % - Accent2 3 3 2 7" xfId="19384"/>
    <cellStyle name="20 % - Accent2 3 3 3" xfId="1766"/>
    <cellStyle name="20 % - Accent2 3 3 3 2" xfId="4408"/>
    <cellStyle name="20 % - Accent2 3 3 3 2 2" xfId="9689"/>
    <cellStyle name="20 % - Accent2 3 3 3 2 2 2" xfId="27832"/>
    <cellStyle name="20 % - Accent2 3 3 3 2 3" xfId="17446"/>
    <cellStyle name="20 % - Accent2 3 3 3 2 4" xfId="22552"/>
    <cellStyle name="20 % - Accent2 3 3 3 3" xfId="7048"/>
    <cellStyle name="20 % - Accent2 3 3 3 3 2" xfId="25192"/>
    <cellStyle name="20 % - Accent2 3 3 3 4" xfId="12342"/>
    <cellStyle name="20 % - Accent2 3 3 3 5" xfId="14982"/>
    <cellStyle name="20 % - Accent2 3 3 3 6" xfId="19912"/>
    <cellStyle name="20 % - Accent2 3 3 4" xfId="3175"/>
    <cellStyle name="20 % - Accent2 3 3 4 2" xfId="8457"/>
    <cellStyle name="20 % - Accent2 3 3 4 2 2" xfId="26600"/>
    <cellStyle name="20 % - Accent2 3 3 4 3" xfId="16214"/>
    <cellStyle name="20 % - Accent2 3 3 4 4" xfId="21320"/>
    <cellStyle name="20 % - Accent2 3 3 5" xfId="5816"/>
    <cellStyle name="20 % - Accent2 3 3 5 2" xfId="23960"/>
    <cellStyle name="20 % - Accent2 3 3 6" xfId="11112"/>
    <cellStyle name="20 % - Accent2 3 3 7" xfId="13750"/>
    <cellStyle name="20 % - Accent2 3 3 8" xfId="18680"/>
    <cellStyle name="20 % - Accent2 3 4" xfId="886"/>
    <cellStyle name="20 % - Accent2 3 4 2" xfId="2118"/>
    <cellStyle name="20 % - Accent2 3 4 2 2" xfId="4760"/>
    <cellStyle name="20 % - Accent2 3 4 2 2 2" xfId="10041"/>
    <cellStyle name="20 % - Accent2 3 4 2 2 2 2" xfId="28184"/>
    <cellStyle name="20 % - Accent2 3 4 2 2 3" xfId="17798"/>
    <cellStyle name="20 % - Accent2 3 4 2 2 4" xfId="22904"/>
    <cellStyle name="20 % - Accent2 3 4 2 3" xfId="7400"/>
    <cellStyle name="20 % - Accent2 3 4 2 3 2" xfId="25544"/>
    <cellStyle name="20 % - Accent2 3 4 2 4" xfId="12694"/>
    <cellStyle name="20 % - Accent2 3 4 2 5" xfId="15334"/>
    <cellStyle name="20 % - Accent2 3 4 2 6" xfId="20264"/>
    <cellStyle name="20 % - Accent2 3 4 3" xfId="3528"/>
    <cellStyle name="20 % - Accent2 3 4 3 2" xfId="8809"/>
    <cellStyle name="20 % - Accent2 3 4 3 2 2" xfId="26952"/>
    <cellStyle name="20 % - Accent2 3 4 3 3" xfId="16566"/>
    <cellStyle name="20 % - Accent2 3 4 3 4" xfId="21672"/>
    <cellStyle name="20 % - Accent2 3 4 4" xfId="6168"/>
    <cellStyle name="20 % - Accent2 3 4 4 2" xfId="24312"/>
    <cellStyle name="20 % - Accent2 3 4 5" xfId="11462"/>
    <cellStyle name="20 % - Accent2 3 4 6" xfId="14102"/>
    <cellStyle name="20 % - Accent2 3 4 7" xfId="19032"/>
    <cellStyle name="20 % - Accent2 3 5" xfId="1414"/>
    <cellStyle name="20 % - Accent2 3 5 2" xfId="4056"/>
    <cellStyle name="20 % - Accent2 3 5 2 2" xfId="9337"/>
    <cellStyle name="20 % - Accent2 3 5 2 2 2" xfId="27480"/>
    <cellStyle name="20 % - Accent2 3 5 2 3" xfId="17094"/>
    <cellStyle name="20 % - Accent2 3 5 2 4" xfId="22200"/>
    <cellStyle name="20 % - Accent2 3 5 3" xfId="6696"/>
    <cellStyle name="20 % - Accent2 3 5 3 2" xfId="24840"/>
    <cellStyle name="20 % - Accent2 3 5 4" xfId="11990"/>
    <cellStyle name="20 % - Accent2 3 5 5" xfId="14630"/>
    <cellStyle name="20 % - Accent2 3 5 6" xfId="19560"/>
    <cellStyle name="20 % - Accent2 3 6" xfId="2646"/>
    <cellStyle name="20 % - Accent2 3 6 2" xfId="5288"/>
    <cellStyle name="20 % - Accent2 3 6 2 2" xfId="10569"/>
    <cellStyle name="20 % - Accent2 3 6 2 2 2" xfId="28712"/>
    <cellStyle name="20 % - Accent2 3 6 2 3" xfId="23432"/>
    <cellStyle name="20 % - Accent2 3 6 3" xfId="7928"/>
    <cellStyle name="20 % - Accent2 3 6 3 2" xfId="26072"/>
    <cellStyle name="20 % - Accent2 3 6 4" xfId="13222"/>
    <cellStyle name="20 % - Accent2 3 6 5" xfId="15862"/>
    <cellStyle name="20 % - Accent2 3 6 6" xfId="20792"/>
    <cellStyle name="20 % - Accent2 3 7" xfId="2823"/>
    <cellStyle name="20 % - Accent2 3 7 2" xfId="8105"/>
    <cellStyle name="20 % - Accent2 3 7 2 2" xfId="26248"/>
    <cellStyle name="20 % - Accent2 3 7 3" xfId="20968"/>
    <cellStyle name="20 % - Accent2 3 8" xfId="5464"/>
    <cellStyle name="20 % - Accent2 3 8 2" xfId="23608"/>
    <cellStyle name="20 % - Accent2 3 9" xfId="10762"/>
    <cellStyle name="20 % - Accent2 4" xfId="269"/>
    <cellStyle name="20 % - Accent2 4 2" xfId="621"/>
    <cellStyle name="20 % - Accent2 4 2 2" xfId="1853"/>
    <cellStyle name="20 % - Accent2 4 2 2 2" xfId="4495"/>
    <cellStyle name="20 % - Accent2 4 2 2 2 2" xfId="9776"/>
    <cellStyle name="20 % - Accent2 4 2 2 2 2 2" xfId="27919"/>
    <cellStyle name="20 % - Accent2 4 2 2 2 3" xfId="17533"/>
    <cellStyle name="20 % - Accent2 4 2 2 2 4" xfId="22639"/>
    <cellStyle name="20 % - Accent2 4 2 2 3" xfId="7135"/>
    <cellStyle name="20 % - Accent2 4 2 2 3 2" xfId="25279"/>
    <cellStyle name="20 % - Accent2 4 2 2 4" xfId="12429"/>
    <cellStyle name="20 % - Accent2 4 2 2 5" xfId="15069"/>
    <cellStyle name="20 % - Accent2 4 2 2 6" xfId="19999"/>
    <cellStyle name="20 % - Accent2 4 2 3" xfId="3263"/>
    <cellStyle name="20 % - Accent2 4 2 3 2" xfId="8544"/>
    <cellStyle name="20 % - Accent2 4 2 3 2 2" xfId="26687"/>
    <cellStyle name="20 % - Accent2 4 2 3 3" xfId="16301"/>
    <cellStyle name="20 % - Accent2 4 2 3 4" xfId="21407"/>
    <cellStyle name="20 % - Accent2 4 2 4" xfId="5903"/>
    <cellStyle name="20 % - Accent2 4 2 4 2" xfId="24047"/>
    <cellStyle name="20 % - Accent2 4 2 5" xfId="11197"/>
    <cellStyle name="20 % - Accent2 4 2 6" xfId="13837"/>
    <cellStyle name="20 % - Accent2 4 2 7" xfId="18767"/>
    <cellStyle name="20 % - Accent2 4 3" xfId="973"/>
    <cellStyle name="20 % - Accent2 4 3 2" xfId="2205"/>
    <cellStyle name="20 % - Accent2 4 3 2 2" xfId="4847"/>
    <cellStyle name="20 % - Accent2 4 3 2 2 2" xfId="10128"/>
    <cellStyle name="20 % - Accent2 4 3 2 2 2 2" xfId="28271"/>
    <cellStyle name="20 % - Accent2 4 3 2 2 3" xfId="17885"/>
    <cellStyle name="20 % - Accent2 4 3 2 2 4" xfId="22991"/>
    <cellStyle name="20 % - Accent2 4 3 2 3" xfId="7487"/>
    <cellStyle name="20 % - Accent2 4 3 2 3 2" xfId="25631"/>
    <cellStyle name="20 % - Accent2 4 3 2 4" xfId="12781"/>
    <cellStyle name="20 % - Accent2 4 3 2 5" xfId="15421"/>
    <cellStyle name="20 % - Accent2 4 3 2 6" xfId="20351"/>
    <cellStyle name="20 % - Accent2 4 3 3" xfId="3615"/>
    <cellStyle name="20 % - Accent2 4 3 3 2" xfId="8896"/>
    <cellStyle name="20 % - Accent2 4 3 3 2 2" xfId="27039"/>
    <cellStyle name="20 % - Accent2 4 3 3 3" xfId="16653"/>
    <cellStyle name="20 % - Accent2 4 3 3 4" xfId="21759"/>
    <cellStyle name="20 % - Accent2 4 3 4" xfId="6255"/>
    <cellStyle name="20 % - Accent2 4 3 4 2" xfId="24399"/>
    <cellStyle name="20 % - Accent2 4 3 5" xfId="11549"/>
    <cellStyle name="20 % - Accent2 4 3 6" xfId="14189"/>
    <cellStyle name="20 % - Accent2 4 3 7" xfId="19119"/>
    <cellStyle name="20 % - Accent2 4 4" xfId="1501"/>
    <cellStyle name="20 % - Accent2 4 4 2" xfId="4143"/>
    <cellStyle name="20 % - Accent2 4 4 2 2" xfId="9424"/>
    <cellStyle name="20 % - Accent2 4 4 2 2 2" xfId="27567"/>
    <cellStyle name="20 % - Accent2 4 4 2 3" xfId="17181"/>
    <cellStyle name="20 % - Accent2 4 4 2 4" xfId="22287"/>
    <cellStyle name="20 % - Accent2 4 4 3" xfId="6783"/>
    <cellStyle name="20 % - Accent2 4 4 3 2" xfId="24927"/>
    <cellStyle name="20 % - Accent2 4 4 4" xfId="12077"/>
    <cellStyle name="20 % - Accent2 4 4 5" xfId="14717"/>
    <cellStyle name="20 % - Accent2 4 4 6" xfId="19647"/>
    <cellStyle name="20 % - Accent2 4 5" xfId="2910"/>
    <cellStyle name="20 % - Accent2 4 5 2" xfId="8192"/>
    <cellStyle name="20 % - Accent2 4 5 2 2" xfId="26335"/>
    <cellStyle name="20 % - Accent2 4 5 3" xfId="15949"/>
    <cellStyle name="20 % - Accent2 4 5 4" xfId="21055"/>
    <cellStyle name="20 % - Accent2 4 6" xfId="5551"/>
    <cellStyle name="20 % - Accent2 4 6 2" xfId="23695"/>
    <cellStyle name="20 % - Accent2 4 7" xfId="10854"/>
    <cellStyle name="20 % - Accent2 4 8" xfId="13485"/>
    <cellStyle name="20 % - Accent2 4 9" xfId="18416"/>
    <cellStyle name="20 % - Accent2 5" xfId="441"/>
    <cellStyle name="20 % - Accent2 5 2" xfId="1146"/>
    <cellStyle name="20 % - Accent2 5 2 2" xfId="2378"/>
    <cellStyle name="20 % - Accent2 5 2 2 2" xfId="5020"/>
    <cellStyle name="20 % - Accent2 5 2 2 2 2" xfId="10301"/>
    <cellStyle name="20 % - Accent2 5 2 2 2 2 2" xfId="28444"/>
    <cellStyle name="20 % - Accent2 5 2 2 2 3" xfId="18058"/>
    <cellStyle name="20 % - Accent2 5 2 2 2 4" xfId="23164"/>
    <cellStyle name="20 % - Accent2 5 2 2 3" xfId="7660"/>
    <cellStyle name="20 % - Accent2 5 2 2 3 2" xfId="25804"/>
    <cellStyle name="20 % - Accent2 5 2 2 4" xfId="12954"/>
    <cellStyle name="20 % - Accent2 5 2 2 5" xfId="15594"/>
    <cellStyle name="20 % - Accent2 5 2 2 6" xfId="20524"/>
    <cellStyle name="20 % - Accent2 5 2 3" xfId="3788"/>
    <cellStyle name="20 % - Accent2 5 2 3 2" xfId="9069"/>
    <cellStyle name="20 % - Accent2 5 2 3 2 2" xfId="27212"/>
    <cellStyle name="20 % - Accent2 5 2 3 3" xfId="16826"/>
    <cellStyle name="20 % - Accent2 5 2 3 4" xfId="21932"/>
    <cellStyle name="20 % - Accent2 5 2 4" xfId="6428"/>
    <cellStyle name="20 % - Accent2 5 2 4 2" xfId="24572"/>
    <cellStyle name="20 % - Accent2 5 2 5" xfId="11722"/>
    <cellStyle name="20 % - Accent2 5 2 6" xfId="14362"/>
    <cellStyle name="20 % - Accent2 5 2 7" xfId="19292"/>
    <cellStyle name="20 % - Accent2 5 3" xfId="1674"/>
    <cellStyle name="20 % - Accent2 5 3 2" xfId="4316"/>
    <cellStyle name="20 % - Accent2 5 3 2 2" xfId="9597"/>
    <cellStyle name="20 % - Accent2 5 3 2 2 2" xfId="27740"/>
    <cellStyle name="20 % - Accent2 5 3 2 3" xfId="17354"/>
    <cellStyle name="20 % - Accent2 5 3 2 4" xfId="22460"/>
    <cellStyle name="20 % - Accent2 5 3 3" xfId="6956"/>
    <cellStyle name="20 % - Accent2 5 3 3 2" xfId="25100"/>
    <cellStyle name="20 % - Accent2 5 3 4" xfId="12250"/>
    <cellStyle name="20 % - Accent2 5 3 5" xfId="14890"/>
    <cellStyle name="20 % - Accent2 5 3 6" xfId="19820"/>
    <cellStyle name="20 % - Accent2 5 4" xfId="3083"/>
    <cellStyle name="20 % - Accent2 5 4 2" xfId="8365"/>
    <cellStyle name="20 % - Accent2 5 4 2 2" xfId="26508"/>
    <cellStyle name="20 % - Accent2 5 4 3" xfId="16122"/>
    <cellStyle name="20 % - Accent2 5 4 4" xfId="21228"/>
    <cellStyle name="20 % - Accent2 5 5" xfId="5724"/>
    <cellStyle name="20 % - Accent2 5 5 2" xfId="23868"/>
    <cellStyle name="20 % - Accent2 5 6" xfId="11022"/>
    <cellStyle name="20 % - Accent2 5 7" xfId="13658"/>
    <cellStyle name="20 % - Accent2 5 8" xfId="18588"/>
    <cellStyle name="20 % - Accent2 6" xfId="794"/>
    <cellStyle name="20 % - Accent2 6 2" xfId="2026"/>
    <cellStyle name="20 % - Accent2 6 2 2" xfId="4668"/>
    <cellStyle name="20 % - Accent2 6 2 2 2" xfId="9949"/>
    <cellStyle name="20 % - Accent2 6 2 2 2 2" xfId="28092"/>
    <cellStyle name="20 % - Accent2 6 2 2 3" xfId="17706"/>
    <cellStyle name="20 % - Accent2 6 2 2 4" xfId="22812"/>
    <cellStyle name="20 % - Accent2 6 2 3" xfId="7308"/>
    <cellStyle name="20 % - Accent2 6 2 3 2" xfId="25452"/>
    <cellStyle name="20 % - Accent2 6 2 4" xfId="12602"/>
    <cellStyle name="20 % - Accent2 6 2 5" xfId="15242"/>
    <cellStyle name="20 % - Accent2 6 2 6" xfId="20172"/>
    <cellStyle name="20 % - Accent2 6 3" xfId="3436"/>
    <cellStyle name="20 % - Accent2 6 3 2" xfId="8717"/>
    <cellStyle name="20 % - Accent2 6 3 2 2" xfId="26860"/>
    <cellStyle name="20 % - Accent2 6 3 3" xfId="16474"/>
    <cellStyle name="20 % - Accent2 6 3 4" xfId="21580"/>
    <cellStyle name="20 % - Accent2 6 4" xfId="6076"/>
    <cellStyle name="20 % - Accent2 6 4 2" xfId="24220"/>
    <cellStyle name="20 % - Accent2 6 5" xfId="11370"/>
    <cellStyle name="20 % - Accent2 6 6" xfId="14010"/>
    <cellStyle name="20 % - Accent2 6 7" xfId="18940"/>
    <cellStyle name="20 % - Accent2 7" xfId="1325"/>
    <cellStyle name="20 % - Accent2 7 2" xfId="3967"/>
    <cellStyle name="20 % - Accent2 7 2 2" xfId="9248"/>
    <cellStyle name="20 % - Accent2 7 2 2 2" xfId="27391"/>
    <cellStyle name="20 % - Accent2 7 2 3" xfId="17005"/>
    <cellStyle name="20 % - Accent2 7 2 4" xfId="22111"/>
    <cellStyle name="20 % - Accent2 7 3" xfId="6607"/>
    <cellStyle name="20 % - Accent2 7 3 2" xfId="24751"/>
    <cellStyle name="20 % - Accent2 7 4" xfId="11901"/>
    <cellStyle name="20 % - Accent2 7 5" xfId="14541"/>
    <cellStyle name="20 % - Accent2 7 6" xfId="19471"/>
    <cellStyle name="20 % - Accent2 8" xfId="2554"/>
    <cellStyle name="20 % - Accent2 8 2" xfId="5196"/>
    <cellStyle name="20 % - Accent2 8 2 2" xfId="10477"/>
    <cellStyle name="20 % - Accent2 8 2 2 2" xfId="28620"/>
    <cellStyle name="20 % - Accent2 8 2 3" xfId="23340"/>
    <cellStyle name="20 % - Accent2 8 3" xfId="7836"/>
    <cellStyle name="20 % - Accent2 8 3 2" xfId="25980"/>
    <cellStyle name="20 % - Accent2 8 4" xfId="13130"/>
    <cellStyle name="20 % - Accent2 8 5" xfId="15773"/>
    <cellStyle name="20 % - Accent2 8 6" xfId="20700"/>
    <cellStyle name="20 % - Accent2 9" xfId="2730"/>
    <cellStyle name="20 % - Accent2 9 2" xfId="8012"/>
    <cellStyle name="20 % - Accent2 9 2 2" xfId="26156"/>
    <cellStyle name="20 % - Accent2 9 3" xfId="20876"/>
    <cellStyle name="20 % - Accent3" xfId="29" builtinId="38" customBuiltin="1"/>
    <cellStyle name="20 % - Accent3 10" xfId="5374"/>
    <cellStyle name="20 % - Accent3 10 2" xfId="23518"/>
    <cellStyle name="20 % - Accent3 11" xfId="10673"/>
    <cellStyle name="20 % - Accent3 12" xfId="13311"/>
    <cellStyle name="20 % - Accent3 13" xfId="18236"/>
    <cellStyle name="20 % - Accent3 2" xfId="130"/>
    <cellStyle name="20 % - Accent3 2 10" xfId="10697"/>
    <cellStyle name="20 % - Accent3 2 11" xfId="13380"/>
    <cellStyle name="20 % - Accent3 2 12" xfId="18309"/>
    <cellStyle name="20 % - Accent3 2 2" xfId="241"/>
    <cellStyle name="20 % - Accent3 2 2 10" xfId="13467"/>
    <cellStyle name="20 % - Accent3 2 2 11" xfId="18397"/>
    <cellStyle name="20 % - Accent3 2 2 2" xfId="426"/>
    <cellStyle name="20 % - Accent3 2 2 2 2" xfId="779"/>
    <cellStyle name="20 % - Accent3 2 2 2 2 2" xfId="2011"/>
    <cellStyle name="20 % - Accent3 2 2 2 2 2 2" xfId="4653"/>
    <cellStyle name="20 % - Accent3 2 2 2 2 2 2 2" xfId="9934"/>
    <cellStyle name="20 % - Accent3 2 2 2 2 2 2 2 2" xfId="28077"/>
    <cellStyle name="20 % - Accent3 2 2 2 2 2 2 3" xfId="17691"/>
    <cellStyle name="20 % - Accent3 2 2 2 2 2 2 4" xfId="22797"/>
    <cellStyle name="20 % - Accent3 2 2 2 2 2 3" xfId="7293"/>
    <cellStyle name="20 % - Accent3 2 2 2 2 2 3 2" xfId="25437"/>
    <cellStyle name="20 % - Accent3 2 2 2 2 2 4" xfId="12587"/>
    <cellStyle name="20 % - Accent3 2 2 2 2 2 5" xfId="15227"/>
    <cellStyle name="20 % - Accent3 2 2 2 2 2 6" xfId="20157"/>
    <cellStyle name="20 % - Accent3 2 2 2 2 3" xfId="3421"/>
    <cellStyle name="20 % - Accent3 2 2 2 2 3 2" xfId="8702"/>
    <cellStyle name="20 % - Accent3 2 2 2 2 3 2 2" xfId="26845"/>
    <cellStyle name="20 % - Accent3 2 2 2 2 3 3" xfId="16459"/>
    <cellStyle name="20 % - Accent3 2 2 2 2 3 4" xfId="21565"/>
    <cellStyle name="20 % - Accent3 2 2 2 2 4" xfId="6061"/>
    <cellStyle name="20 % - Accent3 2 2 2 2 4 2" xfId="24205"/>
    <cellStyle name="20 % - Accent3 2 2 2 2 5" xfId="11355"/>
    <cellStyle name="20 % - Accent3 2 2 2 2 6" xfId="13995"/>
    <cellStyle name="20 % - Accent3 2 2 2 2 7" xfId="18925"/>
    <cellStyle name="20 % - Accent3 2 2 2 3" xfId="1131"/>
    <cellStyle name="20 % - Accent3 2 2 2 3 2" xfId="2363"/>
    <cellStyle name="20 % - Accent3 2 2 2 3 2 2" xfId="5005"/>
    <cellStyle name="20 % - Accent3 2 2 2 3 2 2 2" xfId="10286"/>
    <cellStyle name="20 % - Accent3 2 2 2 3 2 2 2 2" xfId="28429"/>
    <cellStyle name="20 % - Accent3 2 2 2 3 2 2 3" xfId="18043"/>
    <cellStyle name="20 % - Accent3 2 2 2 3 2 2 4" xfId="23149"/>
    <cellStyle name="20 % - Accent3 2 2 2 3 2 3" xfId="7645"/>
    <cellStyle name="20 % - Accent3 2 2 2 3 2 3 2" xfId="25789"/>
    <cellStyle name="20 % - Accent3 2 2 2 3 2 4" xfId="12939"/>
    <cellStyle name="20 % - Accent3 2 2 2 3 2 5" xfId="15579"/>
    <cellStyle name="20 % - Accent3 2 2 2 3 2 6" xfId="20509"/>
    <cellStyle name="20 % - Accent3 2 2 2 3 3" xfId="3773"/>
    <cellStyle name="20 % - Accent3 2 2 2 3 3 2" xfId="9054"/>
    <cellStyle name="20 % - Accent3 2 2 2 3 3 2 2" xfId="27197"/>
    <cellStyle name="20 % - Accent3 2 2 2 3 3 3" xfId="16811"/>
    <cellStyle name="20 % - Accent3 2 2 2 3 3 4" xfId="21917"/>
    <cellStyle name="20 % - Accent3 2 2 2 3 4" xfId="6413"/>
    <cellStyle name="20 % - Accent3 2 2 2 3 4 2" xfId="24557"/>
    <cellStyle name="20 % - Accent3 2 2 2 3 5" xfId="11707"/>
    <cellStyle name="20 % - Accent3 2 2 2 3 6" xfId="14347"/>
    <cellStyle name="20 % - Accent3 2 2 2 3 7" xfId="19277"/>
    <cellStyle name="20 % - Accent3 2 2 2 4" xfId="1659"/>
    <cellStyle name="20 % - Accent3 2 2 2 4 2" xfId="4301"/>
    <cellStyle name="20 % - Accent3 2 2 2 4 2 2" xfId="9582"/>
    <cellStyle name="20 % - Accent3 2 2 2 4 2 2 2" xfId="27725"/>
    <cellStyle name="20 % - Accent3 2 2 2 4 2 3" xfId="17339"/>
    <cellStyle name="20 % - Accent3 2 2 2 4 2 4" xfId="22445"/>
    <cellStyle name="20 % - Accent3 2 2 2 4 3" xfId="6941"/>
    <cellStyle name="20 % - Accent3 2 2 2 4 3 2" xfId="25085"/>
    <cellStyle name="20 % - Accent3 2 2 2 4 4" xfId="12235"/>
    <cellStyle name="20 % - Accent3 2 2 2 4 5" xfId="14875"/>
    <cellStyle name="20 % - Accent3 2 2 2 4 6" xfId="19805"/>
    <cellStyle name="20 % - Accent3 2 2 2 5" xfId="3068"/>
    <cellStyle name="20 % - Accent3 2 2 2 5 2" xfId="8350"/>
    <cellStyle name="20 % - Accent3 2 2 2 5 2 2" xfId="26493"/>
    <cellStyle name="20 % - Accent3 2 2 2 5 3" xfId="16107"/>
    <cellStyle name="20 % - Accent3 2 2 2 5 4" xfId="21213"/>
    <cellStyle name="20 % - Accent3 2 2 2 6" xfId="5709"/>
    <cellStyle name="20 % - Accent3 2 2 2 6 2" xfId="23853"/>
    <cellStyle name="20 % - Accent3 2 2 2 7" xfId="11007"/>
    <cellStyle name="20 % - Accent3 2 2 2 8" xfId="13643"/>
    <cellStyle name="20 % - Accent3 2 2 2 9" xfId="18573"/>
    <cellStyle name="20 % - Accent3 2 2 3" xfId="602"/>
    <cellStyle name="20 % - Accent3 2 2 3 2" xfId="1307"/>
    <cellStyle name="20 % - Accent3 2 2 3 2 2" xfId="2539"/>
    <cellStyle name="20 % - Accent3 2 2 3 2 2 2" xfId="5181"/>
    <cellStyle name="20 % - Accent3 2 2 3 2 2 2 2" xfId="10462"/>
    <cellStyle name="20 % - Accent3 2 2 3 2 2 2 2 2" xfId="28605"/>
    <cellStyle name="20 % - Accent3 2 2 3 2 2 2 3" xfId="18219"/>
    <cellStyle name="20 % - Accent3 2 2 3 2 2 2 4" xfId="23325"/>
    <cellStyle name="20 % - Accent3 2 2 3 2 2 3" xfId="7821"/>
    <cellStyle name="20 % - Accent3 2 2 3 2 2 3 2" xfId="25965"/>
    <cellStyle name="20 % - Accent3 2 2 3 2 2 4" xfId="13115"/>
    <cellStyle name="20 % - Accent3 2 2 3 2 2 5" xfId="15755"/>
    <cellStyle name="20 % - Accent3 2 2 3 2 2 6" xfId="20685"/>
    <cellStyle name="20 % - Accent3 2 2 3 2 3" xfId="3949"/>
    <cellStyle name="20 % - Accent3 2 2 3 2 3 2" xfId="9230"/>
    <cellStyle name="20 % - Accent3 2 2 3 2 3 2 2" xfId="27373"/>
    <cellStyle name="20 % - Accent3 2 2 3 2 3 3" xfId="16987"/>
    <cellStyle name="20 % - Accent3 2 2 3 2 3 4" xfId="22093"/>
    <cellStyle name="20 % - Accent3 2 2 3 2 4" xfId="6589"/>
    <cellStyle name="20 % - Accent3 2 2 3 2 4 2" xfId="24733"/>
    <cellStyle name="20 % - Accent3 2 2 3 2 5" xfId="11883"/>
    <cellStyle name="20 % - Accent3 2 2 3 2 6" xfId="14523"/>
    <cellStyle name="20 % - Accent3 2 2 3 2 7" xfId="19453"/>
    <cellStyle name="20 % - Accent3 2 2 3 3" xfId="1835"/>
    <cellStyle name="20 % - Accent3 2 2 3 3 2" xfId="4477"/>
    <cellStyle name="20 % - Accent3 2 2 3 3 2 2" xfId="9758"/>
    <cellStyle name="20 % - Accent3 2 2 3 3 2 2 2" xfId="27901"/>
    <cellStyle name="20 % - Accent3 2 2 3 3 2 3" xfId="17515"/>
    <cellStyle name="20 % - Accent3 2 2 3 3 2 4" xfId="22621"/>
    <cellStyle name="20 % - Accent3 2 2 3 3 3" xfId="7117"/>
    <cellStyle name="20 % - Accent3 2 2 3 3 3 2" xfId="25261"/>
    <cellStyle name="20 % - Accent3 2 2 3 3 4" xfId="12411"/>
    <cellStyle name="20 % - Accent3 2 2 3 3 5" xfId="15051"/>
    <cellStyle name="20 % - Accent3 2 2 3 3 6" xfId="19981"/>
    <cellStyle name="20 % - Accent3 2 2 3 4" xfId="3244"/>
    <cellStyle name="20 % - Accent3 2 2 3 4 2" xfId="8526"/>
    <cellStyle name="20 % - Accent3 2 2 3 4 2 2" xfId="26669"/>
    <cellStyle name="20 % - Accent3 2 2 3 4 3" xfId="16283"/>
    <cellStyle name="20 % - Accent3 2 2 3 4 4" xfId="21389"/>
    <cellStyle name="20 % - Accent3 2 2 3 5" xfId="5885"/>
    <cellStyle name="20 % - Accent3 2 2 3 5 2" xfId="24029"/>
    <cellStyle name="20 % - Accent3 2 2 3 6" xfId="11179"/>
    <cellStyle name="20 % - Accent3 2 2 3 7" xfId="13819"/>
    <cellStyle name="20 % - Accent3 2 2 3 8" xfId="18749"/>
    <cellStyle name="20 % - Accent3 2 2 4" xfId="955"/>
    <cellStyle name="20 % - Accent3 2 2 4 2" xfId="2187"/>
    <cellStyle name="20 % - Accent3 2 2 4 2 2" xfId="4829"/>
    <cellStyle name="20 % - Accent3 2 2 4 2 2 2" xfId="10110"/>
    <cellStyle name="20 % - Accent3 2 2 4 2 2 2 2" xfId="28253"/>
    <cellStyle name="20 % - Accent3 2 2 4 2 2 3" xfId="17867"/>
    <cellStyle name="20 % - Accent3 2 2 4 2 2 4" xfId="22973"/>
    <cellStyle name="20 % - Accent3 2 2 4 2 3" xfId="7469"/>
    <cellStyle name="20 % - Accent3 2 2 4 2 3 2" xfId="25613"/>
    <cellStyle name="20 % - Accent3 2 2 4 2 4" xfId="12763"/>
    <cellStyle name="20 % - Accent3 2 2 4 2 5" xfId="15403"/>
    <cellStyle name="20 % - Accent3 2 2 4 2 6" xfId="20333"/>
    <cellStyle name="20 % - Accent3 2 2 4 3" xfId="3597"/>
    <cellStyle name="20 % - Accent3 2 2 4 3 2" xfId="8878"/>
    <cellStyle name="20 % - Accent3 2 2 4 3 2 2" xfId="27021"/>
    <cellStyle name="20 % - Accent3 2 2 4 3 3" xfId="16635"/>
    <cellStyle name="20 % - Accent3 2 2 4 3 4" xfId="21741"/>
    <cellStyle name="20 % - Accent3 2 2 4 4" xfId="6237"/>
    <cellStyle name="20 % - Accent3 2 2 4 4 2" xfId="24381"/>
    <cellStyle name="20 % - Accent3 2 2 4 5" xfId="11531"/>
    <cellStyle name="20 % - Accent3 2 2 4 6" xfId="14171"/>
    <cellStyle name="20 % - Accent3 2 2 4 7" xfId="19101"/>
    <cellStyle name="20 % - Accent3 2 2 5" xfId="1483"/>
    <cellStyle name="20 % - Accent3 2 2 5 2" xfId="4125"/>
    <cellStyle name="20 % - Accent3 2 2 5 2 2" xfId="9406"/>
    <cellStyle name="20 % - Accent3 2 2 5 2 2 2" xfId="27549"/>
    <cellStyle name="20 % - Accent3 2 2 5 2 3" xfId="17163"/>
    <cellStyle name="20 % - Accent3 2 2 5 2 4" xfId="22269"/>
    <cellStyle name="20 % - Accent3 2 2 5 3" xfId="6765"/>
    <cellStyle name="20 % - Accent3 2 2 5 3 2" xfId="24909"/>
    <cellStyle name="20 % - Accent3 2 2 5 4" xfId="12059"/>
    <cellStyle name="20 % - Accent3 2 2 5 5" xfId="14699"/>
    <cellStyle name="20 % - Accent3 2 2 5 6" xfId="19629"/>
    <cellStyle name="20 % - Accent3 2 2 6" xfId="2715"/>
    <cellStyle name="20 % - Accent3 2 2 6 2" xfId="5357"/>
    <cellStyle name="20 % - Accent3 2 2 6 2 2" xfId="10638"/>
    <cellStyle name="20 % - Accent3 2 2 6 2 2 2" xfId="28781"/>
    <cellStyle name="20 % - Accent3 2 2 6 2 3" xfId="23501"/>
    <cellStyle name="20 % - Accent3 2 2 6 3" xfId="7997"/>
    <cellStyle name="20 % - Accent3 2 2 6 3 2" xfId="26141"/>
    <cellStyle name="20 % - Accent3 2 2 6 4" xfId="13291"/>
    <cellStyle name="20 % - Accent3 2 2 6 5" xfId="15931"/>
    <cellStyle name="20 % - Accent3 2 2 6 6" xfId="20861"/>
    <cellStyle name="20 % - Accent3 2 2 7" xfId="2892"/>
    <cellStyle name="20 % - Accent3 2 2 7 2" xfId="8174"/>
    <cellStyle name="20 % - Accent3 2 2 7 2 2" xfId="26317"/>
    <cellStyle name="20 % - Accent3 2 2 7 3" xfId="21037"/>
    <cellStyle name="20 % - Accent3 2 2 8" xfId="5533"/>
    <cellStyle name="20 % - Accent3 2 2 8 2" xfId="23677"/>
    <cellStyle name="20 % - Accent3 2 2 9" xfId="10831"/>
    <cellStyle name="20 % - Accent3 2 3" xfId="339"/>
    <cellStyle name="20 % - Accent3 2 3 2" xfId="692"/>
    <cellStyle name="20 % - Accent3 2 3 2 2" xfId="1924"/>
    <cellStyle name="20 % - Accent3 2 3 2 2 2" xfId="4566"/>
    <cellStyle name="20 % - Accent3 2 3 2 2 2 2" xfId="9847"/>
    <cellStyle name="20 % - Accent3 2 3 2 2 2 2 2" xfId="27990"/>
    <cellStyle name="20 % - Accent3 2 3 2 2 2 3" xfId="17604"/>
    <cellStyle name="20 % - Accent3 2 3 2 2 2 4" xfId="22710"/>
    <cellStyle name="20 % - Accent3 2 3 2 2 3" xfId="7206"/>
    <cellStyle name="20 % - Accent3 2 3 2 2 3 2" xfId="25350"/>
    <cellStyle name="20 % - Accent3 2 3 2 2 4" xfId="12500"/>
    <cellStyle name="20 % - Accent3 2 3 2 2 5" xfId="15140"/>
    <cellStyle name="20 % - Accent3 2 3 2 2 6" xfId="20070"/>
    <cellStyle name="20 % - Accent3 2 3 2 3" xfId="3334"/>
    <cellStyle name="20 % - Accent3 2 3 2 3 2" xfId="8615"/>
    <cellStyle name="20 % - Accent3 2 3 2 3 2 2" xfId="26758"/>
    <cellStyle name="20 % - Accent3 2 3 2 3 3" xfId="16372"/>
    <cellStyle name="20 % - Accent3 2 3 2 3 4" xfId="21478"/>
    <cellStyle name="20 % - Accent3 2 3 2 4" xfId="5974"/>
    <cellStyle name="20 % - Accent3 2 3 2 4 2" xfId="24118"/>
    <cellStyle name="20 % - Accent3 2 3 2 5" xfId="11268"/>
    <cellStyle name="20 % - Accent3 2 3 2 6" xfId="13908"/>
    <cellStyle name="20 % - Accent3 2 3 2 7" xfId="18838"/>
    <cellStyle name="20 % - Accent3 2 3 3" xfId="1044"/>
    <cellStyle name="20 % - Accent3 2 3 3 2" xfId="2276"/>
    <cellStyle name="20 % - Accent3 2 3 3 2 2" xfId="4918"/>
    <cellStyle name="20 % - Accent3 2 3 3 2 2 2" xfId="10199"/>
    <cellStyle name="20 % - Accent3 2 3 3 2 2 2 2" xfId="28342"/>
    <cellStyle name="20 % - Accent3 2 3 3 2 2 3" xfId="17956"/>
    <cellStyle name="20 % - Accent3 2 3 3 2 2 4" xfId="23062"/>
    <cellStyle name="20 % - Accent3 2 3 3 2 3" xfId="7558"/>
    <cellStyle name="20 % - Accent3 2 3 3 2 3 2" xfId="25702"/>
    <cellStyle name="20 % - Accent3 2 3 3 2 4" xfId="12852"/>
    <cellStyle name="20 % - Accent3 2 3 3 2 5" xfId="15492"/>
    <cellStyle name="20 % - Accent3 2 3 3 2 6" xfId="20422"/>
    <cellStyle name="20 % - Accent3 2 3 3 3" xfId="3686"/>
    <cellStyle name="20 % - Accent3 2 3 3 3 2" xfId="8967"/>
    <cellStyle name="20 % - Accent3 2 3 3 3 2 2" xfId="27110"/>
    <cellStyle name="20 % - Accent3 2 3 3 3 3" xfId="16724"/>
    <cellStyle name="20 % - Accent3 2 3 3 3 4" xfId="21830"/>
    <cellStyle name="20 % - Accent3 2 3 3 4" xfId="6326"/>
    <cellStyle name="20 % - Accent3 2 3 3 4 2" xfId="24470"/>
    <cellStyle name="20 % - Accent3 2 3 3 5" xfId="11620"/>
    <cellStyle name="20 % - Accent3 2 3 3 6" xfId="14260"/>
    <cellStyle name="20 % - Accent3 2 3 3 7" xfId="19190"/>
    <cellStyle name="20 % - Accent3 2 3 4" xfId="1572"/>
    <cellStyle name="20 % - Accent3 2 3 4 2" xfId="4214"/>
    <cellStyle name="20 % - Accent3 2 3 4 2 2" xfId="9495"/>
    <cellStyle name="20 % - Accent3 2 3 4 2 2 2" xfId="27638"/>
    <cellStyle name="20 % - Accent3 2 3 4 2 3" xfId="17252"/>
    <cellStyle name="20 % - Accent3 2 3 4 2 4" xfId="22358"/>
    <cellStyle name="20 % - Accent3 2 3 4 3" xfId="6854"/>
    <cellStyle name="20 % - Accent3 2 3 4 3 2" xfId="24998"/>
    <cellStyle name="20 % - Accent3 2 3 4 4" xfId="12148"/>
    <cellStyle name="20 % - Accent3 2 3 4 5" xfId="14788"/>
    <cellStyle name="20 % - Accent3 2 3 4 6" xfId="19718"/>
    <cellStyle name="20 % - Accent3 2 3 5" xfId="2981"/>
    <cellStyle name="20 % - Accent3 2 3 5 2" xfId="8263"/>
    <cellStyle name="20 % - Accent3 2 3 5 2 2" xfId="26406"/>
    <cellStyle name="20 % - Accent3 2 3 5 3" xfId="16020"/>
    <cellStyle name="20 % - Accent3 2 3 5 4" xfId="21126"/>
    <cellStyle name="20 % - Accent3 2 3 6" xfId="5622"/>
    <cellStyle name="20 % - Accent3 2 3 6 2" xfId="23766"/>
    <cellStyle name="20 % - Accent3 2 3 7" xfId="10922"/>
    <cellStyle name="20 % - Accent3 2 3 8" xfId="13556"/>
    <cellStyle name="20 % - Accent3 2 3 9" xfId="18486"/>
    <cellStyle name="20 % - Accent3 2 4" xfId="515"/>
    <cellStyle name="20 % - Accent3 2 4 2" xfId="1220"/>
    <cellStyle name="20 % - Accent3 2 4 2 2" xfId="2452"/>
    <cellStyle name="20 % - Accent3 2 4 2 2 2" xfId="5094"/>
    <cellStyle name="20 % - Accent3 2 4 2 2 2 2" xfId="10375"/>
    <cellStyle name="20 % - Accent3 2 4 2 2 2 2 2" xfId="28518"/>
    <cellStyle name="20 % - Accent3 2 4 2 2 2 3" xfId="18132"/>
    <cellStyle name="20 % - Accent3 2 4 2 2 2 4" xfId="23238"/>
    <cellStyle name="20 % - Accent3 2 4 2 2 3" xfId="7734"/>
    <cellStyle name="20 % - Accent3 2 4 2 2 3 2" xfId="25878"/>
    <cellStyle name="20 % - Accent3 2 4 2 2 4" xfId="13028"/>
    <cellStyle name="20 % - Accent3 2 4 2 2 5" xfId="15668"/>
    <cellStyle name="20 % - Accent3 2 4 2 2 6" xfId="20598"/>
    <cellStyle name="20 % - Accent3 2 4 2 3" xfId="3862"/>
    <cellStyle name="20 % - Accent3 2 4 2 3 2" xfId="9143"/>
    <cellStyle name="20 % - Accent3 2 4 2 3 2 2" xfId="27286"/>
    <cellStyle name="20 % - Accent3 2 4 2 3 3" xfId="16900"/>
    <cellStyle name="20 % - Accent3 2 4 2 3 4" xfId="22006"/>
    <cellStyle name="20 % - Accent3 2 4 2 4" xfId="6502"/>
    <cellStyle name="20 % - Accent3 2 4 2 4 2" xfId="24646"/>
    <cellStyle name="20 % - Accent3 2 4 2 5" xfId="11796"/>
    <cellStyle name="20 % - Accent3 2 4 2 6" xfId="14436"/>
    <cellStyle name="20 % - Accent3 2 4 2 7" xfId="19366"/>
    <cellStyle name="20 % - Accent3 2 4 3" xfId="1748"/>
    <cellStyle name="20 % - Accent3 2 4 3 2" xfId="4390"/>
    <cellStyle name="20 % - Accent3 2 4 3 2 2" xfId="9671"/>
    <cellStyle name="20 % - Accent3 2 4 3 2 2 2" xfId="27814"/>
    <cellStyle name="20 % - Accent3 2 4 3 2 3" xfId="17428"/>
    <cellStyle name="20 % - Accent3 2 4 3 2 4" xfId="22534"/>
    <cellStyle name="20 % - Accent3 2 4 3 3" xfId="7030"/>
    <cellStyle name="20 % - Accent3 2 4 3 3 2" xfId="25174"/>
    <cellStyle name="20 % - Accent3 2 4 3 4" xfId="12324"/>
    <cellStyle name="20 % - Accent3 2 4 3 5" xfId="14964"/>
    <cellStyle name="20 % - Accent3 2 4 3 6" xfId="19894"/>
    <cellStyle name="20 % - Accent3 2 4 4" xfId="3157"/>
    <cellStyle name="20 % - Accent3 2 4 4 2" xfId="8439"/>
    <cellStyle name="20 % - Accent3 2 4 4 2 2" xfId="26582"/>
    <cellStyle name="20 % - Accent3 2 4 4 3" xfId="16196"/>
    <cellStyle name="20 % - Accent3 2 4 4 4" xfId="21302"/>
    <cellStyle name="20 % - Accent3 2 4 5" xfId="5798"/>
    <cellStyle name="20 % - Accent3 2 4 5 2" xfId="23942"/>
    <cellStyle name="20 % - Accent3 2 4 6" xfId="11094"/>
    <cellStyle name="20 % - Accent3 2 4 7" xfId="13732"/>
    <cellStyle name="20 % - Accent3 2 4 8" xfId="18662"/>
    <cellStyle name="20 % - Accent3 2 5" xfId="868"/>
    <cellStyle name="20 % - Accent3 2 5 2" xfId="2100"/>
    <cellStyle name="20 % - Accent3 2 5 2 2" xfId="4742"/>
    <cellStyle name="20 % - Accent3 2 5 2 2 2" xfId="10023"/>
    <cellStyle name="20 % - Accent3 2 5 2 2 2 2" xfId="28166"/>
    <cellStyle name="20 % - Accent3 2 5 2 2 3" xfId="17780"/>
    <cellStyle name="20 % - Accent3 2 5 2 2 4" xfId="22886"/>
    <cellStyle name="20 % - Accent3 2 5 2 3" xfId="7382"/>
    <cellStyle name="20 % - Accent3 2 5 2 3 2" xfId="25526"/>
    <cellStyle name="20 % - Accent3 2 5 2 4" xfId="12676"/>
    <cellStyle name="20 % - Accent3 2 5 2 5" xfId="15316"/>
    <cellStyle name="20 % - Accent3 2 5 2 6" xfId="20246"/>
    <cellStyle name="20 % - Accent3 2 5 3" xfId="3510"/>
    <cellStyle name="20 % - Accent3 2 5 3 2" xfId="8791"/>
    <cellStyle name="20 % - Accent3 2 5 3 2 2" xfId="26934"/>
    <cellStyle name="20 % - Accent3 2 5 3 3" xfId="16548"/>
    <cellStyle name="20 % - Accent3 2 5 3 4" xfId="21654"/>
    <cellStyle name="20 % - Accent3 2 5 4" xfId="6150"/>
    <cellStyle name="20 % - Accent3 2 5 4 2" xfId="24294"/>
    <cellStyle name="20 % - Accent3 2 5 5" xfId="11444"/>
    <cellStyle name="20 % - Accent3 2 5 6" xfId="14084"/>
    <cellStyle name="20 % - Accent3 2 5 7" xfId="19014"/>
    <cellStyle name="20 % - Accent3 2 6" xfId="1396"/>
    <cellStyle name="20 % - Accent3 2 6 2" xfId="4038"/>
    <cellStyle name="20 % - Accent3 2 6 2 2" xfId="9319"/>
    <cellStyle name="20 % - Accent3 2 6 2 2 2" xfId="27462"/>
    <cellStyle name="20 % - Accent3 2 6 2 3" xfId="17076"/>
    <cellStyle name="20 % - Accent3 2 6 2 4" xfId="22182"/>
    <cellStyle name="20 % - Accent3 2 6 3" xfId="6678"/>
    <cellStyle name="20 % - Accent3 2 6 3 2" xfId="24822"/>
    <cellStyle name="20 % - Accent3 2 6 4" xfId="11972"/>
    <cellStyle name="20 % - Accent3 2 6 5" xfId="14612"/>
    <cellStyle name="20 % - Accent3 2 6 6" xfId="19542"/>
    <cellStyle name="20 % - Accent3 2 7" xfId="2628"/>
    <cellStyle name="20 % - Accent3 2 7 2" xfId="5270"/>
    <cellStyle name="20 % - Accent3 2 7 2 2" xfId="10551"/>
    <cellStyle name="20 % - Accent3 2 7 2 2 2" xfId="28694"/>
    <cellStyle name="20 % - Accent3 2 7 2 3" xfId="23414"/>
    <cellStyle name="20 % - Accent3 2 7 3" xfId="7910"/>
    <cellStyle name="20 % - Accent3 2 7 3 2" xfId="26054"/>
    <cellStyle name="20 % - Accent3 2 7 4" xfId="13204"/>
    <cellStyle name="20 % - Accent3 2 7 5" xfId="15844"/>
    <cellStyle name="20 % - Accent3 2 7 6" xfId="20774"/>
    <cellStyle name="20 % - Accent3 2 8" xfId="2805"/>
    <cellStyle name="20 % - Accent3 2 8 2" xfId="8087"/>
    <cellStyle name="20 % - Accent3 2 8 2 2" xfId="26230"/>
    <cellStyle name="20 % - Accent3 2 8 3" xfId="20950"/>
    <cellStyle name="20 % - Accent3 2 9" xfId="5446"/>
    <cellStyle name="20 % - Accent3 2 9 2" xfId="23590"/>
    <cellStyle name="20 % - Accent3 3" xfId="173"/>
    <cellStyle name="20 % - Accent3 3 10" xfId="13400"/>
    <cellStyle name="20 % - Accent3 3 11" xfId="18330"/>
    <cellStyle name="20 % - Accent3 3 2" xfId="359"/>
    <cellStyle name="20 % - Accent3 3 2 2" xfId="712"/>
    <cellStyle name="20 % - Accent3 3 2 2 2" xfId="1944"/>
    <cellStyle name="20 % - Accent3 3 2 2 2 2" xfId="4586"/>
    <cellStyle name="20 % - Accent3 3 2 2 2 2 2" xfId="9867"/>
    <cellStyle name="20 % - Accent3 3 2 2 2 2 2 2" xfId="28010"/>
    <cellStyle name="20 % - Accent3 3 2 2 2 2 3" xfId="17624"/>
    <cellStyle name="20 % - Accent3 3 2 2 2 2 4" xfId="22730"/>
    <cellStyle name="20 % - Accent3 3 2 2 2 3" xfId="7226"/>
    <cellStyle name="20 % - Accent3 3 2 2 2 3 2" xfId="25370"/>
    <cellStyle name="20 % - Accent3 3 2 2 2 4" xfId="12520"/>
    <cellStyle name="20 % - Accent3 3 2 2 2 5" xfId="15160"/>
    <cellStyle name="20 % - Accent3 3 2 2 2 6" xfId="20090"/>
    <cellStyle name="20 % - Accent3 3 2 2 3" xfId="3354"/>
    <cellStyle name="20 % - Accent3 3 2 2 3 2" xfId="8635"/>
    <cellStyle name="20 % - Accent3 3 2 2 3 2 2" xfId="26778"/>
    <cellStyle name="20 % - Accent3 3 2 2 3 3" xfId="16392"/>
    <cellStyle name="20 % - Accent3 3 2 2 3 4" xfId="21498"/>
    <cellStyle name="20 % - Accent3 3 2 2 4" xfId="5994"/>
    <cellStyle name="20 % - Accent3 3 2 2 4 2" xfId="24138"/>
    <cellStyle name="20 % - Accent3 3 2 2 5" xfId="11288"/>
    <cellStyle name="20 % - Accent3 3 2 2 6" xfId="13928"/>
    <cellStyle name="20 % - Accent3 3 2 2 7" xfId="18858"/>
    <cellStyle name="20 % - Accent3 3 2 3" xfId="1064"/>
    <cellStyle name="20 % - Accent3 3 2 3 2" xfId="2296"/>
    <cellStyle name="20 % - Accent3 3 2 3 2 2" xfId="4938"/>
    <cellStyle name="20 % - Accent3 3 2 3 2 2 2" xfId="10219"/>
    <cellStyle name="20 % - Accent3 3 2 3 2 2 2 2" xfId="28362"/>
    <cellStyle name="20 % - Accent3 3 2 3 2 2 3" xfId="17976"/>
    <cellStyle name="20 % - Accent3 3 2 3 2 2 4" xfId="23082"/>
    <cellStyle name="20 % - Accent3 3 2 3 2 3" xfId="7578"/>
    <cellStyle name="20 % - Accent3 3 2 3 2 3 2" xfId="25722"/>
    <cellStyle name="20 % - Accent3 3 2 3 2 4" xfId="12872"/>
    <cellStyle name="20 % - Accent3 3 2 3 2 5" xfId="15512"/>
    <cellStyle name="20 % - Accent3 3 2 3 2 6" xfId="20442"/>
    <cellStyle name="20 % - Accent3 3 2 3 3" xfId="3706"/>
    <cellStyle name="20 % - Accent3 3 2 3 3 2" xfId="8987"/>
    <cellStyle name="20 % - Accent3 3 2 3 3 2 2" xfId="27130"/>
    <cellStyle name="20 % - Accent3 3 2 3 3 3" xfId="16744"/>
    <cellStyle name="20 % - Accent3 3 2 3 3 4" xfId="21850"/>
    <cellStyle name="20 % - Accent3 3 2 3 4" xfId="6346"/>
    <cellStyle name="20 % - Accent3 3 2 3 4 2" xfId="24490"/>
    <cellStyle name="20 % - Accent3 3 2 3 5" xfId="11640"/>
    <cellStyle name="20 % - Accent3 3 2 3 6" xfId="14280"/>
    <cellStyle name="20 % - Accent3 3 2 3 7" xfId="19210"/>
    <cellStyle name="20 % - Accent3 3 2 4" xfId="1592"/>
    <cellStyle name="20 % - Accent3 3 2 4 2" xfId="4234"/>
    <cellStyle name="20 % - Accent3 3 2 4 2 2" xfId="9515"/>
    <cellStyle name="20 % - Accent3 3 2 4 2 2 2" xfId="27658"/>
    <cellStyle name="20 % - Accent3 3 2 4 2 3" xfId="17272"/>
    <cellStyle name="20 % - Accent3 3 2 4 2 4" xfId="22378"/>
    <cellStyle name="20 % - Accent3 3 2 4 3" xfId="6874"/>
    <cellStyle name="20 % - Accent3 3 2 4 3 2" xfId="25018"/>
    <cellStyle name="20 % - Accent3 3 2 4 4" xfId="12168"/>
    <cellStyle name="20 % - Accent3 3 2 4 5" xfId="14808"/>
    <cellStyle name="20 % - Accent3 3 2 4 6" xfId="19738"/>
    <cellStyle name="20 % - Accent3 3 2 5" xfId="3001"/>
    <cellStyle name="20 % - Accent3 3 2 5 2" xfId="8283"/>
    <cellStyle name="20 % - Accent3 3 2 5 2 2" xfId="26426"/>
    <cellStyle name="20 % - Accent3 3 2 5 3" xfId="16040"/>
    <cellStyle name="20 % - Accent3 3 2 5 4" xfId="21146"/>
    <cellStyle name="20 % - Accent3 3 2 6" xfId="5642"/>
    <cellStyle name="20 % - Accent3 3 2 6 2" xfId="23786"/>
    <cellStyle name="20 % - Accent3 3 2 7" xfId="10942"/>
    <cellStyle name="20 % - Accent3 3 2 8" xfId="13576"/>
    <cellStyle name="20 % - Accent3 3 2 9" xfId="18506"/>
    <cellStyle name="20 % - Accent3 3 3" xfId="535"/>
    <cellStyle name="20 % - Accent3 3 3 2" xfId="1240"/>
    <cellStyle name="20 % - Accent3 3 3 2 2" xfId="2472"/>
    <cellStyle name="20 % - Accent3 3 3 2 2 2" xfId="5114"/>
    <cellStyle name="20 % - Accent3 3 3 2 2 2 2" xfId="10395"/>
    <cellStyle name="20 % - Accent3 3 3 2 2 2 2 2" xfId="28538"/>
    <cellStyle name="20 % - Accent3 3 3 2 2 2 3" xfId="18152"/>
    <cellStyle name="20 % - Accent3 3 3 2 2 2 4" xfId="23258"/>
    <cellStyle name="20 % - Accent3 3 3 2 2 3" xfId="7754"/>
    <cellStyle name="20 % - Accent3 3 3 2 2 3 2" xfId="25898"/>
    <cellStyle name="20 % - Accent3 3 3 2 2 4" xfId="13048"/>
    <cellStyle name="20 % - Accent3 3 3 2 2 5" xfId="15688"/>
    <cellStyle name="20 % - Accent3 3 3 2 2 6" xfId="20618"/>
    <cellStyle name="20 % - Accent3 3 3 2 3" xfId="3882"/>
    <cellStyle name="20 % - Accent3 3 3 2 3 2" xfId="9163"/>
    <cellStyle name="20 % - Accent3 3 3 2 3 2 2" xfId="27306"/>
    <cellStyle name="20 % - Accent3 3 3 2 3 3" xfId="16920"/>
    <cellStyle name="20 % - Accent3 3 3 2 3 4" xfId="22026"/>
    <cellStyle name="20 % - Accent3 3 3 2 4" xfId="6522"/>
    <cellStyle name="20 % - Accent3 3 3 2 4 2" xfId="24666"/>
    <cellStyle name="20 % - Accent3 3 3 2 5" xfId="11816"/>
    <cellStyle name="20 % - Accent3 3 3 2 6" xfId="14456"/>
    <cellStyle name="20 % - Accent3 3 3 2 7" xfId="19386"/>
    <cellStyle name="20 % - Accent3 3 3 3" xfId="1768"/>
    <cellStyle name="20 % - Accent3 3 3 3 2" xfId="4410"/>
    <cellStyle name="20 % - Accent3 3 3 3 2 2" xfId="9691"/>
    <cellStyle name="20 % - Accent3 3 3 3 2 2 2" xfId="27834"/>
    <cellStyle name="20 % - Accent3 3 3 3 2 3" xfId="17448"/>
    <cellStyle name="20 % - Accent3 3 3 3 2 4" xfId="22554"/>
    <cellStyle name="20 % - Accent3 3 3 3 3" xfId="7050"/>
    <cellStyle name="20 % - Accent3 3 3 3 3 2" xfId="25194"/>
    <cellStyle name="20 % - Accent3 3 3 3 4" xfId="12344"/>
    <cellStyle name="20 % - Accent3 3 3 3 5" xfId="14984"/>
    <cellStyle name="20 % - Accent3 3 3 3 6" xfId="19914"/>
    <cellStyle name="20 % - Accent3 3 3 4" xfId="3177"/>
    <cellStyle name="20 % - Accent3 3 3 4 2" xfId="8459"/>
    <cellStyle name="20 % - Accent3 3 3 4 2 2" xfId="26602"/>
    <cellStyle name="20 % - Accent3 3 3 4 3" xfId="16216"/>
    <cellStyle name="20 % - Accent3 3 3 4 4" xfId="21322"/>
    <cellStyle name="20 % - Accent3 3 3 5" xfId="5818"/>
    <cellStyle name="20 % - Accent3 3 3 5 2" xfId="23962"/>
    <cellStyle name="20 % - Accent3 3 3 6" xfId="11114"/>
    <cellStyle name="20 % - Accent3 3 3 7" xfId="13752"/>
    <cellStyle name="20 % - Accent3 3 3 8" xfId="18682"/>
    <cellStyle name="20 % - Accent3 3 4" xfId="888"/>
    <cellStyle name="20 % - Accent3 3 4 2" xfId="2120"/>
    <cellStyle name="20 % - Accent3 3 4 2 2" xfId="4762"/>
    <cellStyle name="20 % - Accent3 3 4 2 2 2" xfId="10043"/>
    <cellStyle name="20 % - Accent3 3 4 2 2 2 2" xfId="28186"/>
    <cellStyle name="20 % - Accent3 3 4 2 2 3" xfId="17800"/>
    <cellStyle name="20 % - Accent3 3 4 2 2 4" xfId="22906"/>
    <cellStyle name="20 % - Accent3 3 4 2 3" xfId="7402"/>
    <cellStyle name="20 % - Accent3 3 4 2 3 2" xfId="25546"/>
    <cellStyle name="20 % - Accent3 3 4 2 4" xfId="12696"/>
    <cellStyle name="20 % - Accent3 3 4 2 5" xfId="15336"/>
    <cellStyle name="20 % - Accent3 3 4 2 6" xfId="20266"/>
    <cellStyle name="20 % - Accent3 3 4 3" xfId="3530"/>
    <cellStyle name="20 % - Accent3 3 4 3 2" xfId="8811"/>
    <cellStyle name="20 % - Accent3 3 4 3 2 2" xfId="26954"/>
    <cellStyle name="20 % - Accent3 3 4 3 3" xfId="16568"/>
    <cellStyle name="20 % - Accent3 3 4 3 4" xfId="21674"/>
    <cellStyle name="20 % - Accent3 3 4 4" xfId="6170"/>
    <cellStyle name="20 % - Accent3 3 4 4 2" xfId="24314"/>
    <cellStyle name="20 % - Accent3 3 4 5" xfId="11464"/>
    <cellStyle name="20 % - Accent3 3 4 6" xfId="14104"/>
    <cellStyle name="20 % - Accent3 3 4 7" xfId="19034"/>
    <cellStyle name="20 % - Accent3 3 5" xfId="1416"/>
    <cellStyle name="20 % - Accent3 3 5 2" xfId="4058"/>
    <cellStyle name="20 % - Accent3 3 5 2 2" xfId="9339"/>
    <cellStyle name="20 % - Accent3 3 5 2 2 2" xfId="27482"/>
    <cellStyle name="20 % - Accent3 3 5 2 3" xfId="17096"/>
    <cellStyle name="20 % - Accent3 3 5 2 4" xfId="22202"/>
    <cellStyle name="20 % - Accent3 3 5 3" xfId="6698"/>
    <cellStyle name="20 % - Accent3 3 5 3 2" xfId="24842"/>
    <cellStyle name="20 % - Accent3 3 5 4" xfId="11992"/>
    <cellStyle name="20 % - Accent3 3 5 5" xfId="14632"/>
    <cellStyle name="20 % - Accent3 3 5 6" xfId="19562"/>
    <cellStyle name="20 % - Accent3 3 6" xfId="2648"/>
    <cellStyle name="20 % - Accent3 3 6 2" xfId="5290"/>
    <cellStyle name="20 % - Accent3 3 6 2 2" xfId="10571"/>
    <cellStyle name="20 % - Accent3 3 6 2 2 2" xfId="28714"/>
    <cellStyle name="20 % - Accent3 3 6 2 3" xfId="23434"/>
    <cellStyle name="20 % - Accent3 3 6 3" xfId="7930"/>
    <cellStyle name="20 % - Accent3 3 6 3 2" xfId="26074"/>
    <cellStyle name="20 % - Accent3 3 6 4" xfId="13224"/>
    <cellStyle name="20 % - Accent3 3 6 5" xfId="15864"/>
    <cellStyle name="20 % - Accent3 3 6 6" xfId="20794"/>
    <cellStyle name="20 % - Accent3 3 7" xfId="2825"/>
    <cellStyle name="20 % - Accent3 3 7 2" xfId="8107"/>
    <cellStyle name="20 % - Accent3 3 7 2 2" xfId="26250"/>
    <cellStyle name="20 % - Accent3 3 7 3" xfId="20970"/>
    <cellStyle name="20 % - Accent3 3 8" xfId="5466"/>
    <cellStyle name="20 % - Accent3 3 8 2" xfId="23610"/>
    <cellStyle name="20 % - Accent3 3 9" xfId="10764"/>
    <cellStyle name="20 % - Accent3 4" xfId="271"/>
    <cellStyle name="20 % - Accent3 4 2" xfId="623"/>
    <cellStyle name="20 % - Accent3 4 2 2" xfId="1855"/>
    <cellStyle name="20 % - Accent3 4 2 2 2" xfId="4497"/>
    <cellStyle name="20 % - Accent3 4 2 2 2 2" xfId="9778"/>
    <cellStyle name="20 % - Accent3 4 2 2 2 2 2" xfId="27921"/>
    <cellStyle name="20 % - Accent3 4 2 2 2 3" xfId="17535"/>
    <cellStyle name="20 % - Accent3 4 2 2 2 4" xfId="22641"/>
    <cellStyle name="20 % - Accent3 4 2 2 3" xfId="7137"/>
    <cellStyle name="20 % - Accent3 4 2 2 3 2" xfId="25281"/>
    <cellStyle name="20 % - Accent3 4 2 2 4" xfId="12431"/>
    <cellStyle name="20 % - Accent3 4 2 2 5" xfId="15071"/>
    <cellStyle name="20 % - Accent3 4 2 2 6" xfId="20001"/>
    <cellStyle name="20 % - Accent3 4 2 3" xfId="3265"/>
    <cellStyle name="20 % - Accent3 4 2 3 2" xfId="8546"/>
    <cellStyle name="20 % - Accent3 4 2 3 2 2" xfId="26689"/>
    <cellStyle name="20 % - Accent3 4 2 3 3" xfId="16303"/>
    <cellStyle name="20 % - Accent3 4 2 3 4" xfId="21409"/>
    <cellStyle name="20 % - Accent3 4 2 4" xfId="5905"/>
    <cellStyle name="20 % - Accent3 4 2 4 2" xfId="24049"/>
    <cellStyle name="20 % - Accent3 4 2 5" xfId="11199"/>
    <cellStyle name="20 % - Accent3 4 2 6" xfId="13839"/>
    <cellStyle name="20 % - Accent3 4 2 7" xfId="18769"/>
    <cellStyle name="20 % - Accent3 4 3" xfId="975"/>
    <cellStyle name="20 % - Accent3 4 3 2" xfId="2207"/>
    <cellStyle name="20 % - Accent3 4 3 2 2" xfId="4849"/>
    <cellStyle name="20 % - Accent3 4 3 2 2 2" xfId="10130"/>
    <cellStyle name="20 % - Accent3 4 3 2 2 2 2" xfId="28273"/>
    <cellStyle name="20 % - Accent3 4 3 2 2 3" xfId="17887"/>
    <cellStyle name="20 % - Accent3 4 3 2 2 4" xfId="22993"/>
    <cellStyle name="20 % - Accent3 4 3 2 3" xfId="7489"/>
    <cellStyle name="20 % - Accent3 4 3 2 3 2" xfId="25633"/>
    <cellStyle name="20 % - Accent3 4 3 2 4" xfId="12783"/>
    <cellStyle name="20 % - Accent3 4 3 2 5" xfId="15423"/>
    <cellStyle name="20 % - Accent3 4 3 2 6" xfId="20353"/>
    <cellStyle name="20 % - Accent3 4 3 3" xfId="3617"/>
    <cellStyle name="20 % - Accent3 4 3 3 2" xfId="8898"/>
    <cellStyle name="20 % - Accent3 4 3 3 2 2" xfId="27041"/>
    <cellStyle name="20 % - Accent3 4 3 3 3" xfId="16655"/>
    <cellStyle name="20 % - Accent3 4 3 3 4" xfId="21761"/>
    <cellStyle name="20 % - Accent3 4 3 4" xfId="6257"/>
    <cellStyle name="20 % - Accent3 4 3 4 2" xfId="24401"/>
    <cellStyle name="20 % - Accent3 4 3 5" xfId="11551"/>
    <cellStyle name="20 % - Accent3 4 3 6" xfId="14191"/>
    <cellStyle name="20 % - Accent3 4 3 7" xfId="19121"/>
    <cellStyle name="20 % - Accent3 4 4" xfId="1503"/>
    <cellStyle name="20 % - Accent3 4 4 2" xfId="4145"/>
    <cellStyle name="20 % - Accent3 4 4 2 2" xfId="9426"/>
    <cellStyle name="20 % - Accent3 4 4 2 2 2" xfId="27569"/>
    <cellStyle name="20 % - Accent3 4 4 2 3" xfId="17183"/>
    <cellStyle name="20 % - Accent3 4 4 2 4" xfId="22289"/>
    <cellStyle name="20 % - Accent3 4 4 3" xfId="6785"/>
    <cellStyle name="20 % - Accent3 4 4 3 2" xfId="24929"/>
    <cellStyle name="20 % - Accent3 4 4 4" xfId="12079"/>
    <cellStyle name="20 % - Accent3 4 4 5" xfId="14719"/>
    <cellStyle name="20 % - Accent3 4 4 6" xfId="19649"/>
    <cellStyle name="20 % - Accent3 4 5" xfId="2912"/>
    <cellStyle name="20 % - Accent3 4 5 2" xfId="8194"/>
    <cellStyle name="20 % - Accent3 4 5 2 2" xfId="26337"/>
    <cellStyle name="20 % - Accent3 4 5 3" xfId="15951"/>
    <cellStyle name="20 % - Accent3 4 5 4" xfId="21057"/>
    <cellStyle name="20 % - Accent3 4 6" xfId="5553"/>
    <cellStyle name="20 % - Accent3 4 6 2" xfId="23697"/>
    <cellStyle name="20 % - Accent3 4 7" xfId="10856"/>
    <cellStyle name="20 % - Accent3 4 8" xfId="13487"/>
    <cellStyle name="20 % - Accent3 4 9" xfId="18418"/>
    <cellStyle name="20 % - Accent3 5" xfId="443"/>
    <cellStyle name="20 % - Accent3 5 2" xfId="1148"/>
    <cellStyle name="20 % - Accent3 5 2 2" xfId="2380"/>
    <cellStyle name="20 % - Accent3 5 2 2 2" xfId="5022"/>
    <cellStyle name="20 % - Accent3 5 2 2 2 2" xfId="10303"/>
    <cellStyle name="20 % - Accent3 5 2 2 2 2 2" xfId="28446"/>
    <cellStyle name="20 % - Accent3 5 2 2 2 3" xfId="18060"/>
    <cellStyle name="20 % - Accent3 5 2 2 2 4" xfId="23166"/>
    <cellStyle name="20 % - Accent3 5 2 2 3" xfId="7662"/>
    <cellStyle name="20 % - Accent3 5 2 2 3 2" xfId="25806"/>
    <cellStyle name="20 % - Accent3 5 2 2 4" xfId="12956"/>
    <cellStyle name="20 % - Accent3 5 2 2 5" xfId="15596"/>
    <cellStyle name="20 % - Accent3 5 2 2 6" xfId="20526"/>
    <cellStyle name="20 % - Accent3 5 2 3" xfId="3790"/>
    <cellStyle name="20 % - Accent3 5 2 3 2" xfId="9071"/>
    <cellStyle name="20 % - Accent3 5 2 3 2 2" xfId="27214"/>
    <cellStyle name="20 % - Accent3 5 2 3 3" xfId="16828"/>
    <cellStyle name="20 % - Accent3 5 2 3 4" xfId="21934"/>
    <cellStyle name="20 % - Accent3 5 2 4" xfId="6430"/>
    <cellStyle name="20 % - Accent3 5 2 4 2" xfId="24574"/>
    <cellStyle name="20 % - Accent3 5 2 5" xfId="11724"/>
    <cellStyle name="20 % - Accent3 5 2 6" xfId="14364"/>
    <cellStyle name="20 % - Accent3 5 2 7" xfId="19294"/>
    <cellStyle name="20 % - Accent3 5 3" xfId="1676"/>
    <cellStyle name="20 % - Accent3 5 3 2" xfId="4318"/>
    <cellStyle name="20 % - Accent3 5 3 2 2" xfId="9599"/>
    <cellStyle name="20 % - Accent3 5 3 2 2 2" xfId="27742"/>
    <cellStyle name="20 % - Accent3 5 3 2 3" xfId="17356"/>
    <cellStyle name="20 % - Accent3 5 3 2 4" xfId="22462"/>
    <cellStyle name="20 % - Accent3 5 3 3" xfId="6958"/>
    <cellStyle name="20 % - Accent3 5 3 3 2" xfId="25102"/>
    <cellStyle name="20 % - Accent3 5 3 4" xfId="12252"/>
    <cellStyle name="20 % - Accent3 5 3 5" xfId="14892"/>
    <cellStyle name="20 % - Accent3 5 3 6" xfId="19822"/>
    <cellStyle name="20 % - Accent3 5 4" xfId="3085"/>
    <cellStyle name="20 % - Accent3 5 4 2" xfId="8367"/>
    <cellStyle name="20 % - Accent3 5 4 2 2" xfId="26510"/>
    <cellStyle name="20 % - Accent3 5 4 3" xfId="16124"/>
    <cellStyle name="20 % - Accent3 5 4 4" xfId="21230"/>
    <cellStyle name="20 % - Accent3 5 5" xfId="5726"/>
    <cellStyle name="20 % - Accent3 5 5 2" xfId="23870"/>
    <cellStyle name="20 % - Accent3 5 6" xfId="11024"/>
    <cellStyle name="20 % - Accent3 5 7" xfId="13660"/>
    <cellStyle name="20 % - Accent3 5 8" xfId="18590"/>
    <cellStyle name="20 % - Accent3 6" xfId="796"/>
    <cellStyle name="20 % - Accent3 6 2" xfId="2028"/>
    <cellStyle name="20 % - Accent3 6 2 2" xfId="4670"/>
    <cellStyle name="20 % - Accent3 6 2 2 2" xfId="9951"/>
    <cellStyle name="20 % - Accent3 6 2 2 2 2" xfId="28094"/>
    <cellStyle name="20 % - Accent3 6 2 2 3" xfId="17708"/>
    <cellStyle name="20 % - Accent3 6 2 2 4" xfId="22814"/>
    <cellStyle name="20 % - Accent3 6 2 3" xfId="7310"/>
    <cellStyle name="20 % - Accent3 6 2 3 2" xfId="25454"/>
    <cellStyle name="20 % - Accent3 6 2 4" xfId="12604"/>
    <cellStyle name="20 % - Accent3 6 2 5" xfId="15244"/>
    <cellStyle name="20 % - Accent3 6 2 6" xfId="20174"/>
    <cellStyle name="20 % - Accent3 6 3" xfId="3438"/>
    <cellStyle name="20 % - Accent3 6 3 2" xfId="8719"/>
    <cellStyle name="20 % - Accent3 6 3 2 2" xfId="26862"/>
    <cellStyle name="20 % - Accent3 6 3 3" xfId="16476"/>
    <cellStyle name="20 % - Accent3 6 3 4" xfId="21582"/>
    <cellStyle name="20 % - Accent3 6 4" xfId="6078"/>
    <cellStyle name="20 % - Accent3 6 4 2" xfId="24222"/>
    <cellStyle name="20 % - Accent3 6 5" xfId="11372"/>
    <cellStyle name="20 % - Accent3 6 6" xfId="14012"/>
    <cellStyle name="20 % - Accent3 6 7" xfId="18942"/>
    <cellStyle name="20 % - Accent3 7" xfId="1327"/>
    <cellStyle name="20 % - Accent3 7 2" xfId="3969"/>
    <cellStyle name="20 % - Accent3 7 2 2" xfId="9250"/>
    <cellStyle name="20 % - Accent3 7 2 2 2" xfId="27393"/>
    <cellStyle name="20 % - Accent3 7 2 3" xfId="17007"/>
    <cellStyle name="20 % - Accent3 7 2 4" xfId="22113"/>
    <cellStyle name="20 % - Accent3 7 3" xfId="6609"/>
    <cellStyle name="20 % - Accent3 7 3 2" xfId="24753"/>
    <cellStyle name="20 % - Accent3 7 4" xfId="11903"/>
    <cellStyle name="20 % - Accent3 7 5" xfId="14543"/>
    <cellStyle name="20 % - Accent3 7 6" xfId="19473"/>
    <cellStyle name="20 % - Accent3 8" xfId="2556"/>
    <cellStyle name="20 % - Accent3 8 2" xfId="5198"/>
    <cellStyle name="20 % - Accent3 8 2 2" xfId="10479"/>
    <cellStyle name="20 % - Accent3 8 2 2 2" xfId="28622"/>
    <cellStyle name="20 % - Accent3 8 2 3" xfId="23342"/>
    <cellStyle name="20 % - Accent3 8 3" xfId="7838"/>
    <cellStyle name="20 % - Accent3 8 3 2" xfId="25982"/>
    <cellStyle name="20 % - Accent3 8 4" xfId="13132"/>
    <cellStyle name="20 % - Accent3 8 5" xfId="15775"/>
    <cellStyle name="20 % - Accent3 8 6" xfId="20702"/>
    <cellStyle name="20 % - Accent3 9" xfId="2732"/>
    <cellStyle name="20 % - Accent3 9 2" xfId="8014"/>
    <cellStyle name="20 % - Accent3 9 2 2" xfId="26158"/>
    <cellStyle name="20 % - Accent3 9 3" xfId="20878"/>
    <cellStyle name="20 % - Accent4" xfId="33" builtinId="42" customBuiltin="1"/>
    <cellStyle name="20 % - Accent4 10" xfId="5376"/>
    <cellStyle name="20 % - Accent4 10 2" xfId="23520"/>
    <cellStyle name="20 % - Accent4 11" xfId="10675"/>
    <cellStyle name="20 % - Accent4 12" xfId="13313"/>
    <cellStyle name="20 % - Accent4 13" xfId="18238"/>
    <cellStyle name="20 % - Accent4 2" xfId="126"/>
    <cellStyle name="20 % - Accent4 2 10" xfId="10699"/>
    <cellStyle name="20 % - Accent4 2 11" xfId="13378"/>
    <cellStyle name="20 % - Accent4 2 12" xfId="18307"/>
    <cellStyle name="20 % - Accent4 2 2" xfId="239"/>
    <cellStyle name="20 % - Accent4 2 2 10" xfId="13465"/>
    <cellStyle name="20 % - Accent4 2 2 11" xfId="18395"/>
    <cellStyle name="20 % - Accent4 2 2 2" xfId="424"/>
    <cellStyle name="20 % - Accent4 2 2 2 2" xfId="777"/>
    <cellStyle name="20 % - Accent4 2 2 2 2 2" xfId="2009"/>
    <cellStyle name="20 % - Accent4 2 2 2 2 2 2" xfId="4651"/>
    <cellStyle name="20 % - Accent4 2 2 2 2 2 2 2" xfId="9932"/>
    <cellStyle name="20 % - Accent4 2 2 2 2 2 2 2 2" xfId="28075"/>
    <cellStyle name="20 % - Accent4 2 2 2 2 2 2 3" xfId="17689"/>
    <cellStyle name="20 % - Accent4 2 2 2 2 2 2 4" xfId="22795"/>
    <cellStyle name="20 % - Accent4 2 2 2 2 2 3" xfId="7291"/>
    <cellStyle name="20 % - Accent4 2 2 2 2 2 3 2" xfId="25435"/>
    <cellStyle name="20 % - Accent4 2 2 2 2 2 4" xfId="12585"/>
    <cellStyle name="20 % - Accent4 2 2 2 2 2 5" xfId="15225"/>
    <cellStyle name="20 % - Accent4 2 2 2 2 2 6" xfId="20155"/>
    <cellStyle name="20 % - Accent4 2 2 2 2 3" xfId="3419"/>
    <cellStyle name="20 % - Accent4 2 2 2 2 3 2" xfId="8700"/>
    <cellStyle name="20 % - Accent4 2 2 2 2 3 2 2" xfId="26843"/>
    <cellStyle name="20 % - Accent4 2 2 2 2 3 3" xfId="16457"/>
    <cellStyle name="20 % - Accent4 2 2 2 2 3 4" xfId="21563"/>
    <cellStyle name="20 % - Accent4 2 2 2 2 4" xfId="6059"/>
    <cellStyle name="20 % - Accent4 2 2 2 2 4 2" xfId="24203"/>
    <cellStyle name="20 % - Accent4 2 2 2 2 5" xfId="11353"/>
    <cellStyle name="20 % - Accent4 2 2 2 2 6" xfId="13993"/>
    <cellStyle name="20 % - Accent4 2 2 2 2 7" xfId="18923"/>
    <cellStyle name="20 % - Accent4 2 2 2 3" xfId="1129"/>
    <cellStyle name="20 % - Accent4 2 2 2 3 2" xfId="2361"/>
    <cellStyle name="20 % - Accent4 2 2 2 3 2 2" xfId="5003"/>
    <cellStyle name="20 % - Accent4 2 2 2 3 2 2 2" xfId="10284"/>
    <cellStyle name="20 % - Accent4 2 2 2 3 2 2 2 2" xfId="28427"/>
    <cellStyle name="20 % - Accent4 2 2 2 3 2 2 3" xfId="18041"/>
    <cellStyle name="20 % - Accent4 2 2 2 3 2 2 4" xfId="23147"/>
    <cellStyle name="20 % - Accent4 2 2 2 3 2 3" xfId="7643"/>
    <cellStyle name="20 % - Accent4 2 2 2 3 2 3 2" xfId="25787"/>
    <cellStyle name="20 % - Accent4 2 2 2 3 2 4" xfId="12937"/>
    <cellStyle name="20 % - Accent4 2 2 2 3 2 5" xfId="15577"/>
    <cellStyle name="20 % - Accent4 2 2 2 3 2 6" xfId="20507"/>
    <cellStyle name="20 % - Accent4 2 2 2 3 3" xfId="3771"/>
    <cellStyle name="20 % - Accent4 2 2 2 3 3 2" xfId="9052"/>
    <cellStyle name="20 % - Accent4 2 2 2 3 3 2 2" xfId="27195"/>
    <cellStyle name="20 % - Accent4 2 2 2 3 3 3" xfId="16809"/>
    <cellStyle name="20 % - Accent4 2 2 2 3 3 4" xfId="21915"/>
    <cellStyle name="20 % - Accent4 2 2 2 3 4" xfId="6411"/>
    <cellStyle name="20 % - Accent4 2 2 2 3 4 2" xfId="24555"/>
    <cellStyle name="20 % - Accent4 2 2 2 3 5" xfId="11705"/>
    <cellStyle name="20 % - Accent4 2 2 2 3 6" xfId="14345"/>
    <cellStyle name="20 % - Accent4 2 2 2 3 7" xfId="19275"/>
    <cellStyle name="20 % - Accent4 2 2 2 4" xfId="1657"/>
    <cellStyle name="20 % - Accent4 2 2 2 4 2" xfId="4299"/>
    <cellStyle name="20 % - Accent4 2 2 2 4 2 2" xfId="9580"/>
    <cellStyle name="20 % - Accent4 2 2 2 4 2 2 2" xfId="27723"/>
    <cellStyle name="20 % - Accent4 2 2 2 4 2 3" xfId="17337"/>
    <cellStyle name="20 % - Accent4 2 2 2 4 2 4" xfId="22443"/>
    <cellStyle name="20 % - Accent4 2 2 2 4 3" xfId="6939"/>
    <cellStyle name="20 % - Accent4 2 2 2 4 3 2" xfId="25083"/>
    <cellStyle name="20 % - Accent4 2 2 2 4 4" xfId="12233"/>
    <cellStyle name="20 % - Accent4 2 2 2 4 5" xfId="14873"/>
    <cellStyle name="20 % - Accent4 2 2 2 4 6" xfId="19803"/>
    <cellStyle name="20 % - Accent4 2 2 2 5" xfId="3066"/>
    <cellStyle name="20 % - Accent4 2 2 2 5 2" xfId="8348"/>
    <cellStyle name="20 % - Accent4 2 2 2 5 2 2" xfId="26491"/>
    <cellStyle name="20 % - Accent4 2 2 2 5 3" xfId="16105"/>
    <cellStyle name="20 % - Accent4 2 2 2 5 4" xfId="21211"/>
    <cellStyle name="20 % - Accent4 2 2 2 6" xfId="5707"/>
    <cellStyle name="20 % - Accent4 2 2 2 6 2" xfId="23851"/>
    <cellStyle name="20 % - Accent4 2 2 2 7" xfId="11005"/>
    <cellStyle name="20 % - Accent4 2 2 2 8" xfId="13641"/>
    <cellStyle name="20 % - Accent4 2 2 2 9" xfId="18571"/>
    <cellStyle name="20 % - Accent4 2 2 3" xfId="600"/>
    <cellStyle name="20 % - Accent4 2 2 3 2" xfId="1305"/>
    <cellStyle name="20 % - Accent4 2 2 3 2 2" xfId="2537"/>
    <cellStyle name="20 % - Accent4 2 2 3 2 2 2" xfId="5179"/>
    <cellStyle name="20 % - Accent4 2 2 3 2 2 2 2" xfId="10460"/>
    <cellStyle name="20 % - Accent4 2 2 3 2 2 2 2 2" xfId="28603"/>
    <cellStyle name="20 % - Accent4 2 2 3 2 2 2 3" xfId="18217"/>
    <cellStyle name="20 % - Accent4 2 2 3 2 2 2 4" xfId="23323"/>
    <cellStyle name="20 % - Accent4 2 2 3 2 2 3" xfId="7819"/>
    <cellStyle name="20 % - Accent4 2 2 3 2 2 3 2" xfId="25963"/>
    <cellStyle name="20 % - Accent4 2 2 3 2 2 4" xfId="13113"/>
    <cellStyle name="20 % - Accent4 2 2 3 2 2 5" xfId="15753"/>
    <cellStyle name="20 % - Accent4 2 2 3 2 2 6" xfId="20683"/>
    <cellStyle name="20 % - Accent4 2 2 3 2 3" xfId="3947"/>
    <cellStyle name="20 % - Accent4 2 2 3 2 3 2" xfId="9228"/>
    <cellStyle name="20 % - Accent4 2 2 3 2 3 2 2" xfId="27371"/>
    <cellStyle name="20 % - Accent4 2 2 3 2 3 3" xfId="16985"/>
    <cellStyle name="20 % - Accent4 2 2 3 2 3 4" xfId="22091"/>
    <cellStyle name="20 % - Accent4 2 2 3 2 4" xfId="6587"/>
    <cellStyle name="20 % - Accent4 2 2 3 2 4 2" xfId="24731"/>
    <cellStyle name="20 % - Accent4 2 2 3 2 5" xfId="11881"/>
    <cellStyle name="20 % - Accent4 2 2 3 2 6" xfId="14521"/>
    <cellStyle name="20 % - Accent4 2 2 3 2 7" xfId="19451"/>
    <cellStyle name="20 % - Accent4 2 2 3 3" xfId="1833"/>
    <cellStyle name="20 % - Accent4 2 2 3 3 2" xfId="4475"/>
    <cellStyle name="20 % - Accent4 2 2 3 3 2 2" xfId="9756"/>
    <cellStyle name="20 % - Accent4 2 2 3 3 2 2 2" xfId="27899"/>
    <cellStyle name="20 % - Accent4 2 2 3 3 2 3" xfId="17513"/>
    <cellStyle name="20 % - Accent4 2 2 3 3 2 4" xfId="22619"/>
    <cellStyle name="20 % - Accent4 2 2 3 3 3" xfId="7115"/>
    <cellStyle name="20 % - Accent4 2 2 3 3 3 2" xfId="25259"/>
    <cellStyle name="20 % - Accent4 2 2 3 3 4" xfId="12409"/>
    <cellStyle name="20 % - Accent4 2 2 3 3 5" xfId="15049"/>
    <cellStyle name="20 % - Accent4 2 2 3 3 6" xfId="19979"/>
    <cellStyle name="20 % - Accent4 2 2 3 4" xfId="3242"/>
    <cellStyle name="20 % - Accent4 2 2 3 4 2" xfId="8524"/>
    <cellStyle name="20 % - Accent4 2 2 3 4 2 2" xfId="26667"/>
    <cellStyle name="20 % - Accent4 2 2 3 4 3" xfId="16281"/>
    <cellStyle name="20 % - Accent4 2 2 3 4 4" xfId="21387"/>
    <cellStyle name="20 % - Accent4 2 2 3 5" xfId="5883"/>
    <cellStyle name="20 % - Accent4 2 2 3 5 2" xfId="24027"/>
    <cellStyle name="20 % - Accent4 2 2 3 6" xfId="11177"/>
    <cellStyle name="20 % - Accent4 2 2 3 7" xfId="13817"/>
    <cellStyle name="20 % - Accent4 2 2 3 8" xfId="18747"/>
    <cellStyle name="20 % - Accent4 2 2 4" xfId="953"/>
    <cellStyle name="20 % - Accent4 2 2 4 2" xfId="2185"/>
    <cellStyle name="20 % - Accent4 2 2 4 2 2" xfId="4827"/>
    <cellStyle name="20 % - Accent4 2 2 4 2 2 2" xfId="10108"/>
    <cellStyle name="20 % - Accent4 2 2 4 2 2 2 2" xfId="28251"/>
    <cellStyle name="20 % - Accent4 2 2 4 2 2 3" xfId="17865"/>
    <cellStyle name="20 % - Accent4 2 2 4 2 2 4" xfId="22971"/>
    <cellStyle name="20 % - Accent4 2 2 4 2 3" xfId="7467"/>
    <cellStyle name="20 % - Accent4 2 2 4 2 3 2" xfId="25611"/>
    <cellStyle name="20 % - Accent4 2 2 4 2 4" xfId="12761"/>
    <cellStyle name="20 % - Accent4 2 2 4 2 5" xfId="15401"/>
    <cellStyle name="20 % - Accent4 2 2 4 2 6" xfId="20331"/>
    <cellStyle name="20 % - Accent4 2 2 4 3" xfId="3595"/>
    <cellStyle name="20 % - Accent4 2 2 4 3 2" xfId="8876"/>
    <cellStyle name="20 % - Accent4 2 2 4 3 2 2" xfId="27019"/>
    <cellStyle name="20 % - Accent4 2 2 4 3 3" xfId="16633"/>
    <cellStyle name="20 % - Accent4 2 2 4 3 4" xfId="21739"/>
    <cellStyle name="20 % - Accent4 2 2 4 4" xfId="6235"/>
    <cellStyle name="20 % - Accent4 2 2 4 4 2" xfId="24379"/>
    <cellStyle name="20 % - Accent4 2 2 4 5" xfId="11529"/>
    <cellStyle name="20 % - Accent4 2 2 4 6" xfId="14169"/>
    <cellStyle name="20 % - Accent4 2 2 4 7" xfId="19099"/>
    <cellStyle name="20 % - Accent4 2 2 5" xfId="1481"/>
    <cellStyle name="20 % - Accent4 2 2 5 2" xfId="4123"/>
    <cellStyle name="20 % - Accent4 2 2 5 2 2" xfId="9404"/>
    <cellStyle name="20 % - Accent4 2 2 5 2 2 2" xfId="27547"/>
    <cellStyle name="20 % - Accent4 2 2 5 2 3" xfId="17161"/>
    <cellStyle name="20 % - Accent4 2 2 5 2 4" xfId="22267"/>
    <cellStyle name="20 % - Accent4 2 2 5 3" xfId="6763"/>
    <cellStyle name="20 % - Accent4 2 2 5 3 2" xfId="24907"/>
    <cellStyle name="20 % - Accent4 2 2 5 4" xfId="12057"/>
    <cellStyle name="20 % - Accent4 2 2 5 5" xfId="14697"/>
    <cellStyle name="20 % - Accent4 2 2 5 6" xfId="19627"/>
    <cellStyle name="20 % - Accent4 2 2 6" xfId="2713"/>
    <cellStyle name="20 % - Accent4 2 2 6 2" xfId="5355"/>
    <cellStyle name="20 % - Accent4 2 2 6 2 2" xfId="10636"/>
    <cellStyle name="20 % - Accent4 2 2 6 2 2 2" xfId="28779"/>
    <cellStyle name="20 % - Accent4 2 2 6 2 3" xfId="23499"/>
    <cellStyle name="20 % - Accent4 2 2 6 3" xfId="7995"/>
    <cellStyle name="20 % - Accent4 2 2 6 3 2" xfId="26139"/>
    <cellStyle name="20 % - Accent4 2 2 6 4" xfId="13289"/>
    <cellStyle name="20 % - Accent4 2 2 6 5" xfId="15929"/>
    <cellStyle name="20 % - Accent4 2 2 6 6" xfId="20859"/>
    <cellStyle name="20 % - Accent4 2 2 7" xfId="2890"/>
    <cellStyle name="20 % - Accent4 2 2 7 2" xfId="8172"/>
    <cellStyle name="20 % - Accent4 2 2 7 2 2" xfId="26315"/>
    <cellStyle name="20 % - Accent4 2 2 7 3" xfId="21035"/>
    <cellStyle name="20 % - Accent4 2 2 8" xfId="5531"/>
    <cellStyle name="20 % - Accent4 2 2 8 2" xfId="23675"/>
    <cellStyle name="20 % - Accent4 2 2 9" xfId="10829"/>
    <cellStyle name="20 % - Accent4 2 3" xfId="337"/>
    <cellStyle name="20 % - Accent4 2 3 2" xfId="690"/>
    <cellStyle name="20 % - Accent4 2 3 2 2" xfId="1922"/>
    <cellStyle name="20 % - Accent4 2 3 2 2 2" xfId="4564"/>
    <cellStyle name="20 % - Accent4 2 3 2 2 2 2" xfId="9845"/>
    <cellStyle name="20 % - Accent4 2 3 2 2 2 2 2" xfId="27988"/>
    <cellStyle name="20 % - Accent4 2 3 2 2 2 3" xfId="17602"/>
    <cellStyle name="20 % - Accent4 2 3 2 2 2 4" xfId="22708"/>
    <cellStyle name="20 % - Accent4 2 3 2 2 3" xfId="7204"/>
    <cellStyle name="20 % - Accent4 2 3 2 2 3 2" xfId="25348"/>
    <cellStyle name="20 % - Accent4 2 3 2 2 4" xfId="12498"/>
    <cellStyle name="20 % - Accent4 2 3 2 2 5" xfId="15138"/>
    <cellStyle name="20 % - Accent4 2 3 2 2 6" xfId="20068"/>
    <cellStyle name="20 % - Accent4 2 3 2 3" xfId="3332"/>
    <cellStyle name="20 % - Accent4 2 3 2 3 2" xfId="8613"/>
    <cellStyle name="20 % - Accent4 2 3 2 3 2 2" xfId="26756"/>
    <cellStyle name="20 % - Accent4 2 3 2 3 3" xfId="16370"/>
    <cellStyle name="20 % - Accent4 2 3 2 3 4" xfId="21476"/>
    <cellStyle name="20 % - Accent4 2 3 2 4" xfId="5972"/>
    <cellStyle name="20 % - Accent4 2 3 2 4 2" xfId="24116"/>
    <cellStyle name="20 % - Accent4 2 3 2 5" xfId="11266"/>
    <cellStyle name="20 % - Accent4 2 3 2 6" xfId="13906"/>
    <cellStyle name="20 % - Accent4 2 3 2 7" xfId="18836"/>
    <cellStyle name="20 % - Accent4 2 3 3" xfId="1042"/>
    <cellStyle name="20 % - Accent4 2 3 3 2" xfId="2274"/>
    <cellStyle name="20 % - Accent4 2 3 3 2 2" xfId="4916"/>
    <cellStyle name="20 % - Accent4 2 3 3 2 2 2" xfId="10197"/>
    <cellStyle name="20 % - Accent4 2 3 3 2 2 2 2" xfId="28340"/>
    <cellStyle name="20 % - Accent4 2 3 3 2 2 3" xfId="17954"/>
    <cellStyle name="20 % - Accent4 2 3 3 2 2 4" xfId="23060"/>
    <cellStyle name="20 % - Accent4 2 3 3 2 3" xfId="7556"/>
    <cellStyle name="20 % - Accent4 2 3 3 2 3 2" xfId="25700"/>
    <cellStyle name="20 % - Accent4 2 3 3 2 4" xfId="12850"/>
    <cellStyle name="20 % - Accent4 2 3 3 2 5" xfId="15490"/>
    <cellStyle name="20 % - Accent4 2 3 3 2 6" xfId="20420"/>
    <cellStyle name="20 % - Accent4 2 3 3 3" xfId="3684"/>
    <cellStyle name="20 % - Accent4 2 3 3 3 2" xfId="8965"/>
    <cellStyle name="20 % - Accent4 2 3 3 3 2 2" xfId="27108"/>
    <cellStyle name="20 % - Accent4 2 3 3 3 3" xfId="16722"/>
    <cellStyle name="20 % - Accent4 2 3 3 3 4" xfId="21828"/>
    <cellStyle name="20 % - Accent4 2 3 3 4" xfId="6324"/>
    <cellStyle name="20 % - Accent4 2 3 3 4 2" xfId="24468"/>
    <cellStyle name="20 % - Accent4 2 3 3 5" xfId="11618"/>
    <cellStyle name="20 % - Accent4 2 3 3 6" xfId="14258"/>
    <cellStyle name="20 % - Accent4 2 3 3 7" xfId="19188"/>
    <cellStyle name="20 % - Accent4 2 3 4" xfId="1570"/>
    <cellStyle name="20 % - Accent4 2 3 4 2" xfId="4212"/>
    <cellStyle name="20 % - Accent4 2 3 4 2 2" xfId="9493"/>
    <cellStyle name="20 % - Accent4 2 3 4 2 2 2" xfId="27636"/>
    <cellStyle name="20 % - Accent4 2 3 4 2 3" xfId="17250"/>
    <cellStyle name="20 % - Accent4 2 3 4 2 4" xfId="22356"/>
    <cellStyle name="20 % - Accent4 2 3 4 3" xfId="6852"/>
    <cellStyle name="20 % - Accent4 2 3 4 3 2" xfId="24996"/>
    <cellStyle name="20 % - Accent4 2 3 4 4" xfId="12146"/>
    <cellStyle name="20 % - Accent4 2 3 4 5" xfId="14786"/>
    <cellStyle name="20 % - Accent4 2 3 4 6" xfId="19716"/>
    <cellStyle name="20 % - Accent4 2 3 5" xfId="2979"/>
    <cellStyle name="20 % - Accent4 2 3 5 2" xfId="8261"/>
    <cellStyle name="20 % - Accent4 2 3 5 2 2" xfId="26404"/>
    <cellStyle name="20 % - Accent4 2 3 5 3" xfId="16018"/>
    <cellStyle name="20 % - Accent4 2 3 5 4" xfId="21124"/>
    <cellStyle name="20 % - Accent4 2 3 6" xfId="5620"/>
    <cellStyle name="20 % - Accent4 2 3 6 2" xfId="23764"/>
    <cellStyle name="20 % - Accent4 2 3 7" xfId="10920"/>
    <cellStyle name="20 % - Accent4 2 3 8" xfId="13554"/>
    <cellStyle name="20 % - Accent4 2 3 9" xfId="18484"/>
    <cellStyle name="20 % - Accent4 2 4" xfId="513"/>
    <cellStyle name="20 % - Accent4 2 4 2" xfId="1218"/>
    <cellStyle name="20 % - Accent4 2 4 2 2" xfId="2450"/>
    <cellStyle name="20 % - Accent4 2 4 2 2 2" xfId="5092"/>
    <cellStyle name="20 % - Accent4 2 4 2 2 2 2" xfId="10373"/>
    <cellStyle name="20 % - Accent4 2 4 2 2 2 2 2" xfId="28516"/>
    <cellStyle name="20 % - Accent4 2 4 2 2 2 3" xfId="18130"/>
    <cellStyle name="20 % - Accent4 2 4 2 2 2 4" xfId="23236"/>
    <cellStyle name="20 % - Accent4 2 4 2 2 3" xfId="7732"/>
    <cellStyle name="20 % - Accent4 2 4 2 2 3 2" xfId="25876"/>
    <cellStyle name="20 % - Accent4 2 4 2 2 4" xfId="13026"/>
    <cellStyle name="20 % - Accent4 2 4 2 2 5" xfId="15666"/>
    <cellStyle name="20 % - Accent4 2 4 2 2 6" xfId="20596"/>
    <cellStyle name="20 % - Accent4 2 4 2 3" xfId="3860"/>
    <cellStyle name="20 % - Accent4 2 4 2 3 2" xfId="9141"/>
    <cellStyle name="20 % - Accent4 2 4 2 3 2 2" xfId="27284"/>
    <cellStyle name="20 % - Accent4 2 4 2 3 3" xfId="16898"/>
    <cellStyle name="20 % - Accent4 2 4 2 3 4" xfId="22004"/>
    <cellStyle name="20 % - Accent4 2 4 2 4" xfId="6500"/>
    <cellStyle name="20 % - Accent4 2 4 2 4 2" xfId="24644"/>
    <cellStyle name="20 % - Accent4 2 4 2 5" xfId="11794"/>
    <cellStyle name="20 % - Accent4 2 4 2 6" xfId="14434"/>
    <cellStyle name="20 % - Accent4 2 4 2 7" xfId="19364"/>
    <cellStyle name="20 % - Accent4 2 4 3" xfId="1746"/>
    <cellStyle name="20 % - Accent4 2 4 3 2" xfId="4388"/>
    <cellStyle name="20 % - Accent4 2 4 3 2 2" xfId="9669"/>
    <cellStyle name="20 % - Accent4 2 4 3 2 2 2" xfId="27812"/>
    <cellStyle name="20 % - Accent4 2 4 3 2 3" xfId="17426"/>
    <cellStyle name="20 % - Accent4 2 4 3 2 4" xfId="22532"/>
    <cellStyle name="20 % - Accent4 2 4 3 3" xfId="7028"/>
    <cellStyle name="20 % - Accent4 2 4 3 3 2" xfId="25172"/>
    <cellStyle name="20 % - Accent4 2 4 3 4" xfId="12322"/>
    <cellStyle name="20 % - Accent4 2 4 3 5" xfId="14962"/>
    <cellStyle name="20 % - Accent4 2 4 3 6" xfId="19892"/>
    <cellStyle name="20 % - Accent4 2 4 4" xfId="3155"/>
    <cellStyle name="20 % - Accent4 2 4 4 2" xfId="8437"/>
    <cellStyle name="20 % - Accent4 2 4 4 2 2" xfId="26580"/>
    <cellStyle name="20 % - Accent4 2 4 4 3" xfId="16194"/>
    <cellStyle name="20 % - Accent4 2 4 4 4" xfId="21300"/>
    <cellStyle name="20 % - Accent4 2 4 5" xfId="5796"/>
    <cellStyle name="20 % - Accent4 2 4 5 2" xfId="23940"/>
    <cellStyle name="20 % - Accent4 2 4 6" xfId="11092"/>
    <cellStyle name="20 % - Accent4 2 4 7" xfId="13730"/>
    <cellStyle name="20 % - Accent4 2 4 8" xfId="18660"/>
    <cellStyle name="20 % - Accent4 2 5" xfId="866"/>
    <cellStyle name="20 % - Accent4 2 5 2" xfId="2098"/>
    <cellStyle name="20 % - Accent4 2 5 2 2" xfId="4740"/>
    <cellStyle name="20 % - Accent4 2 5 2 2 2" xfId="10021"/>
    <cellStyle name="20 % - Accent4 2 5 2 2 2 2" xfId="28164"/>
    <cellStyle name="20 % - Accent4 2 5 2 2 3" xfId="17778"/>
    <cellStyle name="20 % - Accent4 2 5 2 2 4" xfId="22884"/>
    <cellStyle name="20 % - Accent4 2 5 2 3" xfId="7380"/>
    <cellStyle name="20 % - Accent4 2 5 2 3 2" xfId="25524"/>
    <cellStyle name="20 % - Accent4 2 5 2 4" xfId="12674"/>
    <cellStyle name="20 % - Accent4 2 5 2 5" xfId="15314"/>
    <cellStyle name="20 % - Accent4 2 5 2 6" xfId="20244"/>
    <cellStyle name="20 % - Accent4 2 5 3" xfId="3508"/>
    <cellStyle name="20 % - Accent4 2 5 3 2" xfId="8789"/>
    <cellStyle name="20 % - Accent4 2 5 3 2 2" xfId="26932"/>
    <cellStyle name="20 % - Accent4 2 5 3 3" xfId="16546"/>
    <cellStyle name="20 % - Accent4 2 5 3 4" xfId="21652"/>
    <cellStyle name="20 % - Accent4 2 5 4" xfId="6148"/>
    <cellStyle name="20 % - Accent4 2 5 4 2" xfId="24292"/>
    <cellStyle name="20 % - Accent4 2 5 5" xfId="11442"/>
    <cellStyle name="20 % - Accent4 2 5 6" xfId="14082"/>
    <cellStyle name="20 % - Accent4 2 5 7" xfId="19012"/>
    <cellStyle name="20 % - Accent4 2 6" xfId="1394"/>
    <cellStyle name="20 % - Accent4 2 6 2" xfId="4036"/>
    <cellStyle name="20 % - Accent4 2 6 2 2" xfId="9317"/>
    <cellStyle name="20 % - Accent4 2 6 2 2 2" xfId="27460"/>
    <cellStyle name="20 % - Accent4 2 6 2 3" xfId="17074"/>
    <cellStyle name="20 % - Accent4 2 6 2 4" xfId="22180"/>
    <cellStyle name="20 % - Accent4 2 6 3" xfId="6676"/>
    <cellStyle name="20 % - Accent4 2 6 3 2" xfId="24820"/>
    <cellStyle name="20 % - Accent4 2 6 4" xfId="11970"/>
    <cellStyle name="20 % - Accent4 2 6 5" xfId="14610"/>
    <cellStyle name="20 % - Accent4 2 6 6" xfId="19540"/>
    <cellStyle name="20 % - Accent4 2 7" xfId="2626"/>
    <cellStyle name="20 % - Accent4 2 7 2" xfId="5268"/>
    <cellStyle name="20 % - Accent4 2 7 2 2" xfId="10549"/>
    <cellStyle name="20 % - Accent4 2 7 2 2 2" xfId="28692"/>
    <cellStyle name="20 % - Accent4 2 7 2 3" xfId="23412"/>
    <cellStyle name="20 % - Accent4 2 7 3" xfId="7908"/>
    <cellStyle name="20 % - Accent4 2 7 3 2" xfId="26052"/>
    <cellStyle name="20 % - Accent4 2 7 4" xfId="13202"/>
    <cellStyle name="20 % - Accent4 2 7 5" xfId="15842"/>
    <cellStyle name="20 % - Accent4 2 7 6" xfId="20772"/>
    <cellStyle name="20 % - Accent4 2 8" xfId="2803"/>
    <cellStyle name="20 % - Accent4 2 8 2" xfId="8085"/>
    <cellStyle name="20 % - Accent4 2 8 2 2" xfId="26228"/>
    <cellStyle name="20 % - Accent4 2 8 3" xfId="20948"/>
    <cellStyle name="20 % - Accent4 2 9" xfId="5444"/>
    <cellStyle name="20 % - Accent4 2 9 2" xfId="23588"/>
    <cellStyle name="20 % - Accent4 3" xfId="175"/>
    <cellStyle name="20 % - Accent4 3 10" xfId="13402"/>
    <cellStyle name="20 % - Accent4 3 11" xfId="18332"/>
    <cellStyle name="20 % - Accent4 3 2" xfId="361"/>
    <cellStyle name="20 % - Accent4 3 2 2" xfId="714"/>
    <cellStyle name="20 % - Accent4 3 2 2 2" xfId="1946"/>
    <cellStyle name="20 % - Accent4 3 2 2 2 2" xfId="4588"/>
    <cellStyle name="20 % - Accent4 3 2 2 2 2 2" xfId="9869"/>
    <cellStyle name="20 % - Accent4 3 2 2 2 2 2 2" xfId="28012"/>
    <cellStyle name="20 % - Accent4 3 2 2 2 2 3" xfId="17626"/>
    <cellStyle name="20 % - Accent4 3 2 2 2 2 4" xfId="22732"/>
    <cellStyle name="20 % - Accent4 3 2 2 2 3" xfId="7228"/>
    <cellStyle name="20 % - Accent4 3 2 2 2 3 2" xfId="25372"/>
    <cellStyle name="20 % - Accent4 3 2 2 2 4" xfId="12522"/>
    <cellStyle name="20 % - Accent4 3 2 2 2 5" xfId="15162"/>
    <cellStyle name="20 % - Accent4 3 2 2 2 6" xfId="20092"/>
    <cellStyle name="20 % - Accent4 3 2 2 3" xfId="3356"/>
    <cellStyle name="20 % - Accent4 3 2 2 3 2" xfId="8637"/>
    <cellStyle name="20 % - Accent4 3 2 2 3 2 2" xfId="26780"/>
    <cellStyle name="20 % - Accent4 3 2 2 3 3" xfId="16394"/>
    <cellStyle name="20 % - Accent4 3 2 2 3 4" xfId="21500"/>
    <cellStyle name="20 % - Accent4 3 2 2 4" xfId="5996"/>
    <cellStyle name="20 % - Accent4 3 2 2 4 2" xfId="24140"/>
    <cellStyle name="20 % - Accent4 3 2 2 5" xfId="11290"/>
    <cellStyle name="20 % - Accent4 3 2 2 6" xfId="13930"/>
    <cellStyle name="20 % - Accent4 3 2 2 7" xfId="18860"/>
    <cellStyle name="20 % - Accent4 3 2 3" xfId="1066"/>
    <cellStyle name="20 % - Accent4 3 2 3 2" xfId="2298"/>
    <cellStyle name="20 % - Accent4 3 2 3 2 2" xfId="4940"/>
    <cellStyle name="20 % - Accent4 3 2 3 2 2 2" xfId="10221"/>
    <cellStyle name="20 % - Accent4 3 2 3 2 2 2 2" xfId="28364"/>
    <cellStyle name="20 % - Accent4 3 2 3 2 2 3" xfId="17978"/>
    <cellStyle name="20 % - Accent4 3 2 3 2 2 4" xfId="23084"/>
    <cellStyle name="20 % - Accent4 3 2 3 2 3" xfId="7580"/>
    <cellStyle name="20 % - Accent4 3 2 3 2 3 2" xfId="25724"/>
    <cellStyle name="20 % - Accent4 3 2 3 2 4" xfId="12874"/>
    <cellStyle name="20 % - Accent4 3 2 3 2 5" xfId="15514"/>
    <cellStyle name="20 % - Accent4 3 2 3 2 6" xfId="20444"/>
    <cellStyle name="20 % - Accent4 3 2 3 3" xfId="3708"/>
    <cellStyle name="20 % - Accent4 3 2 3 3 2" xfId="8989"/>
    <cellStyle name="20 % - Accent4 3 2 3 3 2 2" xfId="27132"/>
    <cellStyle name="20 % - Accent4 3 2 3 3 3" xfId="16746"/>
    <cellStyle name="20 % - Accent4 3 2 3 3 4" xfId="21852"/>
    <cellStyle name="20 % - Accent4 3 2 3 4" xfId="6348"/>
    <cellStyle name="20 % - Accent4 3 2 3 4 2" xfId="24492"/>
    <cellStyle name="20 % - Accent4 3 2 3 5" xfId="11642"/>
    <cellStyle name="20 % - Accent4 3 2 3 6" xfId="14282"/>
    <cellStyle name="20 % - Accent4 3 2 3 7" xfId="19212"/>
    <cellStyle name="20 % - Accent4 3 2 4" xfId="1594"/>
    <cellStyle name="20 % - Accent4 3 2 4 2" xfId="4236"/>
    <cellStyle name="20 % - Accent4 3 2 4 2 2" xfId="9517"/>
    <cellStyle name="20 % - Accent4 3 2 4 2 2 2" xfId="27660"/>
    <cellStyle name="20 % - Accent4 3 2 4 2 3" xfId="17274"/>
    <cellStyle name="20 % - Accent4 3 2 4 2 4" xfId="22380"/>
    <cellStyle name="20 % - Accent4 3 2 4 3" xfId="6876"/>
    <cellStyle name="20 % - Accent4 3 2 4 3 2" xfId="25020"/>
    <cellStyle name="20 % - Accent4 3 2 4 4" xfId="12170"/>
    <cellStyle name="20 % - Accent4 3 2 4 5" xfId="14810"/>
    <cellStyle name="20 % - Accent4 3 2 4 6" xfId="19740"/>
    <cellStyle name="20 % - Accent4 3 2 5" xfId="3003"/>
    <cellStyle name="20 % - Accent4 3 2 5 2" xfId="8285"/>
    <cellStyle name="20 % - Accent4 3 2 5 2 2" xfId="26428"/>
    <cellStyle name="20 % - Accent4 3 2 5 3" xfId="16042"/>
    <cellStyle name="20 % - Accent4 3 2 5 4" xfId="21148"/>
    <cellStyle name="20 % - Accent4 3 2 6" xfId="5644"/>
    <cellStyle name="20 % - Accent4 3 2 6 2" xfId="23788"/>
    <cellStyle name="20 % - Accent4 3 2 7" xfId="10944"/>
    <cellStyle name="20 % - Accent4 3 2 8" xfId="13578"/>
    <cellStyle name="20 % - Accent4 3 2 9" xfId="18508"/>
    <cellStyle name="20 % - Accent4 3 3" xfId="537"/>
    <cellStyle name="20 % - Accent4 3 3 2" xfId="1242"/>
    <cellStyle name="20 % - Accent4 3 3 2 2" xfId="2474"/>
    <cellStyle name="20 % - Accent4 3 3 2 2 2" xfId="5116"/>
    <cellStyle name="20 % - Accent4 3 3 2 2 2 2" xfId="10397"/>
    <cellStyle name="20 % - Accent4 3 3 2 2 2 2 2" xfId="28540"/>
    <cellStyle name="20 % - Accent4 3 3 2 2 2 3" xfId="18154"/>
    <cellStyle name="20 % - Accent4 3 3 2 2 2 4" xfId="23260"/>
    <cellStyle name="20 % - Accent4 3 3 2 2 3" xfId="7756"/>
    <cellStyle name="20 % - Accent4 3 3 2 2 3 2" xfId="25900"/>
    <cellStyle name="20 % - Accent4 3 3 2 2 4" xfId="13050"/>
    <cellStyle name="20 % - Accent4 3 3 2 2 5" xfId="15690"/>
    <cellStyle name="20 % - Accent4 3 3 2 2 6" xfId="20620"/>
    <cellStyle name="20 % - Accent4 3 3 2 3" xfId="3884"/>
    <cellStyle name="20 % - Accent4 3 3 2 3 2" xfId="9165"/>
    <cellStyle name="20 % - Accent4 3 3 2 3 2 2" xfId="27308"/>
    <cellStyle name="20 % - Accent4 3 3 2 3 3" xfId="16922"/>
    <cellStyle name="20 % - Accent4 3 3 2 3 4" xfId="22028"/>
    <cellStyle name="20 % - Accent4 3 3 2 4" xfId="6524"/>
    <cellStyle name="20 % - Accent4 3 3 2 4 2" xfId="24668"/>
    <cellStyle name="20 % - Accent4 3 3 2 5" xfId="11818"/>
    <cellStyle name="20 % - Accent4 3 3 2 6" xfId="14458"/>
    <cellStyle name="20 % - Accent4 3 3 2 7" xfId="19388"/>
    <cellStyle name="20 % - Accent4 3 3 3" xfId="1770"/>
    <cellStyle name="20 % - Accent4 3 3 3 2" xfId="4412"/>
    <cellStyle name="20 % - Accent4 3 3 3 2 2" xfId="9693"/>
    <cellStyle name="20 % - Accent4 3 3 3 2 2 2" xfId="27836"/>
    <cellStyle name="20 % - Accent4 3 3 3 2 3" xfId="17450"/>
    <cellStyle name="20 % - Accent4 3 3 3 2 4" xfId="22556"/>
    <cellStyle name="20 % - Accent4 3 3 3 3" xfId="7052"/>
    <cellStyle name="20 % - Accent4 3 3 3 3 2" xfId="25196"/>
    <cellStyle name="20 % - Accent4 3 3 3 4" xfId="12346"/>
    <cellStyle name="20 % - Accent4 3 3 3 5" xfId="14986"/>
    <cellStyle name="20 % - Accent4 3 3 3 6" xfId="19916"/>
    <cellStyle name="20 % - Accent4 3 3 4" xfId="3179"/>
    <cellStyle name="20 % - Accent4 3 3 4 2" xfId="8461"/>
    <cellStyle name="20 % - Accent4 3 3 4 2 2" xfId="26604"/>
    <cellStyle name="20 % - Accent4 3 3 4 3" xfId="16218"/>
    <cellStyle name="20 % - Accent4 3 3 4 4" xfId="21324"/>
    <cellStyle name="20 % - Accent4 3 3 5" xfId="5820"/>
    <cellStyle name="20 % - Accent4 3 3 5 2" xfId="23964"/>
    <cellStyle name="20 % - Accent4 3 3 6" xfId="11116"/>
    <cellStyle name="20 % - Accent4 3 3 7" xfId="13754"/>
    <cellStyle name="20 % - Accent4 3 3 8" xfId="18684"/>
    <cellStyle name="20 % - Accent4 3 4" xfId="890"/>
    <cellStyle name="20 % - Accent4 3 4 2" xfId="2122"/>
    <cellStyle name="20 % - Accent4 3 4 2 2" xfId="4764"/>
    <cellStyle name="20 % - Accent4 3 4 2 2 2" xfId="10045"/>
    <cellStyle name="20 % - Accent4 3 4 2 2 2 2" xfId="28188"/>
    <cellStyle name="20 % - Accent4 3 4 2 2 3" xfId="17802"/>
    <cellStyle name="20 % - Accent4 3 4 2 2 4" xfId="22908"/>
    <cellStyle name="20 % - Accent4 3 4 2 3" xfId="7404"/>
    <cellStyle name="20 % - Accent4 3 4 2 3 2" xfId="25548"/>
    <cellStyle name="20 % - Accent4 3 4 2 4" xfId="12698"/>
    <cellStyle name="20 % - Accent4 3 4 2 5" xfId="15338"/>
    <cellStyle name="20 % - Accent4 3 4 2 6" xfId="20268"/>
    <cellStyle name="20 % - Accent4 3 4 3" xfId="3532"/>
    <cellStyle name="20 % - Accent4 3 4 3 2" xfId="8813"/>
    <cellStyle name="20 % - Accent4 3 4 3 2 2" xfId="26956"/>
    <cellStyle name="20 % - Accent4 3 4 3 3" xfId="16570"/>
    <cellStyle name="20 % - Accent4 3 4 3 4" xfId="21676"/>
    <cellStyle name="20 % - Accent4 3 4 4" xfId="6172"/>
    <cellStyle name="20 % - Accent4 3 4 4 2" xfId="24316"/>
    <cellStyle name="20 % - Accent4 3 4 5" xfId="11466"/>
    <cellStyle name="20 % - Accent4 3 4 6" xfId="14106"/>
    <cellStyle name="20 % - Accent4 3 4 7" xfId="19036"/>
    <cellStyle name="20 % - Accent4 3 5" xfId="1418"/>
    <cellStyle name="20 % - Accent4 3 5 2" xfId="4060"/>
    <cellStyle name="20 % - Accent4 3 5 2 2" xfId="9341"/>
    <cellStyle name="20 % - Accent4 3 5 2 2 2" xfId="27484"/>
    <cellStyle name="20 % - Accent4 3 5 2 3" xfId="17098"/>
    <cellStyle name="20 % - Accent4 3 5 2 4" xfId="22204"/>
    <cellStyle name="20 % - Accent4 3 5 3" xfId="6700"/>
    <cellStyle name="20 % - Accent4 3 5 3 2" xfId="24844"/>
    <cellStyle name="20 % - Accent4 3 5 4" xfId="11994"/>
    <cellStyle name="20 % - Accent4 3 5 5" xfId="14634"/>
    <cellStyle name="20 % - Accent4 3 5 6" xfId="19564"/>
    <cellStyle name="20 % - Accent4 3 6" xfId="2650"/>
    <cellStyle name="20 % - Accent4 3 6 2" xfId="5292"/>
    <cellStyle name="20 % - Accent4 3 6 2 2" xfId="10573"/>
    <cellStyle name="20 % - Accent4 3 6 2 2 2" xfId="28716"/>
    <cellStyle name="20 % - Accent4 3 6 2 3" xfId="23436"/>
    <cellStyle name="20 % - Accent4 3 6 3" xfId="7932"/>
    <cellStyle name="20 % - Accent4 3 6 3 2" xfId="26076"/>
    <cellStyle name="20 % - Accent4 3 6 4" xfId="13226"/>
    <cellStyle name="20 % - Accent4 3 6 5" xfId="15866"/>
    <cellStyle name="20 % - Accent4 3 6 6" xfId="20796"/>
    <cellStyle name="20 % - Accent4 3 7" xfId="2827"/>
    <cellStyle name="20 % - Accent4 3 7 2" xfId="8109"/>
    <cellStyle name="20 % - Accent4 3 7 2 2" xfId="26252"/>
    <cellStyle name="20 % - Accent4 3 7 3" xfId="20972"/>
    <cellStyle name="20 % - Accent4 3 8" xfId="5468"/>
    <cellStyle name="20 % - Accent4 3 8 2" xfId="23612"/>
    <cellStyle name="20 % - Accent4 3 9" xfId="10766"/>
    <cellStyle name="20 % - Accent4 4" xfId="273"/>
    <cellStyle name="20 % - Accent4 4 2" xfId="625"/>
    <cellStyle name="20 % - Accent4 4 2 2" xfId="1857"/>
    <cellStyle name="20 % - Accent4 4 2 2 2" xfId="4499"/>
    <cellStyle name="20 % - Accent4 4 2 2 2 2" xfId="9780"/>
    <cellStyle name="20 % - Accent4 4 2 2 2 2 2" xfId="27923"/>
    <cellStyle name="20 % - Accent4 4 2 2 2 3" xfId="17537"/>
    <cellStyle name="20 % - Accent4 4 2 2 2 4" xfId="22643"/>
    <cellStyle name="20 % - Accent4 4 2 2 3" xfId="7139"/>
    <cellStyle name="20 % - Accent4 4 2 2 3 2" xfId="25283"/>
    <cellStyle name="20 % - Accent4 4 2 2 4" xfId="12433"/>
    <cellStyle name="20 % - Accent4 4 2 2 5" xfId="15073"/>
    <cellStyle name="20 % - Accent4 4 2 2 6" xfId="20003"/>
    <cellStyle name="20 % - Accent4 4 2 3" xfId="3267"/>
    <cellStyle name="20 % - Accent4 4 2 3 2" xfId="8548"/>
    <cellStyle name="20 % - Accent4 4 2 3 2 2" xfId="26691"/>
    <cellStyle name="20 % - Accent4 4 2 3 3" xfId="16305"/>
    <cellStyle name="20 % - Accent4 4 2 3 4" xfId="21411"/>
    <cellStyle name="20 % - Accent4 4 2 4" xfId="5907"/>
    <cellStyle name="20 % - Accent4 4 2 4 2" xfId="24051"/>
    <cellStyle name="20 % - Accent4 4 2 5" xfId="11201"/>
    <cellStyle name="20 % - Accent4 4 2 6" xfId="13841"/>
    <cellStyle name="20 % - Accent4 4 2 7" xfId="18771"/>
    <cellStyle name="20 % - Accent4 4 3" xfId="977"/>
    <cellStyle name="20 % - Accent4 4 3 2" xfId="2209"/>
    <cellStyle name="20 % - Accent4 4 3 2 2" xfId="4851"/>
    <cellStyle name="20 % - Accent4 4 3 2 2 2" xfId="10132"/>
    <cellStyle name="20 % - Accent4 4 3 2 2 2 2" xfId="28275"/>
    <cellStyle name="20 % - Accent4 4 3 2 2 3" xfId="17889"/>
    <cellStyle name="20 % - Accent4 4 3 2 2 4" xfId="22995"/>
    <cellStyle name="20 % - Accent4 4 3 2 3" xfId="7491"/>
    <cellStyle name="20 % - Accent4 4 3 2 3 2" xfId="25635"/>
    <cellStyle name="20 % - Accent4 4 3 2 4" xfId="12785"/>
    <cellStyle name="20 % - Accent4 4 3 2 5" xfId="15425"/>
    <cellStyle name="20 % - Accent4 4 3 2 6" xfId="20355"/>
    <cellStyle name="20 % - Accent4 4 3 3" xfId="3619"/>
    <cellStyle name="20 % - Accent4 4 3 3 2" xfId="8900"/>
    <cellStyle name="20 % - Accent4 4 3 3 2 2" xfId="27043"/>
    <cellStyle name="20 % - Accent4 4 3 3 3" xfId="16657"/>
    <cellStyle name="20 % - Accent4 4 3 3 4" xfId="21763"/>
    <cellStyle name="20 % - Accent4 4 3 4" xfId="6259"/>
    <cellStyle name="20 % - Accent4 4 3 4 2" xfId="24403"/>
    <cellStyle name="20 % - Accent4 4 3 5" xfId="11553"/>
    <cellStyle name="20 % - Accent4 4 3 6" xfId="14193"/>
    <cellStyle name="20 % - Accent4 4 3 7" xfId="19123"/>
    <cellStyle name="20 % - Accent4 4 4" xfId="1505"/>
    <cellStyle name="20 % - Accent4 4 4 2" xfId="4147"/>
    <cellStyle name="20 % - Accent4 4 4 2 2" xfId="9428"/>
    <cellStyle name="20 % - Accent4 4 4 2 2 2" xfId="27571"/>
    <cellStyle name="20 % - Accent4 4 4 2 3" xfId="17185"/>
    <cellStyle name="20 % - Accent4 4 4 2 4" xfId="22291"/>
    <cellStyle name="20 % - Accent4 4 4 3" xfId="6787"/>
    <cellStyle name="20 % - Accent4 4 4 3 2" xfId="24931"/>
    <cellStyle name="20 % - Accent4 4 4 4" xfId="12081"/>
    <cellStyle name="20 % - Accent4 4 4 5" xfId="14721"/>
    <cellStyle name="20 % - Accent4 4 4 6" xfId="19651"/>
    <cellStyle name="20 % - Accent4 4 5" xfId="2914"/>
    <cellStyle name="20 % - Accent4 4 5 2" xfId="8196"/>
    <cellStyle name="20 % - Accent4 4 5 2 2" xfId="26339"/>
    <cellStyle name="20 % - Accent4 4 5 3" xfId="15953"/>
    <cellStyle name="20 % - Accent4 4 5 4" xfId="21059"/>
    <cellStyle name="20 % - Accent4 4 6" xfId="5555"/>
    <cellStyle name="20 % - Accent4 4 6 2" xfId="23699"/>
    <cellStyle name="20 % - Accent4 4 7" xfId="10858"/>
    <cellStyle name="20 % - Accent4 4 8" xfId="13489"/>
    <cellStyle name="20 % - Accent4 4 9" xfId="18420"/>
    <cellStyle name="20 % - Accent4 5" xfId="445"/>
    <cellStyle name="20 % - Accent4 5 2" xfId="1150"/>
    <cellStyle name="20 % - Accent4 5 2 2" xfId="2382"/>
    <cellStyle name="20 % - Accent4 5 2 2 2" xfId="5024"/>
    <cellStyle name="20 % - Accent4 5 2 2 2 2" xfId="10305"/>
    <cellStyle name="20 % - Accent4 5 2 2 2 2 2" xfId="28448"/>
    <cellStyle name="20 % - Accent4 5 2 2 2 3" xfId="18062"/>
    <cellStyle name="20 % - Accent4 5 2 2 2 4" xfId="23168"/>
    <cellStyle name="20 % - Accent4 5 2 2 3" xfId="7664"/>
    <cellStyle name="20 % - Accent4 5 2 2 3 2" xfId="25808"/>
    <cellStyle name="20 % - Accent4 5 2 2 4" xfId="12958"/>
    <cellStyle name="20 % - Accent4 5 2 2 5" xfId="15598"/>
    <cellStyle name="20 % - Accent4 5 2 2 6" xfId="20528"/>
    <cellStyle name="20 % - Accent4 5 2 3" xfId="3792"/>
    <cellStyle name="20 % - Accent4 5 2 3 2" xfId="9073"/>
    <cellStyle name="20 % - Accent4 5 2 3 2 2" xfId="27216"/>
    <cellStyle name="20 % - Accent4 5 2 3 3" xfId="16830"/>
    <cellStyle name="20 % - Accent4 5 2 3 4" xfId="21936"/>
    <cellStyle name="20 % - Accent4 5 2 4" xfId="6432"/>
    <cellStyle name="20 % - Accent4 5 2 4 2" xfId="24576"/>
    <cellStyle name="20 % - Accent4 5 2 5" xfId="11726"/>
    <cellStyle name="20 % - Accent4 5 2 6" xfId="14366"/>
    <cellStyle name="20 % - Accent4 5 2 7" xfId="19296"/>
    <cellStyle name="20 % - Accent4 5 3" xfId="1678"/>
    <cellStyle name="20 % - Accent4 5 3 2" xfId="4320"/>
    <cellStyle name="20 % - Accent4 5 3 2 2" xfId="9601"/>
    <cellStyle name="20 % - Accent4 5 3 2 2 2" xfId="27744"/>
    <cellStyle name="20 % - Accent4 5 3 2 3" xfId="17358"/>
    <cellStyle name="20 % - Accent4 5 3 2 4" xfId="22464"/>
    <cellStyle name="20 % - Accent4 5 3 3" xfId="6960"/>
    <cellStyle name="20 % - Accent4 5 3 3 2" xfId="25104"/>
    <cellStyle name="20 % - Accent4 5 3 4" xfId="12254"/>
    <cellStyle name="20 % - Accent4 5 3 5" xfId="14894"/>
    <cellStyle name="20 % - Accent4 5 3 6" xfId="19824"/>
    <cellStyle name="20 % - Accent4 5 4" xfId="3087"/>
    <cellStyle name="20 % - Accent4 5 4 2" xfId="8369"/>
    <cellStyle name="20 % - Accent4 5 4 2 2" xfId="26512"/>
    <cellStyle name="20 % - Accent4 5 4 3" xfId="16126"/>
    <cellStyle name="20 % - Accent4 5 4 4" xfId="21232"/>
    <cellStyle name="20 % - Accent4 5 5" xfId="5728"/>
    <cellStyle name="20 % - Accent4 5 5 2" xfId="23872"/>
    <cellStyle name="20 % - Accent4 5 6" xfId="11026"/>
    <cellStyle name="20 % - Accent4 5 7" xfId="13662"/>
    <cellStyle name="20 % - Accent4 5 8" xfId="18592"/>
    <cellStyle name="20 % - Accent4 6" xfId="798"/>
    <cellStyle name="20 % - Accent4 6 2" xfId="2030"/>
    <cellStyle name="20 % - Accent4 6 2 2" xfId="4672"/>
    <cellStyle name="20 % - Accent4 6 2 2 2" xfId="9953"/>
    <cellStyle name="20 % - Accent4 6 2 2 2 2" xfId="28096"/>
    <cellStyle name="20 % - Accent4 6 2 2 3" xfId="17710"/>
    <cellStyle name="20 % - Accent4 6 2 2 4" xfId="22816"/>
    <cellStyle name="20 % - Accent4 6 2 3" xfId="7312"/>
    <cellStyle name="20 % - Accent4 6 2 3 2" xfId="25456"/>
    <cellStyle name="20 % - Accent4 6 2 4" xfId="12606"/>
    <cellStyle name="20 % - Accent4 6 2 5" xfId="15246"/>
    <cellStyle name="20 % - Accent4 6 2 6" xfId="20176"/>
    <cellStyle name="20 % - Accent4 6 3" xfId="3440"/>
    <cellStyle name="20 % - Accent4 6 3 2" xfId="8721"/>
    <cellStyle name="20 % - Accent4 6 3 2 2" xfId="26864"/>
    <cellStyle name="20 % - Accent4 6 3 3" xfId="16478"/>
    <cellStyle name="20 % - Accent4 6 3 4" xfId="21584"/>
    <cellStyle name="20 % - Accent4 6 4" xfId="6080"/>
    <cellStyle name="20 % - Accent4 6 4 2" xfId="24224"/>
    <cellStyle name="20 % - Accent4 6 5" xfId="11374"/>
    <cellStyle name="20 % - Accent4 6 6" xfId="14014"/>
    <cellStyle name="20 % - Accent4 6 7" xfId="18944"/>
    <cellStyle name="20 % - Accent4 7" xfId="1329"/>
    <cellStyle name="20 % - Accent4 7 2" xfId="3971"/>
    <cellStyle name="20 % - Accent4 7 2 2" xfId="9252"/>
    <cellStyle name="20 % - Accent4 7 2 2 2" xfId="27395"/>
    <cellStyle name="20 % - Accent4 7 2 3" xfId="17009"/>
    <cellStyle name="20 % - Accent4 7 2 4" xfId="22115"/>
    <cellStyle name="20 % - Accent4 7 3" xfId="6611"/>
    <cellStyle name="20 % - Accent4 7 3 2" xfId="24755"/>
    <cellStyle name="20 % - Accent4 7 4" xfId="11905"/>
    <cellStyle name="20 % - Accent4 7 5" xfId="14545"/>
    <cellStyle name="20 % - Accent4 7 6" xfId="19475"/>
    <cellStyle name="20 % - Accent4 8" xfId="2558"/>
    <cellStyle name="20 % - Accent4 8 2" xfId="5200"/>
    <cellStyle name="20 % - Accent4 8 2 2" xfId="10481"/>
    <cellStyle name="20 % - Accent4 8 2 2 2" xfId="28624"/>
    <cellStyle name="20 % - Accent4 8 2 3" xfId="23344"/>
    <cellStyle name="20 % - Accent4 8 3" xfId="7840"/>
    <cellStyle name="20 % - Accent4 8 3 2" xfId="25984"/>
    <cellStyle name="20 % - Accent4 8 4" xfId="13134"/>
    <cellStyle name="20 % - Accent4 8 5" xfId="15777"/>
    <cellStyle name="20 % - Accent4 8 6" xfId="20704"/>
    <cellStyle name="20 % - Accent4 9" xfId="2734"/>
    <cellStyle name="20 % - Accent4 9 2" xfId="8016"/>
    <cellStyle name="20 % - Accent4 9 2 2" xfId="26160"/>
    <cellStyle name="20 % - Accent4 9 3" xfId="20880"/>
    <cellStyle name="20 % - Accent5" xfId="37" builtinId="46" customBuiltin="1"/>
    <cellStyle name="20 % - Accent5 10" xfId="5378"/>
    <cellStyle name="20 % - Accent5 10 2" xfId="23522"/>
    <cellStyle name="20 % - Accent5 11" xfId="10677"/>
    <cellStyle name="20 % - Accent5 12" xfId="13315"/>
    <cellStyle name="20 % - Accent5 13" xfId="18240"/>
    <cellStyle name="20 % - Accent5 2" xfId="122"/>
    <cellStyle name="20 % - Accent5 2 10" xfId="10701"/>
    <cellStyle name="20 % - Accent5 2 11" xfId="13376"/>
    <cellStyle name="20 % - Accent5 2 12" xfId="18305"/>
    <cellStyle name="20 % - Accent5 2 2" xfId="237"/>
    <cellStyle name="20 % - Accent5 2 2 10" xfId="13463"/>
    <cellStyle name="20 % - Accent5 2 2 11" xfId="18393"/>
    <cellStyle name="20 % - Accent5 2 2 2" xfId="422"/>
    <cellStyle name="20 % - Accent5 2 2 2 2" xfId="775"/>
    <cellStyle name="20 % - Accent5 2 2 2 2 2" xfId="2007"/>
    <cellStyle name="20 % - Accent5 2 2 2 2 2 2" xfId="4649"/>
    <cellStyle name="20 % - Accent5 2 2 2 2 2 2 2" xfId="9930"/>
    <cellStyle name="20 % - Accent5 2 2 2 2 2 2 2 2" xfId="28073"/>
    <cellStyle name="20 % - Accent5 2 2 2 2 2 2 3" xfId="17687"/>
    <cellStyle name="20 % - Accent5 2 2 2 2 2 2 4" xfId="22793"/>
    <cellStyle name="20 % - Accent5 2 2 2 2 2 3" xfId="7289"/>
    <cellStyle name="20 % - Accent5 2 2 2 2 2 3 2" xfId="25433"/>
    <cellStyle name="20 % - Accent5 2 2 2 2 2 4" xfId="12583"/>
    <cellStyle name="20 % - Accent5 2 2 2 2 2 5" xfId="15223"/>
    <cellStyle name="20 % - Accent5 2 2 2 2 2 6" xfId="20153"/>
    <cellStyle name="20 % - Accent5 2 2 2 2 3" xfId="3417"/>
    <cellStyle name="20 % - Accent5 2 2 2 2 3 2" xfId="8698"/>
    <cellStyle name="20 % - Accent5 2 2 2 2 3 2 2" xfId="26841"/>
    <cellStyle name="20 % - Accent5 2 2 2 2 3 3" xfId="16455"/>
    <cellStyle name="20 % - Accent5 2 2 2 2 3 4" xfId="21561"/>
    <cellStyle name="20 % - Accent5 2 2 2 2 4" xfId="6057"/>
    <cellStyle name="20 % - Accent5 2 2 2 2 4 2" xfId="24201"/>
    <cellStyle name="20 % - Accent5 2 2 2 2 5" xfId="11351"/>
    <cellStyle name="20 % - Accent5 2 2 2 2 6" xfId="13991"/>
    <cellStyle name="20 % - Accent5 2 2 2 2 7" xfId="18921"/>
    <cellStyle name="20 % - Accent5 2 2 2 3" xfId="1127"/>
    <cellStyle name="20 % - Accent5 2 2 2 3 2" xfId="2359"/>
    <cellStyle name="20 % - Accent5 2 2 2 3 2 2" xfId="5001"/>
    <cellStyle name="20 % - Accent5 2 2 2 3 2 2 2" xfId="10282"/>
    <cellStyle name="20 % - Accent5 2 2 2 3 2 2 2 2" xfId="28425"/>
    <cellStyle name="20 % - Accent5 2 2 2 3 2 2 3" xfId="18039"/>
    <cellStyle name="20 % - Accent5 2 2 2 3 2 2 4" xfId="23145"/>
    <cellStyle name="20 % - Accent5 2 2 2 3 2 3" xfId="7641"/>
    <cellStyle name="20 % - Accent5 2 2 2 3 2 3 2" xfId="25785"/>
    <cellStyle name="20 % - Accent5 2 2 2 3 2 4" xfId="12935"/>
    <cellStyle name="20 % - Accent5 2 2 2 3 2 5" xfId="15575"/>
    <cellStyle name="20 % - Accent5 2 2 2 3 2 6" xfId="20505"/>
    <cellStyle name="20 % - Accent5 2 2 2 3 3" xfId="3769"/>
    <cellStyle name="20 % - Accent5 2 2 2 3 3 2" xfId="9050"/>
    <cellStyle name="20 % - Accent5 2 2 2 3 3 2 2" xfId="27193"/>
    <cellStyle name="20 % - Accent5 2 2 2 3 3 3" xfId="16807"/>
    <cellStyle name="20 % - Accent5 2 2 2 3 3 4" xfId="21913"/>
    <cellStyle name="20 % - Accent5 2 2 2 3 4" xfId="6409"/>
    <cellStyle name="20 % - Accent5 2 2 2 3 4 2" xfId="24553"/>
    <cellStyle name="20 % - Accent5 2 2 2 3 5" xfId="11703"/>
    <cellStyle name="20 % - Accent5 2 2 2 3 6" xfId="14343"/>
    <cellStyle name="20 % - Accent5 2 2 2 3 7" xfId="19273"/>
    <cellStyle name="20 % - Accent5 2 2 2 4" xfId="1655"/>
    <cellStyle name="20 % - Accent5 2 2 2 4 2" xfId="4297"/>
    <cellStyle name="20 % - Accent5 2 2 2 4 2 2" xfId="9578"/>
    <cellStyle name="20 % - Accent5 2 2 2 4 2 2 2" xfId="27721"/>
    <cellStyle name="20 % - Accent5 2 2 2 4 2 3" xfId="17335"/>
    <cellStyle name="20 % - Accent5 2 2 2 4 2 4" xfId="22441"/>
    <cellStyle name="20 % - Accent5 2 2 2 4 3" xfId="6937"/>
    <cellStyle name="20 % - Accent5 2 2 2 4 3 2" xfId="25081"/>
    <cellStyle name="20 % - Accent5 2 2 2 4 4" xfId="12231"/>
    <cellStyle name="20 % - Accent5 2 2 2 4 5" xfId="14871"/>
    <cellStyle name="20 % - Accent5 2 2 2 4 6" xfId="19801"/>
    <cellStyle name="20 % - Accent5 2 2 2 5" xfId="3064"/>
    <cellStyle name="20 % - Accent5 2 2 2 5 2" xfId="8346"/>
    <cellStyle name="20 % - Accent5 2 2 2 5 2 2" xfId="26489"/>
    <cellStyle name="20 % - Accent5 2 2 2 5 3" xfId="16103"/>
    <cellStyle name="20 % - Accent5 2 2 2 5 4" xfId="21209"/>
    <cellStyle name="20 % - Accent5 2 2 2 6" xfId="5705"/>
    <cellStyle name="20 % - Accent5 2 2 2 6 2" xfId="23849"/>
    <cellStyle name="20 % - Accent5 2 2 2 7" xfId="11003"/>
    <cellStyle name="20 % - Accent5 2 2 2 8" xfId="13639"/>
    <cellStyle name="20 % - Accent5 2 2 2 9" xfId="18569"/>
    <cellStyle name="20 % - Accent5 2 2 3" xfId="598"/>
    <cellStyle name="20 % - Accent5 2 2 3 2" xfId="1303"/>
    <cellStyle name="20 % - Accent5 2 2 3 2 2" xfId="2535"/>
    <cellStyle name="20 % - Accent5 2 2 3 2 2 2" xfId="5177"/>
    <cellStyle name="20 % - Accent5 2 2 3 2 2 2 2" xfId="10458"/>
    <cellStyle name="20 % - Accent5 2 2 3 2 2 2 2 2" xfId="28601"/>
    <cellStyle name="20 % - Accent5 2 2 3 2 2 2 3" xfId="18215"/>
    <cellStyle name="20 % - Accent5 2 2 3 2 2 2 4" xfId="23321"/>
    <cellStyle name="20 % - Accent5 2 2 3 2 2 3" xfId="7817"/>
    <cellStyle name="20 % - Accent5 2 2 3 2 2 3 2" xfId="25961"/>
    <cellStyle name="20 % - Accent5 2 2 3 2 2 4" xfId="13111"/>
    <cellStyle name="20 % - Accent5 2 2 3 2 2 5" xfId="15751"/>
    <cellStyle name="20 % - Accent5 2 2 3 2 2 6" xfId="20681"/>
    <cellStyle name="20 % - Accent5 2 2 3 2 3" xfId="3945"/>
    <cellStyle name="20 % - Accent5 2 2 3 2 3 2" xfId="9226"/>
    <cellStyle name="20 % - Accent5 2 2 3 2 3 2 2" xfId="27369"/>
    <cellStyle name="20 % - Accent5 2 2 3 2 3 3" xfId="16983"/>
    <cellStyle name="20 % - Accent5 2 2 3 2 3 4" xfId="22089"/>
    <cellStyle name="20 % - Accent5 2 2 3 2 4" xfId="6585"/>
    <cellStyle name="20 % - Accent5 2 2 3 2 4 2" xfId="24729"/>
    <cellStyle name="20 % - Accent5 2 2 3 2 5" xfId="11879"/>
    <cellStyle name="20 % - Accent5 2 2 3 2 6" xfId="14519"/>
    <cellStyle name="20 % - Accent5 2 2 3 2 7" xfId="19449"/>
    <cellStyle name="20 % - Accent5 2 2 3 3" xfId="1831"/>
    <cellStyle name="20 % - Accent5 2 2 3 3 2" xfId="4473"/>
    <cellStyle name="20 % - Accent5 2 2 3 3 2 2" xfId="9754"/>
    <cellStyle name="20 % - Accent5 2 2 3 3 2 2 2" xfId="27897"/>
    <cellStyle name="20 % - Accent5 2 2 3 3 2 3" xfId="17511"/>
    <cellStyle name="20 % - Accent5 2 2 3 3 2 4" xfId="22617"/>
    <cellStyle name="20 % - Accent5 2 2 3 3 3" xfId="7113"/>
    <cellStyle name="20 % - Accent5 2 2 3 3 3 2" xfId="25257"/>
    <cellStyle name="20 % - Accent5 2 2 3 3 4" xfId="12407"/>
    <cellStyle name="20 % - Accent5 2 2 3 3 5" xfId="15047"/>
    <cellStyle name="20 % - Accent5 2 2 3 3 6" xfId="19977"/>
    <cellStyle name="20 % - Accent5 2 2 3 4" xfId="3240"/>
    <cellStyle name="20 % - Accent5 2 2 3 4 2" xfId="8522"/>
    <cellStyle name="20 % - Accent5 2 2 3 4 2 2" xfId="26665"/>
    <cellStyle name="20 % - Accent5 2 2 3 4 3" xfId="16279"/>
    <cellStyle name="20 % - Accent5 2 2 3 4 4" xfId="21385"/>
    <cellStyle name="20 % - Accent5 2 2 3 5" xfId="5881"/>
    <cellStyle name="20 % - Accent5 2 2 3 5 2" xfId="24025"/>
    <cellStyle name="20 % - Accent5 2 2 3 6" xfId="11175"/>
    <cellStyle name="20 % - Accent5 2 2 3 7" xfId="13815"/>
    <cellStyle name="20 % - Accent5 2 2 3 8" xfId="18745"/>
    <cellStyle name="20 % - Accent5 2 2 4" xfId="951"/>
    <cellStyle name="20 % - Accent5 2 2 4 2" xfId="2183"/>
    <cellStyle name="20 % - Accent5 2 2 4 2 2" xfId="4825"/>
    <cellStyle name="20 % - Accent5 2 2 4 2 2 2" xfId="10106"/>
    <cellStyle name="20 % - Accent5 2 2 4 2 2 2 2" xfId="28249"/>
    <cellStyle name="20 % - Accent5 2 2 4 2 2 3" xfId="17863"/>
    <cellStyle name="20 % - Accent5 2 2 4 2 2 4" xfId="22969"/>
    <cellStyle name="20 % - Accent5 2 2 4 2 3" xfId="7465"/>
    <cellStyle name="20 % - Accent5 2 2 4 2 3 2" xfId="25609"/>
    <cellStyle name="20 % - Accent5 2 2 4 2 4" xfId="12759"/>
    <cellStyle name="20 % - Accent5 2 2 4 2 5" xfId="15399"/>
    <cellStyle name="20 % - Accent5 2 2 4 2 6" xfId="20329"/>
    <cellStyle name="20 % - Accent5 2 2 4 3" xfId="3593"/>
    <cellStyle name="20 % - Accent5 2 2 4 3 2" xfId="8874"/>
    <cellStyle name="20 % - Accent5 2 2 4 3 2 2" xfId="27017"/>
    <cellStyle name="20 % - Accent5 2 2 4 3 3" xfId="16631"/>
    <cellStyle name="20 % - Accent5 2 2 4 3 4" xfId="21737"/>
    <cellStyle name="20 % - Accent5 2 2 4 4" xfId="6233"/>
    <cellStyle name="20 % - Accent5 2 2 4 4 2" xfId="24377"/>
    <cellStyle name="20 % - Accent5 2 2 4 5" xfId="11527"/>
    <cellStyle name="20 % - Accent5 2 2 4 6" xfId="14167"/>
    <cellStyle name="20 % - Accent5 2 2 4 7" xfId="19097"/>
    <cellStyle name="20 % - Accent5 2 2 5" xfId="1479"/>
    <cellStyle name="20 % - Accent5 2 2 5 2" xfId="4121"/>
    <cellStyle name="20 % - Accent5 2 2 5 2 2" xfId="9402"/>
    <cellStyle name="20 % - Accent5 2 2 5 2 2 2" xfId="27545"/>
    <cellStyle name="20 % - Accent5 2 2 5 2 3" xfId="17159"/>
    <cellStyle name="20 % - Accent5 2 2 5 2 4" xfId="22265"/>
    <cellStyle name="20 % - Accent5 2 2 5 3" xfId="6761"/>
    <cellStyle name="20 % - Accent5 2 2 5 3 2" xfId="24905"/>
    <cellStyle name="20 % - Accent5 2 2 5 4" xfId="12055"/>
    <cellStyle name="20 % - Accent5 2 2 5 5" xfId="14695"/>
    <cellStyle name="20 % - Accent5 2 2 5 6" xfId="19625"/>
    <cellStyle name="20 % - Accent5 2 2 6" xfId="2711"/>
    <cellStyle name="20 % - Accent5 2 2 6 2" xfId="5353"/>
    <cellStyle name="20 % - Accent5 2 2 6 2 2" xfId="10634"/>
    <cellStyle name="20 % - Accent5 2 2 6 2 2 2" xfId="28777"/>
    <cellStyle name="20 % - Accent5 2 2 6 2 3" xfId="23497"/>
    <cellStyle name="20 % - Accent5 2 2 6 3" xfId="7993"/>
    <cellStyle name="20 % - Accent5 2 2 6 3 2" xfId="26137"/>
    <cellStyle name="20 % - Accent5 2 2 6 4" xfId="13287"/>
    <cellStyle name="20 % - Accent5 2 2 6 5" xfId="15927"/>
    <cellStyle name="20 % - Accent5 2 2 6 6" xfId="20857"/>
    <cellStyle name="20 % - Accent5 2 2 7" xfId="2888"/>
    <cellStyle name="20 % - Accent5 2 2 7 2" xfId="8170"/>
    <cellStyle name="20 % - Accent5 2 2 7 2 2" xfId="26313"/>
    <cellStyle name="20 % - Accent5 2 2 7 3" xfId="21033"/>
    <cellStyle name="20 % - Accent5 2 2 8" xfId="5529"/>
    <cellStyle name="20 % - Accent5 2 2 8 2" xfId="23673"/>
    <cellStyle name="20 % - Accent5 2 2 9" xfId="10827"/>
    <cellStyle name="20 % - Accent5 2 3" xfId="335"/>
    <cellStyle name="20 % - Accent5 2 3 2" xfId="688"/>
    <cellStyle name="20 % - Accent5 2 3 2 2" xfId="1920"/>
    <cellStyle name="20 % - Accent5 2 3 2 2 2" xfId="4562"/>
    <cellStyle name="20 % - Accent5 2 3 2 2 2 2" xfId="9843"/>
    <cellStyle name="20 % - Accent5 2 3 2 2 2 2 2" xfId="27986"/>
    <cellStyle name="20 % - Accent5 2 3 2 2 2 3" xfId="17600"/>
    <cellStyle name="20 % - Accent5 2 3 2 2 2 4" xfId="22706"/>
    <cellStyle name="20 % - Accent5 2 3 2 2 3" xfId="7202"/>
    <cellStyle name="20 % - Accent5 2 3 2 2 3 2" xfId="25346"/>
    <cellStyle name="20 % - Accent5 2 3 2 2 4" xfId="12496"/>
    <cellStyle name="20 % - Accent5 2 3 2 2 5" xfId="15136"/>
    <cellStyle name="20 % - Accent5 2 3 2 2 6" xfId="20066"/>
    <cellStyle name="20 % - Accent5 2 3 2 3" xfId="3330"/>
    <cellStyle name="20 % - Accent5 2 3 2 3 2" xfId="8611"/>
    <cellStyle name="20 % - Accent5 2 3 2 3 2 2" xfId="26754"/>
    <cellStyle name="20 % - Accent5 2 3 2 3 3" xfId="16368"/>
    <cellStyle name="20 % - Accent5 2 3 2 3 4" xfId="21474"/>
    <cellStyle name="20 % - Accent5 2 3 2 4" xfId="5970"/>
    <cellStyle name="20 % - Accent5 2 3 2 4 2" xfId="24114"/>
    <cellStyle name="20 % - Accent5 2 3 2 5" xfId="11264"/>
    <cellStyle name="20 % - Accent5 2 3 2 6" xfId="13904"/>
    <cellStyle name="20 % - Accent5 2 3 2 7" xfId="18834"/>
    <cellStyle name="20 % - Accent5 2 3 3" xfId="1040"/>
    <cellStyle name="20 % - Accent5 2 3 3 2" xfId="2272"/>
    <cellStyle name="20 % - Accent5 2 3 3 2 2" xfId="4914"/>
    <cellStyle name="20 % - Accent5 2 3 3 2 2 2" xfId="10195"/>
    <cellStyle name="20 % - Accent5 2 3 3 2 2 2 2" xfId="28338"/>
    <cellStyle name="20 % - Accent5 2 3 3 2 2 3" xfId="17952"/>
    <cellStyle name="20 % - Accent5 2 3 3 2 2 4" xfId="23058"/>
    <cellStyle name="20 % - Accent5 2 3 3 2 3" xfId="7554"/>
    <cellStyle name="20 % - Accent5 2 3 3 2 3 2" xfId="25698"/>
    <cellStyle name="20 % - Accent5 2 3 3 2 4" xfId="12848"/>
    <cellStyle name="20 % - Accent5 2 3 3 2 5" xfId="15488"/>
    <cellStyle name="20 % - Accent5 2 3 3 2 6" xfId="20418"/>
    <cellStyle name="20 % - Accent5 2 3 3 3" xfId="3682"/>
    <cellStyle name="20 % - Accent5 2 3 3 3 2" xfId="8963"/>
    <cellStyle name="20 % - Accent5 2 3 3 3 2 2" xfId="27106"/>
    <cellStyle name="20 % - Accent5 2 3 3 3 3" xfId="16720"/>
    <cellStyle name="20 % - Accent5 2 3 3 3 4" xfId="21826"/>
    <cellStyle name="20 % - Accent5 2 3 3 4" xfId="6322"/>
    <cellStyle name="20 % - Accent5 2 3 3 4 2" xfId="24466"/>
    <cellStyle name="20 % - Accent5 2 3 3 5" xfId="11616"/>
    <cellStyle name="20 % - Accent5 2 3 3 6" xfId="14256"/>
    <cellStyle name="20 % - Accent5 2 3 3 7" xfId="19186"/>
    <cellStyle name="20 % - Accent5 2 3 4" xfId="1568"/>
    <cellStyle name="20 % - Accent5 2 3 4 2" xfId="4210"/>
    <cellStyle name="20 % - Accent5 2 3 4 2 2" xfId="9491"/>
    <cellStyle name="20 % - Accent5 2 3 4 2 2 2" xfId="27634"/>
    <cellStyle name="20 % - Accent5 2 3 4 2 3" xfId="17248"/>
    <cellStyle name="20 % - Accent5 2 3 4 2 4" xfId="22354"/>
    <cellStyle name="20 % - Accent5 2 3 4 3" xfId="6850"/>
    <cellStyle name="20 % - Accent5 2 3 4 3 2" xfId="24994"/>
    <cellStyle name="20 % - Accent5 2 3 4 4" xfId="12144"/>
    <cellStyle name="20 % - Accent5 2 3 4 5" xfId="14784"/>
    <cellStyle name="20 % - Accent5 2 3 4 6" xfId="19714"/>
    <cellStyle name="20 % - Accent5 2 3 5" xfId="2977"/>
    <cellStyle name="20 % - Accent5 2 3 5 2" xfId="8259"/>
    <cellStyle name="20 % - Accent5 2 3 5 2 2" xfId="26402"/>
    <cellStyle name="20 % - Accent5 2 3 5 3" xfId="16016"/>
    <cellStyle name="20 % - Accent5 2 3 5 4" xfId="21122"/>
    <cellStyle name="20 % - Accent5 2 3 6" xfId="5618"/>
    <cellStyle name="20 % - Accent5 2 3 6 2" xfId="23762"/>
    <cellStyle name="20 % - Accent5 2 3 7" xfId="10918"/>
    <cellStyle name="20 % - Accent5 2 3 8" xfId="13552"/>
    <cellStyle name="20 % - Accent5 2 3 9" xfId="18482"/>
    <cellStyle name="20 % - Accent5 2 4" xfId="511"/>
    <cellStyle name="20 % - Accent5 2 4 2" xfId="1216"/>
    <cellStyle name="20 % - Accent5 2 4 2 2" xfId="2448"/>
    <cellStyle name="20 % - Accent5 2 4 2 2 2" xfId="5090"/>
    <cellStyle name="20 % - Accent5 2 4 2 2 2 2" xfId="10371"/>
    <cellStyle name="20 % - Accent5 2 4 2 2 2 2 2" xfId="28514"/>
    <cellStyle name="20 % - Accent5 2 4 2 2 2 3" xfId="18128"/>
    <cellStyle name="20 % - Accent5 2 4 2 2 2 4" xfId="23234"/>
    <cellStyle name="20 % - Accent5 2 4 2 2 3" xfId="7730"/>
    <cellStyle name="20 % - Accent5 2 4 2 2 3 2" xfId="25874"/>
    <cellStyle name="20 % - Accent5 2 4 2 2 4" xfId="13024"/>
    <cellStyle name="20 % - Accent5 2 4 2 2 5" xfId="15664"/>
    <cellStyle name="20 % - Accent5 2 4 2 2 6" xfId="20594"/>
    <cellStyle name="20 % - Accent5 2 4 2 3" xfId="3858"/>
    <cellStyle name="20 % - Accent5 2 4 2 3 2" xfId="9139"/>
    <cellStyle name="20 % - Accent5 2 4 2 3 2 2" xfId="27282"/>
    <cellStyle name="20 % - Accent5 2 4 2 3 3" xfId="16896"/>
    <cellStyle name="20 % - Accent5 2 4 2 3 4" xfId="22002"/>
    <cellStyle name="20 % - Accent5 2 4 2 4" xfId="6498"/>
    <cellStyle name="20 % - Accent5 2 4 2 4 2" xfId="24642"/>
    <cellStyle name="20 % - Accent5 2 4 2 5" xfId="11792"/>
    <cellStyle name="20 % - Accent5 2 4 2 6" xfId="14432"/>
    <cellStyle name="20 % - Accent5 2 4 2 7" xfId="19362"/>
    <cellStyle name="20 % - Accent5 2 4 3" xfId="1744"/>
    <cellStyle name="20 % - Accent5 2 4 3 2" xfId="4386"/>
    <cellStyle name="20 % - Accent5 2 4 3 2 2" xfId="9667"/>
    <cellStyle name="20 % - Accent5 2 4 3 2 2 2" xfId="27810"/>
    <cellStyle name="20 % - Accent5 2 4 3 2 3" xfId="17424"/>
    <cellStyle name="20 % - Accent5 2 4 3 2 4" xfId="22530"/>
    <cellStyle name="20 % - Accent5 2 4 3 3" xfId="7026"/>
    <cellStyle name="20 % - Accent5 2 4 3 3 2" xfId="25170"/>
    <cellStyle name="20 % - Accent5 2 4 3 4" xfId="12320"/>
    <cellStyle name="20 % - Accent5 2 4 3 5" xfId="14960"/>
    <cellStyle name="20 % - Accent5 2 4 3 6" xfId="19890"/>
    <cellStyle name="20 % - Accent5 2 4 4" xfId="3153"/>
    <cellStyle name="20 % - Accent5 2 4 4 2" xfId="8435"/>
    <cellStyle name="20 % - Accent5 2 4 4 2 2" xfId="26578"/>
    <cellStyle name="20 % - Accent5 2 4 4 3" xfId="16192"/>
    <cellStyle name="20 % - Accent5 2 4 4 4" xfId="21298"/>
    <cellStyle name="20 % - Accent5 2 4 5" xfId="5794"/>
    <cellStyle name="20 % - Accent5 2 4 5 2" xfId="23938"/>
    <cellStyle name="20 % - Accent5 2 4 6" xfId="11090"/>
    <cellStyle name="20 % - Accent5 2 4 7" xfId="13728"/>
    <cellStyle name="20 % - Accent5 2 4 8" xfId="18658"/>
    <cellStyle name="20 % - Accent5 2 5" xfId="864"/>
    <cellStyle name="20 % - Accent5 2 5 2" xfId="2096"/>
    <cellStyle name="20 % - Accent5 2 5 2 2" xfId="4738"/>
    <cellStyle name="20 % - Accent5 2 5 2 2 2" xfId="10019"/>
    <cellStyle name="20 % - Accent5 2 5 2 2 2 2" xfId="28162"/>
    <cellStyle name="20 % - Accent5 2 5 2 2 3" xfId="17776"/>
    <cellStyle name="20 % - Accent5 2 5 2 2 4" xfId="22882"/>
    <cellStyle name="20 % - Accent5 2 5 2 3" xfId="7378"/>
    <cellStyle name="20 % - Accent5 2 5 2 3 2" xfId="25522"/>
    <cellStyle name="20 % - Accent5 2 5 2 4" xfId="12672"/>
    <cellStyle name="20 % - Accent5 2 5 2 5" xfId="15312"/>
    <cellStyle name="20 % - Accent5 2 5 2 6" xfId="20242"/>
    <cellStyle name="20 % - Accent5 2 5 3" xfId="3506"/>
    <cellStyle name="20 % - Accent5 2 5 3 2" xfId="8787"/>
    <cellStyle name="20 % - Accent5 2 5 3 2 2" xfId="26930"/>
    <cellStyle name="20 % - Accent5 2 5 3 3" xfId="16544"/>
    <cellStyle name="20 % - Accent5 2 5 3 4" xfId="21650"/>
    <cellStyle name="20 % - Accent5 2 5 4" xfId="6146"/>
    <cellStyle name="20 % - Accent5 2 5 4 2" xfId="24290"/>
    <cellStyle name="20 % - Accent5 2 5 5" xfId="11440"/>
    <cellStyle name="20 % - Accent5 2 5 6" xfId="14080"/>
    <cellStyle name="20 % - Accent5 2 5 7" xfId="19010"/>
    <cellStyle name="20 % - Accent5 2 6" xfId="1392"/>
    <cellStyle name="20 % - Accent5 2 6 2" xfId="4034"/>
    <cellStyle name="20 % - Accent5 2 6 2 2" xfId="9315"/>
    <cellStyle name="20 % - Accent5 2 6 2 2 2" xfId="27458"/>
    <cellStyle name="20 % - Accent5 2 6 2 3" xfId="17072"/>
    <cellStyle name="20 % - Accent5 2 6 2 4" xfId="22178"/>
    <cellStyle name="20 % - Accent5 2 6 3" xfId="6674"/>
    <cellStyle name="20 % - Accent5 2 6 3 2" xfId="24818"/>
    <cellStyle name="20 % - Accent5 2 6 4" xfId="11968"/>
    <cellStyle name="20 % - Accent5 2 6 5" xfId="14608"/>
    <cellStyle name="20 % - Accent5 2 6 6" xfId="19538"/>
    <cellStyle name="20 % - Accent5 2 7" xfId="2624"/>
    <cellStyle name="20 % - Accent5 2 7 2" xfId="5266"/>
    <cellStyle name="20 % - Accent5 2 7 2 2" xfId="10547"/>
    <cellStyle name="20 % - Accent5 2 7 2 2 2" xfId="28690"/>
    <cellStyle name="20 % - Accent5 2 7 2 3" xfId="23410"/>
    <cellStyle name="20 % - Accent5 2 7 3" xfId="7906"/>
    <cellStyle name="20 % - Accent5 2 7 3 2" xfId="26050"/>
    <cellStyle name="20 % - Accent5 2 7 4" xfId="13200"/>
    <cellStyle name="20 % - Accent5 2 7 5" xfId="15840"/>
    <cellStyle name="20 % - Accent5 2 7 6" xfId="20770"/>
    <cellStyle name="20 % - Accent5 2 8" xfId="2801"/>
    <cellStyle name="20 % - Accent5 2 8 2" xfId="8083"/>
    <cellStyle name="20 % - Accent5 2 8 2 2" xfId="26226"/>
    <cellStyle name="20 % - Accent5 2 8 3" xfId="20946"/>
    <cellStyle name="20 % - Accent5 2 9" xfId="5442"/>
    <cellStyle name="20 % - Accent5 2 9 2" xfId="23586"/>
    <cellStyle name="20 % - Accent5 3" xfId="177"/>
    <cellStyle name="20 % - Accent5 3 10" xfId="13404"/>
    <cellStyle name="20 % - Accent5 3 11" xfId="18334"/>
    <cellStyle name="20 % - Accent5 3 2" xfId="363"/>
    <cellStyle name="20 % - Accent5 3 2 2" xfId="716"/>
    <cellStyle name="20 % - Accent5 3 2 2 2" xfId="1948"/>
    <cellStyle name="20 % - Accent5 3 2 2 2 2" xfId="4590"/>
    <cellStyle name="20 % - Accent5 3 2 2 2 2 2" xfId="9871"/>
    <cellStyle name="20 % - Accent5 3 2 2 2 2 2 2" xfId="28014"/>
    <cellStyle name="20 % - Accent5 3 2 2 2 2 3" xfId="17628"/>
    <cellStyle name="20 % - Accent5 3 2 2 2 2 4" xfId="22734"/>
    <cellStyle name="20 % - Accent5 3 2 2 2 3" xfId="7230"/>
    <cellStyle name="20 % - Accent5 3 2 2 2 3 2" xfId="25374"/>
    <cellStyle name="20 % - Accent5 3 2 2 2 4" xfId="12524"/>
    <cellStyle name="20 % - Accent5 3 2 2 2 5" xfId="15164"/>
    <cellStyle name="20 % - Accent5 3 2 2 2 6" xfId="20094"/>
    <cellStyle name="20 % - Accent5 3 2 2 3" xfId="3358"/>
    <cellStyle name="20 % - Accent5 3 2 2 3 2" xfId="8639"/>
    <cellStyle name="20 % - Accent5 3 2 2 3 2 2" xfId="26782"/>
    <cellStyle name="20 % - Accent5 3 2 2 3 3" xfId="16396"/>
    <cellStyle name="20 % - Accent5 3 2 2 3 4" xfId="21502"/>
    <cellStyle name="20 % - Accent5 3 2 2 4" xfId="5998"/>
    <cellStyle name="20 % - Accent5 3 2 2 4 2" xfId="24142"/>
    <cellStyle name="20 % - Accent5 3 2 2 5" xfId="11292"/>
    <cellStyle name="20 % - Accent5 3 2 2 6" xfId="13932"/>
    <cellStyle name="20 % - Accent5 3 2 2 7" xfId="18862"/>
    <cellStyle name="20 % - Accent5 3 2 3" xfId="1068"/>
    <cellStyle name="20 % - Accent5 3 2 3 2" xfId="2300"/>
    <cellStyle name="20 % - Accent5 3 2 3 2 2" xfId="4942"/>
    <cellStyle name="20 % - Accent5 3 2 3 2 2 2" xfId="10223"/>
    <cellStyle name="20 % - Accent5 3 2 3 2 2 2 2" xfId="28366"/>
    <cellStyle name="20 % - Accent5 3 2 3 2 2 3" xfId="17980"/>
    <cellStyle name="20 % - Accent5 3 2 3 2 2 4" xfId="23086"/>
    <cellStyle name="20 % - Accent5 3 2 3 2 3" xfId="7582"/>
    <cellStyle name="20 % - Accent5 3 2 3 2 3 2" xfId="25726"/>
    <cellStyle name="20 % - Accent5 3 2 3 2 4" xfId="12876"/>
    <cellStyle name="20 % - Accent5 3 2 3 2 5" xfId="15516"/>
    <cellStyle name="20 % - Accent5 3 2 3 2 6" xfId="20446"/>
    <cellStyle name="20 % - Accent5 3 2 3 3" xfId="3710"/>
    <cellStyle name="20 % - Accent5 3 2 3 3 2" xfId="8991"/>
    <cellStyle name="20 % - Accent5 3 2 3 3 2 2" xfId="27134"/>
    <cellStyle name="20 % - Accent5 3 2 3 3 3" xfId="16748"/>
    <cellStyle name="20 % - Accent5 3 2 3 3 4" xfId="21854"/>
    <cellStyle name="20 % - Accent5 3 2 3 4" xfId="6350"/>
    <cellStyle name="20 % - Accent5 3 2 3 4 2" xfId="24494"/>
    <cellStyle name="20 % - Accent5 3 2 3 5" xfId="11644"/>
    <cellStyle name="20 % - Accent5 3 2 3 6" xfId="14284"/>
    <cellStyle name="20 % - Accent5 3 2 3 7" xfId="19214"/>
    <cellStyle name="20 % - Accent5 3 2 4" xfId="1596"/>
    <cellStyle name="20 % - Accent5 3 2 4 2" xfId="4238"/>
    <cellStyle name="20 % - Accent5 3 2 4 2 2" xfId="9519"/>
    <cellStyle name="20 % - Accent5 3 2 4 2 2 2" xfId="27662"/>
    <cellStyle name="20 % - Accent5 3 2 4 2 3" xfId="17276"/>
    <cellStyle name="20 % - Accent5 3 2 4 2 4" xfId="22382"/>
    <cellStyle name="20 % - Accent5 3 2 4 3" xfId="6878"/>
    <cellStyle name="20 % - Accent5 3 2 4 3 2" xfId="25022"/>
    <cellStyle name="20 % - Accent5 3 2 4 4" xfId="12172"/>
    <cellStyle name="20 % - Accent5 3 2 4 5" xfId="14812"/>
    <cellStyle name="20 % - Accent5 3 2 4 6" xfId="19742"/>
    <cellStyle name="20 % - Accent5 3 2 5" xfId="3005"/>
    <cellStyle name="20 % - Accent5 3 2 5 2" xfId="8287"/>
    <cellStyle name="20 % - Accent5 3 2 5 2 2" xfId="26430"/>
    <cellStyle name="20 % - Accent5 3 2 5 3" xfId="16044"/>
    <cellStyle name="20 % - Accent5 3 2 5 4" xfId="21150"/>
    <cellStyle name="20 % - Accent5 3 2 6" xfId="5646"/>
    <cellStyle name="20 % - Accent5 3 2 6 2" xfId="23790"/>
    <cellStyle name="20 % - Accent5 3 2 7" xfId="10946"/>
    <cellStyle name="20 % - Accent5 3 2 8" xfId="13580"/>
    <cellStyle name="20 % - Accent5 3 2 9" xfId="18510"/>
    <cellStyle name="20 % - Accent5 3 3" xfId="539"/>
    <cellStyle name="20 % - Accent5 3 3 2" xfId="1244"/>
    <cellStyle name="20 % - Accent5 3 3 2 2" xfId="2476"/>
    <cellStyle name="20 % - Accent5 3 3 2 2 2" xfId="5118"/>
    <cellStyle name="20 % - Accent5 3 3 2 2 2 2" xfId="10399"/>
    <cellStyle name="20 % - Accent5 3 3 2 2 2 2 2" xfId="28542"/>
    <cellStyle name="20 % - Accent5 3 3 2 2 2 3" xfId="18156"/>
    <cellStyle name="20 % - Accent5 3 3 2 2 2 4" xfId="23262"/>
    <cellStyle name="20 % - Accent5 3 3 2 2 3" xfId="7758"/>
    <cellStyle name="20 % - Accent5 3 3 2 2 3 2" xfId="25902"/>
    <cellStyle name="20 % - Accent5 3 3 2 2 4" xfId="13052"/>
    <cellStyle name="20 % - Accent5 3 3 2 2 5" xfId="15692"/>
    <cellStyle name="20 % - Accent5 3 3 2 2 6" xfId="20622"/>
    <cellStyle name="20 % - Accent5 3 3 2 3" xfId="3886"/>
    <cellStyle name="20 % - Accent5 3 3 2 3 2" xfId="9167"/>
    <cellStyle name="20 % - Accent5 3 3 2 3 2 2" xfId="27310"/>
    <cellStyle name="20 % - Accent5 3 3 2 3 3" xfId="16924"/>
    <cellStyle name="20 % - Accent5 3 3 2 3 4" xfId="22030"/>
    <cellStyle name="20 % - Accent5 3 3 2 4" xfId="6526"/>
    <cellStyle name="20 % - Accent5 3 3 2 4 2" xfId="24670"/>
    <cellStyle name="20 % - Accent5 3 3 2 5" xfId="11820"/>
    <cellStyle name="20 % - Accent5 3 3 2 6" xfId="14460"/>
    <cellStyle name="20 % - Accent5 3 3 2 7" xfId="19390"/>
    <cellStyle name="20 % - Accent5 3 3 3" xfId="1772"/>
    <cellStyle name="20 % - Accent5 3 3 3 2" xfId="4414"/>
    <cellStyle name="20 % - Accent5 3 3 3 2 2" xfId="9695"/>
    <cellStyle name="20 % - Accent5 3 3 3 2 2 2" xfId="27838"/>
    <cellStyle name="20 % - Accent5 3 3 3 2 3" xfId="17452"/>
    <cellStyle name="20 % - Accent5 3 3 3 2 4" xfId="22558"/>
    <cellStyle name="20 % - Accent5 3 3 3 3" xfId="7054"/>
    <cellStyle name="20 % - Accent5 3 3 3 3 2" xfId="25198"/>
    <cellStyle name="20 % - Accent5 3 3 3 4" xfId="12348"/>
    <cellStyle name="20 % - Accent5 3 3 3 5" xfId="14988"/>
    <cellStyle name="20 % - Accent5 3 3 3 6" xfId="19918"/>
    <cellStyle name="20 % - Accent5 3 3 4" xfId="3181"/>
    <cellStyle name="20 % - Accent5 3 3 4 2" xfId="8463"/>
    <cellStyle name="20 % - Accent5 3 3 4 2 2" xfId="26606"/>
    <cellStyle name="20 % - Accent5 3 3 4 3" xfId="16220"/>
    <cellStyle name="20 % - Accent5 3 3 4 4" xfId="21326"/>
    <cellStyle name="20 % - Accent5 3 3 5" xfId="5822"/>
    <cellStyle name="20 % - Accent5 3 3 5 2" xfId="23966"/>
    <cellStyle name="20 % - Accent5 3 3 6" xfId="11118"/>
    <cellStyle name="20 % - Accent5 3 3 7" xfId="13756"/>
    <cellStyle name="20 % - Accent5 3 3 8" xfId="18686"/>
    <cellStyle name="20 % - Accent5 3 4" xfId="892"/>
    <cellStyle name="20 % - Accent5 3 4 2" xfId="2124"/>
    <cellStyle name="20 % - Accent5 3 4 2 2" xfId="4766"/>
    <cellStyle name="20 % - Accent5 3 4 2 2 2" xfId="10047"/>
    <cellStyle name="20 % - Accent5 3 4 2 2 2 2" xfId="28190"/>
    <cellStyle name="20 % - Accent5 3 4 2 2 3" xfId="17804"/>
    <cellStyle name="20 % - Accent5 3 4 2 2 4" xfId="22910"/>
    <cellStyle name="20 % - Accent5 3 4 2 3" xfId="7406"/>
    <cellStyle name="20 % - Accent5 3 4 2 3 2" xfId="25550"/>
    <cellStyle name="20 % - Accent5 3 4 2 4" xfId="12700"/>
    <cellStyle name="20 % - Accent5 3 4 2 5" xfId="15340"/>
    <cellStyle name="20 % - Accent5 3 4 2 6" xfId="20270"/>
    <cellStyle name="20 % - Accent5 3 4 3" xfId="3534"/>
    <cellStyle name="20 % - Accent5 3 4 3 2" xfId="8815"/>
    <cellStyle name="20 % - Accent5 3 4 3 2 2" xfId="26958"/>
    <cellStyle name="20 % - Accent5 3 4 3 3" xfId="16572"/>
    <cellStyle name="20 % - Accent5 3 4 3 4" xfId="21678"/>
    <cellStyle name="20 % - Accent5 3 4 4" xfId="6174"/>
    <cellStyle name="20 % - Accent5 3 4 4 2" xfId="24318"/>
    <cellStyle name="20 % - Accent5 3 4 5" xfId="11468"/>
    <cellStyle name="20 % - Accent5 3 4 6" xfId="14108"/>
    <cellStyle name="20 % - Accent5 3 4 7" xfId="19038"/>
    <cellStyle name="20 % - Accent5 3 5" xfId="1420"/>
    <cellStyle name="20 % - Accent5 3 5 2" xfId="4062"/>
    <cellStyle name="20 % - Accent5 3 5 2 2" xfId="9343"/>
    <cellStyle name="20 % - Accent5 3 5 2 2 2" xfId="27486"/>
    <cellStyle name="20 % - Accent5 3 5 2 3" xfId="17100"/>
    <cellStyle name="20 % - Accent5 3 5 2 4" xfId="22206"/>
    <cellStyle name="20 % - Accent5 3 5 3" xfId="6702"/>
    <cellStyle name="20 % - Accent5 3 5 3 2" xfId="24846"/>
    <cellStyle name="20 % - Accent5 3 5 4" xfId="11996"/>
    <cellStyle name="20 % - Accent5 3 5 5" xfId="14636"/>
    <cellStyle name="20 % - Accent5 3 5 6" xfId="19566"/>
    <cellStyle name="20 % - Accent5 3 6" xfId="2652"/>
    <cellStyle name="20 % - Accent5 3 6 2" xfId="5294"/>
    <cellStyle name="20 % - Accent5 3 6 2 2" xfId="10575"/>
    <cellStyle name="20 % - Accent5 3 6 2 2 2" xfId="28718"/>
    <cellStyle name="20 % - Accent5 3 6 2 3" xfId="23438"/>
    <cellStyle name="20 % - Accent5 3 6 3" xfId="7934"/>
    <cellStyle name="20 % - Accent5 3 6 3 2" xfId="26078"/>
    <cellStyle name="20 % - Accent5 3 6 4" xfId="13228"/>
    <cellStyle name="20 % - Accent5 3 6 5" xfId="15868"/>
    <cellStyle name="20 % - Accent5 3 6 6" xfId="20798"/>
    <cellStyle name="20 % - Accent5 3 7" xfId="2829"/>
    <cellStyle name="20 % - Accent5 3 7 2" xfId="8111"/>
    <cellStyle name="20 % - Accent5 3 7 2 2" xfId="26254"/>
    <cellStyle name="20 % - Accent5 3 7 3" xfId="20974"/>
    <cellStyle name="20 % - Accent5 3 8" xfId="5470"/>
    <cellStyle name="20 % - Accent5 3 8 2" xfId="23614"/>
    <cellStyle name="20 % - Accent5 3 9" xfId="10768"/>
    <cellStyle name="20 % - Accent5 4" xfId="275"/>
    <cellStyle name="20 % - Accent5 4 2" xfId="627"/>
    <cellStyle name="20 % - Accent5 4 2 2" xfId="1859"/>
    <cellStyle name="20 % - Accent5 4 2 2 2" xfId="4501"/>
    <cellStyle name="20 % - Accent5 4 2 2 2 2" xfId="9782"/>
    <cellStyle name="20 % - Accent5 4 2 2 2 2 2" xfId="27925"/>
    <cellStyle name="20 % - Accent5 4 2 2 2 3" xfId="17539"/>
    <cellStyle name="20 % - Accent5 4 2 2 2 4" xfId="22645"/>
    <cellStyle name="20 % - Accent5 4 2 2 3" xfId="7141"/>
    <cellStyle name="20 % - Accent5 4 2 2 3 2" xfId="25285"/>
    <cellStyle name="20 % - Accent5 4 2 2 4" xfId="12435"/>
    <cellStyle name="20 % - Accent5 4 2 2 5" xfId="15075"/>
    <cellStyle name="20 % - Accent5 4 2 2 6" xfId="20005"/>
    <cellStyle name="20 % - Accent5 4 2 3" xfId="3269"/>
    <cellStyle name="20 % - Accent5 4 2 3 2" xfId="8550"/>
    <cellStyle name="20 % - Accent5 4 2 3 2 2" xfId="26693"/>
    <cellStyle name="20 % - Accent5 4 2 3 3" xfId="16307"/>
    <cellStyle name="20 % - Accent5 4 2 3 4" xfId="21413"/>
    <cellStyle name="20 % - Accent5 4 2 4" xfId="5909"/>
    <cellStyle name="20 % - Accent5 4 2 4 2" xfId="24053"/>
    <cellStyle name="20 % - Accent5 4 2 5" xfId="11203"/>
    <cellStyle name="20 % - Accent5 4 2 6" xfId="13843"/>
    <cellStyle name="20 % - Accent5 4 2 7" xfId="18773"/>
    <cellStyle name="20 % - Accent5 4 3" xfId="979"/>
    <cellStyle name="20 % - Accent5 4 3 2" xfId="2211"/>
    <cellStyle name="20 % - Accent5 4 3 2 2" xfId="4853"/>
    <cellStyle name="20 % - Accent5 4 3 2 2 2" xfId="10134"/>
    <cellStyle name="20 % - Accent5 4 3 2 2 2 2" xfId="28277"/>
    <cellStyle name="20 % - Accent5 4 3 2 2 3" xfId="17891"/>
    <cellStyle name="20 % - Accent5 4 3 2 2 4" xfId="22997"/>
    <cellStyle name="20 % - Accent5 4 3 2 3" xfId="7493"/>
    <cellStyle name="20 % - Accent5 4 3 2 3 2" xfId="25637"/>
    <cellStyle name="20 % - Accent5 4 3 2 4" xfId="12787"/>
    <cellStyle name="20 % - Accent5 4 3 2 5" xfId="15427"/>
    <cellStyle name="20 % - Accent5 4 3 2 6" xfId="20357"/>
    <cellStyle name="20 % - Accent5 4 3 3" xfId="3621"/>
    <cellStyle name="20 % - Accent5 4 3 3 2" xfId="8902"/>
    <cellStyle name="20 % - Accent5 4 3 3 2 2" xfId="27045"/>
    <cellStyle name="20 % - Accent5 4 3 3 3" xfId="16659"/>
    <cellStyle name="20 % - Accent5 4 3 3 4" xfId="21765"/>
    <cellStyle name="20 % - Accent5 4 3 4" xfId="6261"/>
    <cellStyle name="20 % - Accent5 4 3 4 2" xfId="24405"/>
    <cellStyle name="20 % - Accent5 4 3 5" xfId="11555"/>
    <cellStyle name="20 % - Accent5 4 3 6" xfId="14195"/>
    <cellStyle name="20 % - Accent5 4 3 7" xfId="19125"/>
    <cellStyle name="20 % - Accent5 4 4" xfId="1507"/>
    <cellStyle name="20 % - Accent5 4 4 2" xfId="4149"/>
    <cellStyle name="20 % - Accent5 4 4 2 2" xfId="9430"/>
    <cellStyle name="20 % - Accent5 4 4 2 2 2" xfId="27573"/>
    <cellStyle name="20 % - Accent5 4 4 2 3" xfId="17187"/>
    <cellStyle name="20 % - Accent5 4 4 2 4" xfId="22293"/>
    <cellStyle name="20 % - Accent5 4 4 3" xfId="6789"/>
    <cellStyle name="20 % - Accent5 4 4 3 2" xfId="24933"/>
    <cellStyle name="20 % - Accent5 4 4 4" xfId="12083"/>
    <cellStyle name="20 % - Accent5 4 4 5" xfId="14723"/>
    <cellStyle name="20 % - Accent5 4 4 6" xfId="19653"/>
    <cellStyle name="20 % - Accent5 4 5" xfId="2916"/>
    <cellStyle name="20 % - Accent5 4 5 2" xfId="8198"/>
    <cellStyle name="20 % - Accent5 4 5 2 2" xfId="26341"/>
    <cellStyle name="20 % - Accent5 4 5 3" xfId="15955"/>
    <cellStyle name="20 % - Accent5 4 5 4" xfId="21061"/>
    <cellStyle name="20 % - Accent5 4 6" xfId="5557"/>
    <cellStyle name="20 % - Accent5 4 6 2" xfId="23701"/>
    <cellStyle name="20 % - Accent5 4 7" xfId="10860"/>
    <cellStyle name="20 % - Accent5 4 8" xfId="13491"/>
    <cellStyle name="20 % - Accent5 4 9" xfId="18422"/>
    <cellStyle name="20 % - Accent5 5" xfId="447"/>
    <cellStyle name="20 % - Accent5 5 2" xfId="1152"/>
    <cellStyle name="20 % - Accent5 5 2 2" xfId="2384"/>
    <cellStyle name="20 % - Accent5 5 2 2 2" xfId="5026"/>
    <cellStyle name="20 % - Accent5 5 2 2 2 2" xfId="10307"/>
    <cellStyle name="20 % - Accent5 5 2 2 2 2 2" xfId="28450"/>
    <cellStyle name="20 % - Accent5 5 2 2 2 3" xfId="18064"/>
    <cellStyle name="20 % - Accent5 5 2 2 2 4" xfId="23170"/>
    <cellStyle name="20 % - Accent5 5 2 2 3" xfId="7666"/>
    <cellStyle name="20 % - Accent5 5 2 2 3 2" xfId="25810"/>
    <cellStyle name="20 % - Accent5 5 2 2 4" xfId="12960"/>
    <cellStyle name="20 % - Accent5 5 2 2 5" xfId="15600"/>
    <cellStyle name="20 % - Accent5 5 2 2 6" xfId="20530"/>
    <cellStyle name="20 % - Accent5 5 2 3" xfId="3794"/>
    <cellStyle name="20 % - Accent5 5 2 3 2" xfId="9075"/>
    <cellStyle name="20 % - Accent5 5 2 3 2 2" xfId="27218"/>
    <cellStyle name="20 % - Accent5 5 2 3 3" xfId="16832"/>
    <cellStyle name="20 % - Accent5 5 2 3 4" xfId="21938"/>
    <cellStyle name="20 % - Accent5 5 2 4" xfId="6434"/>
    <cellStyle name="20 % - Accent5 5 2 4 2" xfId="24578"/>
    <cellStyle name="20 % - Accent5 5 2 5" xfId="11728"/>
    <cellStyle name="20 % - Accent5 5 2 6" xfId="14368"/>
    <cellStyle name="20 % - Accent5 5 2 7" xfId="19298"/>
    <cellStyle name="20 % - Accent5 5 3" xfId="1680"/>
    <cellStyle name="20 % - Accent5 5 3 2" xfId="4322"/>
    <cellStyle name="20 % - Accent5 5 3 2 2" xfId="9603"/>
    <cellStyle name="20 % - Accent5 5 3 2 2 2" xfId="27746"/>
    <cellStyle name="20 % - Accent5 5 3 2 3" xfId="17360"/>
    <cellStyle name="20 % - Accent5 5 3 2 4" xfId="22466"/>
    <cellStyle name="20 % - Accent5 5 3 3" xfId="6962"/>
    <cellStyle name="20 % - Accent5 5 3 3 2" xfId="25106"/>
    <cellStyle name="20 % - Accent5 5 3 4" xfId="12256"/>
    <cellStyle name="20 % - Accent5 5 3 5" xfId="14896"/>
    <cellStyle name="20 % - Accent5 5 3 6" xfId="19826"/>
    <cellStyle name="20 % - Accent5 5 4" xfId="3089"/>
    <cellStyle name="20 % - Accent5 5 4 2" xfId="8371"/>
    <cellStyle name="20 % - Accent5 5 4 2 2" xfId="26514"/>
    <cellStyle name="20 % - Accent5 5 4 3" xfId="16128"/>
    <cellStyle name="20 % - Accent5 5 4 4" xfId="21234"/>
    <cellStyle name="20 % - Accent5 5 5" xfId="5730"/>
    <cellStyle name="20 % - Accent5 5 5 2" xfId="23874"/>
    <cellStyle name="20 % - Accent5 5 6" xfId="11028"/>
    <cellStyle name="20 % - Accent5 5 7" xfId="13664"/>
    <cellStyle name="20 % - Accent5 5 8" xfId="18594"/>
    <cellStyle name="20 % - Accent5 6" xfId="800"/>
    <cellStyle name="20 % - Accent5 6 2" xfId="2032"/>
    <cellStyle name="20 % - Accent5 6 2 2" xfId="4674"/>
    <cellStyle name="20 % - Accent5 6 2 2 2" xfId="9955"/>
    <cellStyle name="20 % - Accent5 6 2 2 2 2" xfId="28098"/>
    <cellStyle name="20 % - Accent5 6 2 2 3" xfId="17712"/>
    <cellStyle name="20 % - Accent5 6 2 2 4" xfId="22818"/>
    <cellStyle name="20 % - Accent5 6 2 3" xfId="7314"/>
    <cellStyle name="20 % - Accent5 6 2 3 2" xfId="25458"/>
    <cellStyle name="20 % - Accent5 6 2 4" xfId="12608"/>
    <cellStyle name="20 % - Accent5 6 2 5" xfId="15248"/>
    <cellStyle name="20 % - Accent5 6 2 6" xfId="20178"/>
    <cellStyle name="20 % - Accent5 6 3" xfId="3442"/>
    <cellStyle name="20 % - Accent5 6 3 2" xfId="8723"/>
    <cellStyle name="20 % - Accent5 6 3 2 2" xfId="26866"/>
    <cellStyle name="20 % - Accent5 6 3 3" xfId="16480"/>
    <cellStyle name="20 % - Accent5 6 3 4" xfId="21586"/>
    <cellStyle name="20 % - Accent5 6 4" xfId="6082"/>
    <cellStyle name="20 % - Accent5 6 4 2" xfId="24226"/>
    <cellStyle name="20 % - Accent5 6 5" xfId="11376"/>
    <cellStyle name="20 % - Accent5 6 6" xfId="14016"/>
    <cellStyle name="20 % - Accent5 6 7" xfId="18946"/>
    <cellStyle name="20 % - Accent5 7" xfId="1331"/>
    <cellStyle name="20 % - Accent5 7 2" xfId="3973"/>
    <cellStyle name="20 % - Accent5 7 2 2" xfId="9254"/>
    <cellStyle name="20 % - Accent5 7 2 2 2" xfId="27397"/>
    <cellStyle name="20 % - Accent5 7 2 3" xfId="17011"/>
    <cellStyle name="20 % - Accent5 7 2 4" xfId="22117"/>
    <cellStyle name="20 % - Accent5 7 3" xfId="6613"/>
    <cellStyle name="20 % - Accent5 7 3 2" xfId="24757"/>
    <cellStyle name="20 % - Accent5 7 4" xfId="11907"/>
    <cellStyle name="20 % - Accent5 7 5" xfId="14547"/>
    <cellStyle name="20 % - Accent5 7 6" xfId="19477"/>
    <cellStyle name="20 % - Accent5 8" xfId="2560"/>
    <cellStyle name="20 % - Accent5 8 2" xfId="5202"/>
    <cellStyle name="20 % - Accent5 8 2 2" xfId="10483"/>
    <cellStyle name="20 % - Accent5 8 2 2 2" xfId="28626"/>
    <cellStyle name="20 % - Accent5 8 2 3" xfId="23346"/>
    <cellStyle name="20 % - Accent5 8 3" xfId="7842"/>
    <cellStyle name="20 % - Accent5 8 3 2" xfId="25986"/>
    <cellStyle name="20 % - Accent5 8 4" xfId="13136"/>
    <cellStyle name="20 % - Accent5 8 5" xfId="15779"/>
    <cellStyle name="20 % - Accent5 8 6" xfId="20706"/>
    <cellStyle name="20 % - Accent5 9" xfId="2736"/>
    <cellStyle name="20 % - Accent5 9 2" xfId="8018"/>
    <cellStyle name="20 % - Accent5 9 2 2" xfId="26162"/>
    <cellStyle name="20 % - Accent5 9 3" xfId="20882"/>
    <cellStyle name="20 % - Accent6" xfId="41" builtinId="50" customBuiltin="1"/>
    <cellStyle name="20 % - Accent6 10" xfId="5380"/>
    <cellStyle name="20 % - Accent6 10 2" xfId="23524"/>
    <cellStyle name="20 % - Accent6 11" xfId="10679"/>
    <cellStyle name="20 % - Accent6 12" xfId="13317"/>
    <cellStyle name="20 % - Accent6 13" xfId="18242"/>
    <cellStyle name="20 % - Accent6 2" xfId="118"/>
    <cellStyle name="20 % - Accent6 2 10" xfId="10703"/>
    <cellStyle name="20 % - Accent6 2 11" xfId="13374"/>
    <cellStyle name="20 % - Accent6 2 12" xfId="18303"/>
    <cellStyle name="20 % - Accent6 2 2" xfId="235"/>
    <cellStyle name="20 % - Accent6 2 2 10" xfId="13461"/>
    <cellStyle name="20 % - Accent6 2 2 11" xfId="18391"/>
    <cellStyle name="20 % - Accent6 2 2 2" xfId="420"/>
    <cellStyle name="20 % - Accent6 2 2 2 2" xfId="773"/>
    <cellStyle name="20 % - Accent6 2 2 2 2 2" xfId="2005"/>
    <cellStyle name="20 % - Accent6 2 2 2 2 2 2" xfId="4647"/>
    <cellStyle name="20 % - Accent6 2 2 2 2 2 2 2" xfId="9928"/>
    <cellStyle name="20 % - Accent6 2 2 2 2 2 2 2 2" xfId="28071"/>
    <cellStyle name="20 % - Accent6 2 2 2 2 2 2 3" xfId="17685"/>
    <cellStyle name="20 % - Accent6 2 2 2 2 2 2 4" xfId="22791"/>
    <cellStyle name="20 % - Accent6 2 2 2 2 2 3" xfId="7287"/>
    <cellStyle name="20 % - Accent6 2 2 2 2 2 3 2" xfId="25431"/>
    <cellStyle name="20 % - Accent6 2 2 2 2 2 4" xfId="12581"/>
    <cellStyle name="20 % - Accent6 2 2 2 2 2 5" xfId="15221"/>
    <cellStyle name="20 % - Accent6 2 2 2 2 2 6" xfId="20151"/>
    <cellStyle name="20 % - Accent6 2 2 2 2 3" xfId="3415"/>
    <cellStyle name="20 % - Accent6 2 2 2 2 3 2" xfId="8696"/>
    <cellStyle name="20 % - Accent6 2 2 2 2 3 2 2" xfId="26839"/>
    <cellStyle name="20 % - Accent6 2 2 2 2 3 3" xfId="16453"/>
    <cellStyle name="20 % - Accent6 2 2 2 2 3 4" xfId="21559"/>
    <cellStyle name="20 % - Accent6 2 2 2 2 4" xfId="6055"/>
    <cellStyle name="20 % - Accent6 2 2 2 2 4 2" xfId="24199"/>
    <cellStyle name="20 % - Accent6 2 2 2 2 5" xfId="11349"/>
    <cellStyle name="20 % - Accent6 2 2 2 2 6" xfId="13989"/>
    <cellStyle name="20 % - Accent6 2 2 2 2 7" xfId="18919"/>
    <cellStyle name="20 % - Accent6 2 2 2 3" xfId="1125"/>
    <cellStyle name="20 % - Accent6 2 2 2 3 2" xfId="2357"/>
    <cellStyle name="20 % - Accent6 2 2 2 3 2 2" xfId="4999"/>
    <cellStyle name="20 % - Accent6 2 2 2 3 2 2 2" xfId="10280"/>
    <cellStyle name="20 % - Accent6 2 2 2 3 2 2 2 2" xfId="28423"/>
    <cellStyle name="20 % - Accent6 2 2 2 3 2 2 3" xfId="18037"/>
    <cellStyle name="20 % - Accent6 2 2 2 3 2 2 4" xfId="23143"/>
    <cellStyle name="20 % - Accent6 2 2 2 3 2 3" xfId="7639"/>
    <cellStyle name="20 % - Accent6 2 2 2 3 2 3 2" xfId="25783"/>
    <cellStyle name="20 % - Accent6 2 2 2 3 2 4" xfId="12933"/>
    <cellStyle name="20 % - Accent6 2 2 2 3 2 5" xfId="15573"/>
    <cellStyle name="20 % - Accent6 2 2 2 3 2 6" xfId="20503"/>
    <cellStyle name="20 % - Accent6 2 2 2 3 3" xfId="3767"/>
    <cellStyle name="20 % - Accent6 2 2 2 3 3 2" xfId="9048"/>
    <cellStyle name="20 % - Accent6 2 2 2 3 3 2 2" xfId="27191"/>
    <cellStyle name="20 % - Accent6 2 2 2 3 3 3" xfId="16805"/>
    <cellStyle name="20 % - Accent6 2 2 2 3 3 4" xfId="21911"/>
    <cellStyle name="20 % - Accent6 2 2 2 3 4" xfId="6407"/>
    <cellStyle name="20 % - Accent6 2 2 2 3 4 2" xfId="24551"/>
    <cellStyle name="20 % - Accent6 2 2 2 3 5" xfId="11701"/>
    <cellStyle name="20 % - Accent6 2 2 2 3 6" xfId="14341"/>
    <cellStyle name="20 % - Accent6 2 2 2 3 7" xfId="19271"/>
    <cellStyle name="20 % - Accent6 2 2 2 4" xfId="1653"/>
    <cellStyle name="20 % - Accent6 2 2 2 4 2" xfId="4295"/>
    <cellStyle name="20 % - Accent6 2 2 2 4 2 2" xfId="9576"/>
    <cellStyle name="20 % - Accent6 2 2 2 4 2 2 2" xfId="27719"/>
    <cellStyle name="20 % - Accent6 2 2 2 4 2 3" xfId="17333"/>
    <cellStyle name="20 % - Accent6 2 2 2 4 2 4" xfId="22439"/>
    <cellStyle name="20 % - Accent6 2 2 2 4 3" xfId="6935"/>
    <cellStyle name="20 % - Accent6 2 2 2 4 3 2" xfId="25079"/>
    <cellStyle name="20 % - Accent6 2 2 2 4 4" xfId="12229"/>
    <cellStyle name="20 % - Accent6 2 2 2 4 5" xfId="14869"/>
    <cellStyle name="20 % - Accent6 2 2 2 4 6" xfId="19799"/>
    <cellStyle name="20 % - Accent6 2 2 2 5" xfId="3062"/>
    <cellStyle name="20 % - Accent6 2 2 2 5 2" xfId="8344"/>
    <cellStyle name="20 % - Accent6 2 2 2 5 2 2" xfId="26487"/>
    <cellStyle name="20 % - Accent6 2 2 2 5 3" xfId="16101"/>
    <cellStyle name="20 % - Accent6 2 2 2 5 4" xfId="21207"/>
    <cellStyle name="20 % - Accent6 2 2 2 6" xfId="5703"/>
    <cellStyle name="20 % - Accent6 2 2 2 6 2" xfId="23847"/>
    <cellStyle name="20 % - Accent6 2 2 2 7" xfId="11001"/>
    <cellStyle name="20 % - Accent6 2 2 2 8" xfId="13637"/>
    <cellStyle name="20 % - Accent6 2 2 2 9" xfId="18567"/>
    <cellStyle name="20 % - Accent6 2 2 3" xfId="596"/>
    <cellStyle name="20 % - Accent6 2 2 3 2" xfId="1301"/>
    <cellStyle name="20 % - Accent6 2 2 3 2 2" xfId="2533"/>
    <cellStyle name="20 % - Accent6 2 2 3 2 2 2" xfId="5175"/>
    <cellStyle name="20 % - Accent6 2 2 3 2 2 2 2" xfId="10456"/>
    <cellStyle name="20 % - Accent6 2 2 3 2 2 2 2 2" xfId="28599"/>
    <cellStyle name="20 % - Accent6 2 2 3 2 2 2 3" xfId="18213"/>
    <cellStyle name="20 % - Accent6 2 2 3 2 2 2 4" xfId="23319"/>
    <cellStyle name="20 % - Accent6 2 2 3 2 2 3" xfId="7815"/>
    <cellStyle name="20 % - Accent6 2 2 3 2 2 3 2" xfId="25959"/>
    <cellStyle name="20 % - Accent6 2 2 3 2 2 4" xfId="13109"/>
    <cellStyle name="20 % - Accent6 2 2 3 2 2 5" xfId="15749"/>
    <cellStyle name="20 % - Accent6 2 2 3 2 2 6" xfId="20679"/>
    <cellStyle name="20 % - Accent6 2 2 3 2 3" xfId="3943"/>
    <cellStyle name="20 % - Accent6 2 2 3 2 3 2" xfId="9224"/>
    <cellStyle name="20 % - Accent6 2 2 3 2 3 2 2" xfId="27367"/>
    <cellStyle name="20 % - Accent6 2 2 3 2 3 3" xfId="16981"/>
    <cellStyle name="20 % - Accent6 2 2 3 2 3 4" xfId="22087"/>
    <cellStyle name="20 % - Accent6 2 2 3 2 4" xfId="6583"/>
    <cellStyle name="20 % - Accent6 2 2 3 2 4 2" xfId="24727"/>
    <cellStyle name="20 % - Accent6 2 2 3 2 5" xfId="11877"/>
    <cellStyle name="20 % - Accent6 2 2 3 2 6" xfId="14517"/>
    <cellStyle name="20 % - Accent6 2 2 3 2 7" xfId="19447"/>
    <cellStyle name="20 % - Accent6 2 2 3 3" xfId="1829"/>
    <cellStyle name="20 % - Accent6 2 2 3 3 2" xfId="4471"/>
    <cellStyle name="20 % - Accent6 2 2 3 3 2 2" xfId="9752"/>
    <cellStyle name="20 % - Accent6 2 2 3 3 2 2 2" xfId="27895"/>
    <cellStyle name="20 % - Accent6 2 2 3 3 2 3" xfId="17509"/>
    <cellStyle name="20 % - Accent6 2 2 3 3 2 4" xfId="22615"/>
    <cellStyle name="20 % - Accent6 2 2 3 3 3" xfId="7111"/>
    <cellStyle name="20 % - Accent6 2 2 3 3 3 2" xfId="25255"/>
    <cellStyle name="20 % - Accent6 2 2 3 3 4" xfId="12405"/>
    <cellStyle name="20 % - Accent6 2 2 3 3 5" xfId="15045"/>
    <cellStyle name="20 % - Accent6 2 2 3 3 6" xfId="19975"/>
    <cellStyle name="20 % - Accent6 2 2 3 4" xfId="3238"/>
    <cellStyle name="20 % - Accent6 2 2 3 4 2" xfId="8520"/>
    <cellStyle name="20 % - Accent6 2 2 3 4 2 2" xfId="26663"/>
    <cellStyle name="20 % - Accent6 2 2 3 4 3" xfId="16277"/>
    <cellStyle name="20 % - Accent6 2 2 3 4 4" xfId="21383"/>
    <cellStyle name="20 % - Accent6 2 2 3 5" xfId="5879"/>
    <cellStyle name="20 % - Accent6 2 2 3 5 2" xfId="24023"/>
    <cellStyle name="20 % - Accent6 2 2 3 6" xfId="11173"/>
    <cellStyle name="20 % - Accent6 2 2 3 7" xfId="13813"/>
    <cellStyle name="20 % - Accent6 2 2 3 8" xfId="18743"/>
    <cellStyle name="20 % - Accent6 2 2 4" xfId="949"/>
    <cellStyle name="20 % - Accent6 2 2 4 2" xfId="2181"/>
    <cellStyle name="20 % - Accent6 2 2 4 2 2" xfId="4823"/>
    <cellStyle name="20 % - Accent6 2 2 4 2 2 2" xfId="10104"/>
    <cellStyle name="20 % - Accent6 2 2 4 2 2 2 2" xfId="28247"/>
    <cellStyle name="20 % - Accent6 2 2 4 2 2 3" xfId="17861"/>
    <cellStyle name="20 % - Accent6 2 2 4 2 2 4" xfId="22967"/>
    <cellStyle name="20 % - Accent6 2 2 4 2 3" xfId="7463"/>
    <cellStyle name="20 % - Accent6 2 2 4 2 3 2" xfId="25607"/>
    <cellStyle name="20 % - Accent6 2 2 4 2 4" xfId="12757"/>
    <cellStyle name="20 % - Accent6 2 2 4 2 5" xfId="15397"/>
    <cellStyle name="20 % - Accent6 2 2 4 2 6" xfId="20327"/>
    <cellStyle name="20 % - Accent6 2 2 4 3" xfId="3591"/>
    <cellStyle name="20 % - Accent6 2 2 4 3 2" xfId="8872"/>
    <cellStyle name="20 % - Accent6 2 2 4 3 2 2" xfId="27015"/>
    <cellStyle name="20 % - Accent6 2 2 4 3 3" xfId="16629"/>
    <cellStyle name="20 % - Accent6 2 2 4 3 4" xfId="21735"/>
    <cellStyle name="20 % - Accent6 2 2 4 4" xfId="6231"/>
    <cellStyle name="20 % - Accent6 2 2 4 4 2" xfId="24375"/>
    <cellStyle name="20 % - Accent6 2 2 4 5" xfId="11525"/>
    <cellStyle name="20 % - Accent6 2 2 4 6" xfId="14165"/>
    <cellStyle name="20 % - Accent6 2 2 4 7" xfId="19095"/>
    <cellStyle name="20 % - Accent6 2 2 5" xfId="1477"/>
    <cellStyle name="20 % - Accent6 2 2 5 2" xfId="4119"/>
    <cellStyle name="20 % - Accent6 2 2 5 2 2" xfId="9400"/>
    <cellStyle name="20 % - Accent6 2 2 5 2 2 2" xfId="27543"/>
    <cellStyle name="20 % - Accent6 2 2 5 2 3" xfId="17157"/>
    <cellStyle name="20 % - Accent6 2 2 5 2 4" xfId="22263"/>
    <cellStyle name="20 % - Accent6 2 2 5 3" xfId="6759"/>
    <cellStyle name="20 % - Accent6 2 2 5 3 2" xfId="24903"/>
    <cellStyle name="20 % - Accent6 2 2 5 4" xfId="12053"/>
    <cellStyle name="20 % - Accent6 2 2 5 5" xfId="14693"/>
    <cellStyle name="20 % - Accent6 2 2 5 6" xfId="19623"/>
    <cellStyle name="20 % - Accent6 2 2 6" xfId="2709"/>
    <cellStyle name="20 % - Accent6 2 2 6 2" xfId="5351"/>
    <cellStyle name="20 % - Accent6 2 2 6 2 2" xfId="10632"/>
    <cellStyle name="20 % - Accent6 2 2 6 2 2 2" xfId="28775"/>
    <cellStyle name="20 % - Accent6 2 2 6 2 3" xfId="23495"/>
    <cellStyle name="20 % - Accent6 2 2 6 3" xfId="7991"/>
    <cellStyle name="20 % - Accent6 2 2 6 3 2" xfId="26135"/>
    <cellStyle name="20 % - Accent6 2 2 6 4" xfId="13285"/>
    <cellStyle name="20 % - Accent6 2 2 6 5" xfId="15925"/>
    <cellStyle name="20 % - Accent6 2 2 6 6" xfId="20855"/>
    <cellStyle name="20 % - Accent6 2 2 7" xfId="2886"/>
    <cellStyle name="20 % - Accent6 2 2 7 2" xfId="8168"/>
    <cellStyle name="20 % - Accent6 2 2 7 2 2" xfId="26311"/>
    <cellStyle name="20 % - Accent6 2 2 7 3" xfId="21031"/>
    <cellStyle name="20 % - Accent6 2 2 8" xfId="5527"/>
    <cellStyle name="20 % - Accent6 2 2 8 2" xfId="23671"/>
    <cellStyle name="20 % - Accent6 2 2 9" xfId="10825"/>
    <cellStyle name="20 % - Accent6 2 3" xfId="333"/>
    <cellStyle name="20 % - Accent6 2 3 2" xfId="686"/>
    <cellStyle name="20 % - Accent6 2 3 2 2" xfId="1918"/>
    <cellStyle name="20 % - Accent6 2 3 2 2 2" xfId="4560"/>
    <cellStyle name="20 % - Accent6 2 3 2 2 2 2" xfId="9841"/>
    <cellStyle name="20 % - Accent6 2 3 2 2 2 2 2" xfId="27984"/>
    <cellStyle name="20 % - Accent6 2 3 2 2 2 3" xfId="17598"/>
    <cellStyle name="20 % - Accent6 2 3 2 2 2 4" xfId="22704"/>
    <cellStyle name="20 % - Accent6 2 3 2 2 3" xfId="7200"/>
    <cellStyle name="20 % - Accent6 2 3 2 2 3 2" xfId="25344"/>
    <cellStyle name="20 % - Accent6 2 3 2 2 4" xfId="12494"/>
    <cellStyle name="20 % - Accent6 2 3 2 2 5" xfId="15134"/>
    <cellStyle name="20 % - Accent6 2 3 2 2 6" xfId="20064"/>
    <cellStyle name="20 % - Accent6 2 3 2 3" xfId="3328"/>
    <cellStyle name="20 % - Accent6 2 3 2 3 2" xfId="8609"/>
    <cellStyle name="20 % - Accent6 2 3 2 3 2 2" xfId="26752"/>
    <cellStyle name="20 % - Accent6 2 3 2 3 3" xfId="16366"/>
    <cellStyle name="20 % - Accent6 2 3 2 3 4" xfId="21472"/>
    <cellStyle name="20 % - Accent6 2 3 2 4" xfId="5968"/>
    <cellStyle name="20 % - Accent6 2 3 2 4 2" xfId="24112"/>
    <cellStyle name="20 % - Accent6 2 3 2 5" xfId="11262"/>
    <cellStyle name="20 % - Accent6 2 3 2 6" xfId="13902"/>
    <cellStyle name="20 % - Accent6 2 3 2 7" xfId="18832"/>
    <cellStyle name="20 % - Accent6 2 3 3" xfId="1038"/>
    <cellStyle name="20 % - Accent6 2 3 3 2" xfId="2270"/>
    <cellStyle name="20 % - Accent6 2 3 3 2 2" xfId="4912"/>
    <cellStyle name="20 % - Accent6 2 3 3 2 2 2" xfId="10193"/>
    <cellStyle name="20 % - Accent6 2 3 3 2 2 2 2" xfId="28336"/>
    <cellStyle name="20 % - Accent6 2 3 3 2 2 3" xfId="17950"/>
    <cellStyle name="20 % - Accent6 2 3 3 2 2 4" xfId="23056"/>
    <cellStyle name="20 % - Accent6 2 3 3 2 3" xfId="7552"/>
    <cellStyle name="20 % - Accent6 2 3 3 2 3 2" xfId="25696"/>
    <cellStyle name="20 % - Accent6 2 3 3 2 4" xfId="12846"/>
    <cellStyle name="20 % - Accent6 2 3 3 2 5" xfId="15486"/>
    <cellStyle name="20 % - Accent6 2 3 3 2 6" xfId="20416"/>
    <cellStyle name="20 % - Accent6 2 3 3 3" xfId="3680"/>
    <cellStyle name="20 % - Accent6 2 3 3 3 2" xfId="8961"/>
    <cellStyle name="20 % - Accent6 2 3 3 3 2 2" xfId="27104"/>
    <cellStyle name="20 % - Accent6 2 3 3 3 3" xfId="16718"/>
    <cellStyle name="20 % - Accent6 2 3 3 3 4" xfId="21824"/>
    <cellStyle name="20 % - Accent6 2 3 3 4" xfId="6320"/>
    <cellStyle name="20 % - Accent6 2 3 3 4 2" xfId="24464"/>
    <cellStyle name="20 % - Accent6 2 3 3 5" xfId="11614"/>
    <cellStyle name="20 % - Accent6 2 3 3 6" xfId="14254"/>
    <cellStyle name="20 % - Accent6 2 3 3 7" xfId="19184"/>
    <cellStyle name="20 % - Accent6 2 3 4" xfId="1566"/>
    <cellStyle name="20 % - Accent6 2 3 4 2" xfId="4208"/>
    <cellStyle name="20 % - Accent6 2 3 4 2 2" xfId="9489"/>
    <cellStyle name="20 % - Accent6 2 3 4 2 2 2" xfId="27632"/>
    <cellStyle name="20 % - Accent6 2 3 4 2 3" xfId="17246"/>
    <cellStyle name="20 % - Accent6 2 3 4 2 4" xfId="22352"/>
    <cellStyle name="20 % - Accent6 2 3 4 3" xfId="6848"/>
    <cellStyle name="20 % - Accent6 2 3 4 3 2" xfId="24992"/>
    <cellStyle name="20 % - Accent6 2 3 4 4" xfId="12142"/>
    <cellStyle name="20 % - Accent6 2 3 4 5" xfId="14782"/>
    <cellStyle name="20 % - Accent6 2 3 4 6" xfId="19712"/>
    <cellStyle name="20 % - Accent6 2 3 5" xfId="2975"/>
    <cellStyle name="20 % - Accent6 2 3 5 2" xfId="8257"/>
    <cellStyle name="20 % - Accent6 2 3 5 2 2" xfId="26400"/>
    <cellStyle name="20 % - Accent6 2 3 5 3" xfId="16014"/>
    <cellStyle name="20 % - Accent6 2 3 5 4" xfId="21120"/>
    <cellStyle name="20 % - Accent6 2 3 6" xfId="5616"/>
    <cellStyle name="20 % - Accent6 2 3 6 2" xfId="23760"/>
    <cellStyle name="20 % - Accent6 2 3 7" xfId="10916"/>
    <cellStyle name="20 % - Accent6 2 3 8" xfId="13550"/>
    <cellStyle name="20 % - Accent6 2 3 9" xfId="18480"/>
    <cellStyle name="20 % - Accent6 2 4" xfId="509"/>
    <cellStyle name="20 % - Accent6 2 4 2" xfId="1214"/>
    <cellStyle name="20 % - Accent6 2 4 2 2" xfId="2446"/>
    <cellStyle name="20 % - Accent6 2 4 2 2 2" xfId="5088"/>
    <cellStyle name="20 % - Accent6 2 4 2 2 2 2" xfId="10369"/>
    <cellStyle name="20 % - Accent6 2 4 2 2 2 2 2" xfId="28512"/>
    <cellStyle name="20 % - Accent6 2 4 2 2 2 3" xfId="18126"/>
    <cellStyle name="20 % - Accent6 2 4 2 2 2 4" xfId="23232"/>
    <cellStyle name="20 % - Accent6 2 4 2 2 3" xfId="7728"/>
    <cellStyle name="20 % - Accent6 2 4 2 2 3 2" xfId="25872"/>
    <cellStyle name="20 % - Accent6 2 4 2 2 4" xfId="13022"/>
    <cellStyle name="20 % - Accent6 2 4 2 2 5" xfId="15662"/>
    <cellStyle name="20 % - Accent6 2 4 2 2 6" xfId="20592"/>
    <cellStyle name="20 % - Accent6 2 4 2 3" xfId="3856"/>
    <cellStyle name="20 % - Accent6 2 4 2 3 2" xfId="9137"/>
    <cellStyle name="20 % - Accent6 2 4 2 3 2 2" xfId="27280"/>
    <cellStyle name="20 % - Accent6 2 4 2 3 3" xfId="16894"/>
    <cellStyle name="20 % - Accent6 2 4 2 3 4" xfId="22000"/>
    <cellStyle name="20 % - Accent6 2 4 2 4" xfId="6496"/>
    <cellStyle name="20 % - Accent6 2 4 2 4 2" xfId="24640"/>
    <cellStyle name="20 % - Accent6 2 4 2 5" xfId="11790"/>
    <cellStyle name="20 % - Accent6 2 4 2 6" xfId="14430"/>
    <cellStyle name="20 % - Accent6 2 4 2 7" xfId="19360"/>
    <cellStyle name="20 % - Accent6 2 4 3" xfId="1742"/>
    <cellStyle name="20 % - Accent6 2 4 3 2" xfId="4384"/>
    <cellStyle name="20 % - Accent6 2 4 3 2 2" xfId="9665"/>
    <cellStyle name="20 % - Accent6 2 4 3 2 2 2" xfId="27808"/>
    <cellStyle name="20 % - Accent6 2 4 3 2 3" xfId="17422"/>
    <cellStyle name="20 % - Accent6 2 4 3 2 4" xfId="22528"/>
    <cellStyle name="20 % - Accent6 2 4 3 3" xfId="7024"/>
    <cellStyle name="20 % - Accent6 2 4 3 3 2" xfId="25168"/>
    <cellStyle name="20 % - Accent6 2 4 3 4" xfId="12318"/>
    <cellStyle name="20 % - Accent6 2 4 3 5" xfId="14958"/>
    <cellStyle name="20 % - Accent6 2 4 3 6" xfId="19888"/>
    <cellStyle name="20 % - Accent6 2 4 4" xfId="3151"/>
    <cellStyle name="20 % - Accent6 2 4 4 2" xfId="8433"/>
    <cellStyle name="20 % - Accent6 2 4 4 2 2" xfId="26576"/>
    <cellStyle name="20 % - Accent6 2 4 4 3" xfId="16190"/>
    <cellStyle name="20 % - Accent6 2 4 4 4" xfId="21296"/>
    <cellStyle name="20 % - Accent6 2 4 5" xfId="5792"/>
    <cellStyle name="20 % - Accent6 2 4 5 2" xfId="23936"/>
    <cellStyle name="20 % - Accent6 2 4 6" xfId="11088"/>
    <cellStyle name="20 % - Accent6 2 4 7" xfId="13726"/>
    <cellStyle name="20 % - Accent6 2 4 8" xfId="18656"/>
    <cellStyle name="20 % - Accent6 2 5" xfId="862"/>
    <cellStyle name="20 % - Accent6 2 5 2" xfId="2094"/>
    <cellStyle name="20 % - Accent6 2 5 2 2" xfId="4736"/>
    <cellStyle name="20 % - Accent6 2 5 2 2 2" xfId="10017"/>
    <cellStyle name="20 % - Accent6 2 5 2 2 2 2" xfId="28160"/>
    <cellStyle name="20 % - Accent6 2 5 2 2 3" xfId="17774"/>
    <cellStyle name="20 % - Accent6 2 5 2 2 4" xfId="22880"/>
    <cellStyle name="20 % - Accent6 2 5 2 3" xfId="7376"/>
    <cellStyle name="20 % - Accent6 2 5 2 3 2" xfId="25520"/>
    <cellStyle name="20 % - Accent6 2 5 2 4" xfId="12670"/>
    <cellStyle name="20 % - Accent6 2 5 2 5" xfId="15310"/>
    <cellStyle name="20 % - Accent6 2 5 2 6" xfId="20240"/>
    <cellStyle name="20 % - Accent6 2 5 3" xfId="3504"/>
    <cellStyle name="20 % - Accent6 2 5 3 2" xfId="8785"/>
    <cellStyle name="20 % - Accent6 2 5 3 2 2" xfId="26928"/>
    <cellStyle name="20 % - Accent6 2 5 3 3" xfId="16542"/>
    <cellStyle name="20 % - Accent6 2 5 3 4" xfId="21648"/>
    <cellStyle name="20 % - Accent6 2 5 4" xfId="6144"/>
    <cellStyle name="20 % - Accent6 2 5 4 2" xfId="24288"/>
    <cellStyle name="20 % - Accent6 2 5 5" xfId="11438"/>
    <cellStyle name="20 % - Accent6 2 5 6" xfId="14078"/>
    <cellStyle name="20 % - Accent6 2 5 7" xfId="19008"/>
    <cellStyle name="20 % - Accent6 2 6" xfId="1390"/>
    <cellStyle name="20 % - Accent6 2 6 2" xfId="4032"/>
    <cellStyle name="20 % - Accent6 2 6 2 2" xfId="9313"/>
    <cellStyle name="20 % - Accent6 2 6 2 2 2" xfId="27456"/>
    <cellStyle name="20 % - Accent6 2 6 2 3" xfId="17070"/>
    <cellStyle name="20 % - Accent6 2 6 2 4" xfId="22176"/>
    <cellStyle name="20 % - Accent6 2 6 3" xfId="6672"/>
    <cellStyle name="20 % - Accent6 2 6 3 2" xfId="24816"/>
    <cellStyle name="20 % - Accent6 2 6 4" xfId="11966"/>
    <cellStyle name="20 % - Accent6 2 6 5" xfId="14606"/>
    <cellStyle name="20 % - Accent6 2 6 6" xfId="19536"/>
    <cellStyle name="20 % - Accent6 2 7" xfId="2622"/>
    <cellStyle name="20 % - Accent6 2 7 2" xfId="5264"/>
    <cellStyle name="20 % - Accent6 2 7 2 2" xfId="10545"/>
    <cellStyle name="20 % - Accent6 2 7 2 2 2" xfId="28688"/>
    <cellStyle name="20 % - Accent6 2 7 2 3" xfId="23408"/>
    <cellStyle name="20 % - Accent6 2 7 3" xfId="7904"/>
    <cellStyle name="20 % - Accent6 2 7 3 2" xfId="26048"/>
    <cellStyle name="20 % - Accent6 2 7 4" xfId="13198"/>
    <cellStyle name="20 % - Accent6 2 7 5" xfId="15838"/>
    <cellStyle name="20 % - Accent6 2 7 6" xfId="20768"/>
    <cellStyle name="20 % - Accent6 2 8" xfId="2799"/>
    <cellStyle name="20 % - Accent6 2 8 2" xfId="8081"/>
    <cellStyle name="20 % - Accent6 2 8 2 2" xfId="26224"/>
    <cellStyle name="20 % - Accent6 2 8 3" xfId="20944"/>
    <cellStyle name="20 % - Accent6 2 9" xfId="5440"/>
    <cellStyle name="20 % - Accent6 2 9 2" xfId="23584"/>
    <cellStyle name="20 % - Accent6 3" xfId="179"/>
    <cellStyle name="20 % - Accent6 3 10" xfId="13406"/>
    <cellStyle name="20 % - Accent6 3 11" xfId="18336"/>
    <cellStyle name="20 % - Accent6 3 2" xfId="365"/>
    <cellStyle name="20 % - Accent6 3 2 2" xfId="718"/>
    <cellStyle name="20 % - Accent6 3 2 2 2" xfId="1950"/>
    <cellStyle name="20 % - Accent6 3 2 2 2 2" xfId="4592"/>
    <cellStyle name="20 % - Accent6 3 2 2 2 2 2" xfId="9873"/>
    <cellStyle name="20 % - Accent6 3 2 2 2 2 2 2" xfId="28016"/>
    <cellStyle name="20 % - Accent6 3 2 2 2 2 3" xfId="17630"/>
    <cellStyle name="20 % - Accent6 3 2 2 2 2 4" xfId="22736"/>
    <cellStyle name="20 % - Accent6 3 2 2 2 3" xfId="7232"/>
    <cellStyle name="20 % - Accent6 3 2 2 2 3 2" xfId="25376"/>
    <cellStyle name="20 % - Accent6 3 2 2 2 4" xfId="12526"/>
    <cellStyle name="20 % - Accent6 3 2 2 2 5" xfId="15166"/>
    <cellStyle name="20 % - Accent6 3 2 2 2 6" xfId="20096"/>
    <cellStyle name="20 % - Accent6 3 2 2 3" xfId="3360"/>
    <cellStyle name="20 % - Accent6 3 2 2 3 2" xfId="8641"/>
    <cellStyle name="20 % - Accent6 3 2 2 3 2 2" xfId="26784"/>
    <cellStyle name="20 % - Accent6 3 2 2 3 3" xfId="16398"/>
    <cellStyle name="20 % - Accent6 3 2 2 3 4" xfId="21504"/>
    <cellStyle name="20 % - Accent6 3 2 2 4" xfId="6000"/>
    <cellStyle name="20 % - Accent6 3 2 2 4 2" xfId="24144"/>
    <cellStyle name="20 % - Accent6 3 2 2 5" xfId="11294"/>
    <cellStyle name="20 % - Accent6 3 2 2 6" xfId="13934"/>
    <cellStyle name="20 % - Accent6 3 2 2 7" xfId="18864"/>
    <cellStyle name="20 % - Accent6 3 2 3" xfId="1070"/>
    <cellStyle name="20 % - Accent6 3 2 3 2" xfId="2302"/>
    <cellStyle name="20 % - Accent6 3 2 3 2 2" xfId="4944"/>
    <cellStyle name="20 % - Accent6 3 2 3 2 2 2" xfId="10225"/>
    <cellStyle name="20 % - Accent6 3 2 3 2 2 2 2" xfId="28368"/>
    <cellStyle name="20 % - Accent6 3 2 3 2 2 3" xfId="17982"/>
    <cellStyle name="20 % - Accent6 3 2 3 2 2 4" xfId="23088"/>
    <cellStyle name="20 % - Accent6 3 2 3 2 3" xfId="7584"/>
    <cellStyle name="20 % - Accent6 3 2 3 2 3 2" xfId="25728"/>
    <cellStyle name="20 % - Accent6 3 2 3 2 4" xfId="12878"/>
    <cellStyle name="20 % - Accent6 3 2 3 2 5" xfId="15518"/>
    <cellStyle name="20 % - Accent6 3 2 3 2 6" xfId="20448"/>
    <cellStyle name="20 % - Accent6 3 2 3 3" xfId="3712"/>
    <cellStyle name="20 % - Accent6 3 2 3 3 2" xfId="8993"/>
    <cellStyle name="20 % - Accent6 3 2 3 3 2 2" xfId="27136"/>
    <cellStyle name="20 % - Accent6 3 2 3 3 3" xfId="16750"/>
    <cellStyle name="20 % - Accent6 3 2 3 3 4" xfId="21856"/>
    <cellStyle name="20 % - Accent6 3 2 3 4" xfId="6352"/>
    <cellStyle name="20 % - Accent6 3 2 3 4 2" xfId="24496"/>
    <cellStyle name="20 % - Accent6 3 2 3 5" xfId="11646"/>
    <cellStyle name="20 % - Accent6 3 2 3 6" xfId="14286"/>
    <cellStyle name="20 % - Accent6 3 2 3 7" xfId="19216"/>
    <cellStyle name="20 % - Accent6 3 2 4" xfId="1598"/>
    <cellStyle name="20 % - Accent6 3 2 4 2" xfId="4240"/>
    <cellStyle name="20 % - Accent6 3 2 4 2 2" xfId="9521"/>
    <cellStyle name="20 % - Accent6 3 2 4 2 2 2" xfId="27664"/>
    <cellStyle name="20 % - Accent6 3 2 4 2 3" xfId="17278"/>
    <cellStyle name="20 % - Accent6 3 2 4 2 4" xfId="22384"/>
    <cellStyle name="20 % - Accent6 3 2 4 3" xfId="6880"/>
    <cellStyle name="20 % - Accent6 3 2 4 3 2" xfId="25024"/>
    <cellStyle name="20 % - Accent6 3 2 4 4" xfId="12174"/>
    <cellStyle name="20 % - Accent6 3 2 4 5" xfId="14814"/>
    <cellStyle name="20 % - Accent6 3 2 4 6" xfId="19744"/>
    <cellStyle name="20 % - Accent6 3 2 5" xfId="3007"/>
    <cellStyle name="20 % - Accent6 3 2 5 2" xfId="8289"/>
    <cellStyle name="20 % - Accent6 3 2 5 2 2" xfId="26432"/>
    <cellStyle name="20 % - Accent6 3 2 5 3" xfId="16046"/>
    <cellStyle name="20 % - Accent6 3 2 5 4" xfId="21152"/>
    <cellStyle name="20 % - Accent6 3 2 6" xfId="5648"/>
    <cellStyle name="20 % - Accent6 3 2 6 2" xfId="23792"/>
    <cellStyle name="20 % - Accent6 3 2 7" xfId="10948"/>
    <cellStyle name="20 % - Accent6 3 2 8" xfId="13582"/>
    <cellStyle name="20 % - Accent6 3 2 9" xfId="18512"/>
    <cellStyle name="20 % - Accent6 3 3" xfId="541"/>
    <cellStyle name="20 % - Accent6 3 3 2" xfId="1246"/>
    <cellStyle name="20 % - Accent6 3 3 2 2" xfId="2478"/>
    <cellStyle name="20 % - Accent6 3 3 2 2 2" xfId="5120"/>
    <cellStyle name="20 % - Accent6 3 3 2 2 2 2" xfId="10401"/>
    <cellStyle name="20 % - Accent6 3 3 2 2 2 2 2" xfId="28544"/>
    <cellStyle name="20 % - Accent6 3 3 2 2 2 3" xfId="18158"/>
    <cellStyle name="20 % - Accent6 3 3 2 2 2 4" xfId="23264"/>
    <cellStyle name="20 % - Accent6 3 3 2 2 3" xfId="7760"/>
    <cellStyle name="20 % - Accent6 3 3 2 2 3 2" xfId="25904"/>
    <cellStyle name="20 % - Accent6 3 3 2 2 4" xfId="13054"/>
    <cellStyle name="20 % - Accent6 3 3 2 2 5" xfId="15694"/>
    <cellStyle name="20 % - Accent6 3 3 2 2 6" xfId="20624"/>
    <cellStyle name="20 % - Accent6 3 3 2 3" xfId="3888"/>
    <cellStyle name="20 % - Accent6 3 3 2 3 2" xfId="9169"/>
    <cellStyle name="20 % - Accent6 3 3 2 3 2 2" xfId="27312"/>
    <cellStyle name="20 % - Accent6 3 3 2 3 3" xfId="16926"/>
    <cellStyle name="20 % - Accent6 3 3 2 3 4" xfId="22032"/>
    <cellStyle name="20 % - Accent6 3 3 2 4" xfId="6528"/>
    <cellStyle name="20 % - Accent6 3 3 2 4 2" xfId="24672"/>
    <cellStyle name="20 % - Accent6 3 3 2 5" xfId="11822"/>
    <cellStyle name="20 % - Accent6 3 3 2 6" xfId="14462"/>
    <cellStyle name="20 % - Accent6 3 3 2 7" xfId="19392"/>
    <cellStyle name="20 % - Accent6 3 3 3" xfId="1774"/>
    <cellStyle name="20 % - Accent6 3 3 3 2" xfId="4416"/>
    <cellStyle name="20 % - Accent6 3 3 3 2 2" xfId="9697"/>
    <cellStyle name="20 % - Accent6 3 3 3 2 2 2" xfId="27840"/>
    <cellStyle name="20 % - Accent6 3 3 3 2 3" xfId="17454"/>
    <cellStyle name="20 % - Accent6 3 3 3 2 4" xfId="22560"/>
    <cellStyle name="20 % - Accent6 3 3 3 3" xfId="7056"/>
    <cellStyle name="20 % - Accent6 3 3 3 3 2" xfId="25200"/>
    <cellStyle name="20 % - Accent6 3 3 3 4" xfId="12350"/>
    <cellStyle name="20 % - Accent6 3 3 3 5" xfId="14990"/>
    <cellStyle name="20 % - Accent6 3 3 3 6" xfId="19920"/>
    <cellStyle name="20 % - Accent6 3 3 4" xfId="3183"/>
    <cellStyle name="20 % - Accent6 3 3 4 2" xfId="8465"/>
    <cellStyle name="20 % - Accent6 3 3 4 2 2" xfId="26608"/>
    <cellStyle name="20 % - Accent6 3 3 4 3" xfId="16222"/>
    <cellStyle name="20 % - Accent6 3 3 4 4" xfId="21328"/>
    <cellStyle name="20 % - Accent6 3 3 5" xfId="5824"/>
    <cellStyle name="20 % - Accent6 3 3 5 2" xfId="23968"/>
    <cellStyle name="20 % - Accent6 3 3 6" xfId="11120"/>
    <cellStyle name="20 % - Accent6 3 3 7" xfId="13758"/>
    <cellStyle name="20 % - Accent6 3 3 8" xfId="18688"/>
    <cellStyle name="20 % - Accent6 3 4" xfId="894"/>
    <cellStyle name="20 % - Accent6 3 4 2" xfId="2126"/>
    <cellStyle name="20 % - Accent6 3 4 2 2" xfId="4768"/>
    <cellStyle name="20 % - Accent6 3 4 2 2 2" xfId="10049"/>
    <cellStyle name="20 % - Accent6 3 4 2 2 2 2" xfId="28192"/>
    <cellStyle name="20 % - Accent6 3 4 2 2 3" xfId="17806"/>
    <cellStyle name="20 % - Accent6 3 4 2 2 4" xfId="22912"/>
    <cellStyle name="20 % - Accent6 3 4 2 3" xfId="7408"/>
    <cellStyle name="20 % - Accent6 3 4 2 3 2" xfId="25552"/>
    <cellStyle name="20 % - Accent6 3 4 2 4" xfId="12702"/>
    <cellStyle name="20 % - Accent6 3 4 2 5" xfId="15342"/>
    <cellStyle name="20 % - Accent6 3 4 2 6" xfId="20272"/>
    <cellStyle name="20 % - Accent6 3 4 3" xfId="3536"/>
    <cellStyle name="20 % - Accent6 3 4 3 2" xfId="8817"/>
    <cellStyle name="20 % - Accent6 3 4 3 2 2" xfId="26960"/>
    <cellStyle name="20 % - Accent6 3 4 3 3" xfId="16574"/>
    <cellStyle name="20 % - Accent6 3 4 3 4" xfId="21680"/>
    <cellStyle name="20 % - Accent6 3 4 4" xfId="6176"/>
    <cellStyle name="20 % - Accent6 3 4 4 2" xfId="24320"/>
    <cellStyle name="20 % - Accent6 3 4 5" xfId="11470"/>
    <cellStyle name="20 % - Accent6 3 4 6" xfId="14110"/>
    <cellStyle name="20 % - Accent6 3 4 7" xfId="19040"/>
    <cellStyle name="20 % - Accent6 3 5" xfId="1422"/>
    <cellStyle name="20 % - Accent6 3 5 2" xfId="4064"/>
    <cellStyle name="20 % - Accent6 3 5 2 2" xfId="9345"/>
    <cellStyle name="20 % - Accent6 3 5 2 2 2" xfId="27488"/>
    <cellStyle name="20 % - Accent6 3 5 2 3" xfId="17102"/>
    <cellStyle name="20 % - Accent6 3 5 2 4" xfId="22208"/>
    <cellStyle name="20 % - Accent6 3 5 3" xfId="6704"/>
    <cellStyle name="20 % - Accent6 3 5 3 2" xfId="24848"/>
    <cellStyle name="20 % - Accent6 3 5 4" xfId="11998"/>
    <cellStyle name="20 % - Accent6 3 5 5" xfId="14638"/>
    <cellStyle name="20 % - Accent6 3 5 6" xfId="19568"/>
    <cellStyle name="20 % - Accent6 3 6" xfId="2654"/>
    <cellStyle name="20 % - Accent6 3 6 2" xfId="5296"/>
    <cellStyle name="20 % - Accent6 3 6 2 2" xfId="10577"/>
    <cellStyle name="20 % - Accent6 3 6 2 2 2" xfId="28720"/>
    <cellStyle name="20 % - Accent6 3 6 2 3" xfId="23440"/>
    <cellStyle name="20 % - Accent6 3 6 3" xfId="7936"/>
    <cellStyle name="20 % - Accent6 3 6 3 2" xfId="26080"/>
    <cellStyle name="20 % - Accent6 3 6 4" xfId="13230"/>
    <cellStyle name="20 % - Accent6 3 6 5" xfId="15870"/>
    <cellStyle name="20 % - Accent6 3 6 6" xfId="20800"/>
    <cellStyle name="20 % - Accent6 3 7" xfId="2831"/>
    <cellStyle name="20 % - Accent6 3 7 2" xfId="8113"/>
    <cellStyle name="20 % - Accent6 3 7 2 2" xfId="26256"/>
    <cellStyle name="20 % - Accent6 3 7 3" xfId="20976"/>
    <cellStyle name="20 % - Accent6 3 8" xfId="5472"/>
    <cellStyle name="20 % - Accent6 3 8 2" xfId="23616"/>
    <cellStyle name="20 % - Accent6 3 9" xfId="10770"/>
    <cellStyle name="20 % - Accent6 4" xfId="277"/>
    <cellStyle name="20 % - Accent6 4 2" xfId="629"/>
    <cellStyle name="20 % - Accent6 4 2 2" xfId="1861"/>
    <cellStyle name="20 % - Accent6 4 2 2 2" xfId="4503"/>
    <cellStyle name="20 % - Accent6 4 2 2 2 2" xfId="9784"/>
    <cellStyle name="20 % - Accent6 4 2 2 2 2 2" xfId="27927"/>
    <cellStyle name="20 % - Accent6 4 2 2 2 3" xfId="17541"/>
    <cellStyle name="20 % - Accent6 4 2 2 2 4" xfId="22647"/>
    <cellStyle name="20 % - Accent6 4 2 2 3" xfId="7143"/>
    <cellStyle name="20 % - Accent6 4 2 2 3 2" xfId="25287"/>
    <cellStyle name="20 % - Accent6 4 2 2 4" xfId="12437"/>
    <cellStyle name="20 % - Accent6 4 2 2 5" xfId="15077"/>
    <cellStyle name="20 % - Accent6 4 2 2 6" xfId="20007"/>
    <cellStyle name="20 % - Accent6 4 2 3" xfId="3271"/>
    <cellStyle name="20 % - Accent6 4 2 3 2" xfId="8552"/>
    <cellStyle name="20 % - Accent6 4 2 3 2 2" xfId="26695"/>
    <cellStyle name="20 % - Accent6 4 2 3 3" xfId="16309"/>
    <cellStyle name="20 % - Accent6 4 2 3 4" xfId="21415"/>
    <cellStyle name="20 % - Accent6 4 2 4" xfId="5911"/>
    <cellStyle name="20 % - Accent6 4 2 4 2" xfId="24055"/>
    <cellStyle name="20 % - Accent6 4 2 5" xfId="11205"/>
    <cellStyle name="20 % - Accent6 4 2 6" xfId="13845"/>
    <cellStyle name="20 % - Accent6 4 2 7" xfId="18775"/>
    <cellStyle name="20 % - Accent6 4 3" xfId="981"/>
    <cellStyle name="20 % - Accent6 4 3 2" xfId="2213"/>
    <cellStyle name="20 % - Accent6 4 3 2 2" xfId="4855"/>
    <cellStyle name="20 % - Accent6 4 3 2 2 2" xfId="10136"/>
    <cellStyle name="20 % - Accent6 4 3 2 2 2 2" xfId="28279"/>
    <cellStyle name="20 % - Accent6 4 3 2 2 3" xfId="17893"/>
    <cellStyle name="20 % - Accent6 4 3 2 2 4" xfId="22999"/>
    <cellStyle name="20 % - Accent6 4 3 2 3" xfId="7495"/>
    <cellStyle name="20 % - Accent6 4 3 2 3 2" xfId="25639"/>
    <cellStyle name="20 % - Accent6 4 3 2 4" xfId="12789"/>
    <cellStyle name="20 % - Accent6 4 3 2 5" xfId="15429"/>
    <cellStyle name="20 % - Accent6 4 3 2 6" xfId="20359"/>
    <cellStyle name="20 % - Accent6 4 3 3" xfId="3623"/>
    <cellStyle name="20 % - Accent6 4 3 3 2" xfId="8904"/>
    <cellStyle name="20 % - Accent6 4 3 3 2 2" xfId="27047"/>
    <cellStyle name="20 % - Accent6 4 3 3 3" xfId="16661"/>
    <cellStyle name="20 % - Accent6 4 3 3 4" xfId="21767"/>
    <cellStyle name="20 % - Accent6 4 3 4" xfId="6263"/>
    <cellStyle name="20 % - Accent6 4 3 4 2" xfId="24407"/>
    <cellStyle name="20 % - Accent6 4 3 5" xfId="11557"/>
    <cellStyle name="20 % - Accent6 4 3 6" xfId="14197"/>
    <cellStyle name="20 % - Accent6 4 3 7" xfId="19127"/>
    <cellStyle name="20 % - Accent6 4 4" xfId="1509"/>
    <cellStyle name="20 % - Accent6 4 4 2" xfId="4151"/>
    <cellStyle name="20 % - Accent6 4 4 2 2" xfId="9432"/>
    <cellStyle name="20 % - Accent6 4 4 2 2 2" xfId="27575"/>
    <cellStyle name="20 % - Accent6 4 4 2 3" xfId="17189"/>
    <cellStyle name="20 % - Accent6 4 4 2 4" xfId="22295"/>
    <cellStyle name="20 % - Accent6 4 4 3" xfId="6791"/>
    <cellStyle name="20 % - Accent6 4 4 3 2" xfId="24935"/>
    <cellStyle name="20 % - Accent6 4 4 4" xfId="12085"/>
    <cellStyle name="20 % - Accent6 4 4 5" xfId="14725"/>
    <cellStyle name="20 % - Accent6 4 4 6" xfId="19655"/>
    <cellStyle name="20 % - Accent6 4 5" xfId="2918"/>
    <cellStyle name="20 % - Accent6 4 5 2" xfId="8200"/>
    <cellStyle name="20 % - Accent6 4 5 2 2" xfId="26343"/>
    <cellStyle name="20 % - Accent6 4 5 3" xfId="15957"/>
    <cellStyle name="20 % - Accent6 4 5 4" xfId="21063"/>
    <cellStyle name="20 % - Accent6 4 6" xfId="5559"/>
    <cellStyle name="20 % - Accent6 4 6 2" xfId="23703"/>
    <cellStyle name="20 % - Accent6 4 7" xfId="10862"/>
    <cellStyle name="20 % - Accent6 4 8" xfId="13493"/>
    <cellStyle name="20 % - Accent6 4 9" xfId="18424"/>
    <cellStyle name="20 % - Accent6 5" xfId="449"/>
    <cellStyle name="20 % - Accent6 5 2" xfId="1154"/>
    <cellStyle name="20 % - Accent6 5 2 2" xfId="2386"/>
    <cellStyle name="20 % - Accent6 5 2 2 2" xfId="5028"/>
    <cellStyle name="20 % - Accent6 5 2 2 2 2" xfId="10309"/>
    <cellStyle name="20 % - Accent6 5 2 2 2 2 2" xfId="28452"/>
    <cellStyle name="20 % - Accent6 5 2 2 2 3" xfId="18066"/>
    <cellStyle name="20 % - Accent6 5 2 2 2 4" xfId="23172"/>
    <cellStyle name="20 % - Accent6 5 2 2 3" xfId="7668"/>
    <cellStyle name="20 % - Accent6 5 2 2 3 2" xfId="25812"/>
    <cellStyle name="20 % - Accent6 5 2 2 4" xfId="12962"/>
    <cellStyle name="20 % - Accent6 5 2 2 5" xfId="15602"/>
    <cellStyle name="20 % - Accent6 5 2 2 6" xfId="20532"/>
    <cellStyle name="20 % - Accent6 5 2 3" xfId="3796"/>
    <cellStyle name="20 % - Accent6 5 2 3 2" xfId="9077"/>
    <cellStyle name="20 % - Accent6 5 2 3 2 2" xfId="27220"/>
    <cellStyle name="20 % - Accent6 5 2 3 3" xfId="16834"/>
    <cellStyle name="20 % - Accent6 5 2 3 4" xfId="21940"/>
    <cellStyle name="20 % - Accent6 5 2 4" xfId="6436"/>
    <cellStyle name="20 % - Accent6 5 2 4 2" xfId="24580"/>
    <cellStyle name="20 % - Accent6 5 2 5" xfId="11730"/>
    <cellStyle name="20 % - Accent6 5 2 6" xfId="14370"/>
    <cellStyle name="20 % - Accent6 5 2 7" xfId="19300"/>
    <cellStyle name="20 % - Accent6 5 3" xfId="1682"/>
    <cellStyle name="20 % - Accent6 5 3 2" xfId="4324"/>
    <cellStyle name="20 % - Accent6 5 3 2 2" xfId="9605"/>
    <cellStyle name="20 % - Accent6 5 3 2 2 2" xfId="27748"/>
    <cellStyle name="20 % - Accent6 5 3 2 3" xfId="17362"/>
    <cellStyle name="20 % - Accent6 5 3 2 4" xfId="22468"/>
    <cellStyle name="20 % - Accent6 5 3 3" xfId="6964"/>
    <cellStyle name="20 % - Accent6 5 3 3 2" xfId="25108"/>
    <cellStyle name="20 % - Accent6 5 3 4" xfId="12258"/>
    <cellStyle name="20 % - Accent6 5 3 5" xfId="14898"/>
    <cellStyle name="20 % - Accent6 5 3 6" xfId="19828"/>
    <cellStyle name="20 % - Accent6 5 4" xfId="3091"/>
    <cellStyle name="20 % - Accent6 5 4 2" xfId="8373"/>
    <cellStyle name="20 % - Accent6 5 4 2 2" xfId="26516"/>
    <cellStyle name="20 % - Accent6 5 4 3" xfId="16130"/>
    <cellStyle name="20 % - Accent6 5 4 4" xfId="21236"/>
    <cellStyle name="20 % - Accent6 5 5" xfId="5732"/>
    <cellStyle name="20 % - Accent6 5 5 2" xfId="23876"/>
    <cellStyle name="20 % - Accent6 5 6" xfId="11030"/>
    <cellStyle name="20 % - Accent6 5 7" xfId="13666"/>
    <cellStyle name="20 % - Accent6 5 8" xfId="18596"/>
    <cellStyle name="20 % - Accent6 6" xfId="802"/>
    <cellStyle name="20 % - Accent6 6 2" xfId="2034"/>
    <cellStyle name="20 % - Accent6 6 2 2" xfId="4676"/>
    <cellStyle name="20 % - Accent6 6 2 2 2" xfId="9957"/>
    <cellStyle name="20 % - Accent6 6 2 2 2 2" xfId="28100"/>
    <cellStyle name="20 % - Accent6 6 2 2 3" xfId="17714"/>
    <cellStyle name="20 % - Accent6 6 2 2 4" xfId="22820"/>
    <cellStyle name="20 % - Accent6 6 2 3" xfId="7316"/>
    <cellStyle name="20 % - Accent6 6 2 3 2" xfId="25460"/>
    <cellStyle name="20 % - Accent6 6 2 4" xfId="12610"/>
    <cellStyle name="20 % - Accent6 6 2 5" xfId="15250"/>
    <cellStyle name="20 % - Accent6 6 2 6" xfId="20180"/>
    <cellStyle name="20 % - Accent6 6 3" xfId="3444"/>
    <cellStyle name="20 % - Accent6 6 3 2" xfId="8725"/>
    <cellStyle name="20 % - Accent6 6 3 2 2" xfId="26868"/>
    <cellStyle name="20 % - Accent6 6 3 3" xfId="16482"/>
    <cellStyle name="20 % - Accent6 6 3 4" xfId="21588"/>
    <cellStyle name="20 % - Accent6 6 4" xfId="6084"/>
    <cellStyle name="20 % - Accent6 6 4 2" xfId="24228"/>
    <cellStyle name="20 % - Accent6 6 5" xfId="11378"/>
    <cellStyle name="20 % - Accent6 6 6" xfId="14018"/>
    <cellStyle name="20 % - Accent6 6 7" xfId="18948"/>
    <cellStyle name="20 % - Accent6 7" xfId="1333"/>
    <cellStyle name="20 % - Accent6 7 2" xfId="3975"/>
    <cellStyle name="20 % - Accent6 7 2 2" xfId="9256"/>
    <cellStyle name="20 % - Accent6 7 2 2 2" xfId="27399"/>
    <cellStyle name="20 % - Accent6 7 2 3" xfId="17013"/>
    <cellStyle name="20 % - Accent6 7 2 4" xfId="22119"/>
    <cellStyle name="20 % - Accent6 7 3" xfId="6615"/>
    <cellStyle name="20 % - Accent6 7 3 2" xfId="24759"/>
    <cellStyle name="20 % - Accent6 7 4" xfId="11909"/>
    <cellStyle name="20 % - Accent6 7 5" xfId="14549"/>
    <cellStyle name="20 % - Accent6 7 6" xfId="19479"/>
    <cellStyle name="20 % - Accent6 8" xfId="2562"/>
    <cellStyle name="20 % - Accent6 8 2" xfId="5204"/>
    <cellStyle name="20 % - Accent6 8 2 2" xfId="10485"/>
    <cellStyle name="20 % - Accent6 8 2 2 2" xfId="28628"/>
    <cellStyle name="20 % - Accent6 8 2 3" xfId="23348"/>
    <cellStyle name="20 % - Accent6 8 3" xfId="7844"/>
    <cellStyle name="20 % - Accent6 8 3 2" xfId="25988"/>
    <cellStyle name="20 % - Accent6 8 4" xfId="13138"/>
    <cellStyle name="20 % - Accent6 8 5" xfId="15781"/>
    <cellStyle name="20 % - Accent6 8 6" xfId="20708"/>
    <cellStyle name="20 % - Accent6 9" xfId="2738"/>
    <cellStyle name="20 % - Accent6 9 2" xfId="8020"/>
    <cellStyle name="20 % - Accent6 9 2 2" xfId="26164"/>
    <cellStyle name="20 % - Accent6 9 3" xfId="20884"/>
    <cellStyle name="40 % - Accent1" xfId="22" builtinId="31" customBuiltin="1"/>
    <cellStyle name="40 % - Accent1 10" xfId="5371"/>
    <cellStyle name="40 % - Accent1 10 2" xfId="23515"/>
    <cellStyle name="40 % - Accent1 11" xfId="10670"/>
    <cellStyle name="40 % - Accent1 12" xfId="13308"/>
    <cellStyle name="40 % - Accent1 13" xfId="18233"/>
    <cellStyle name="40 % - Accent1 2" xfId="137"/>
    <cellStyle name="40 % - Accent1 2 10" xfId="10694"/>
    <cellStyle name="40 % - Accent1 2 11" xfId="13383"/>
    <cellStyle name="40 % - Accent1 2 12" xfId="18312"/>
    <cellStyle name="40 % - Accent1 2 2" xfId="244"/>
    <cellStyle name="40 % - Accent1 2 2 10" xfId="13470"/>
    <cellStyle name="40 % - Accent1 2 2 11" xfId="18400"/>
    <cellStyle name="40 % - Accent1 2 2 2" xfId="429"/>
    <cellStyle name="40 % - Accent1 2 2 2 2" xfId="782"/>
    <cellStyle name="40 % - Accent1 2 2 2 2 2" xfId="2014"/>
    <cellStyle name="40 % - Accent1 2 2 2 2 2 2" xfId="4656"/>
    <cellStyle name="40 % - Accent1 2 2 2 2 2 2 2" xfId="9937"/>
    <cellStyle name="40 % - Accent1 2 2 2 2 2 2 2 2" xfId="28080"/>
    <cellStyle name="40 % - Accent1 2 2 2 2 2 2 3" xfId="17694"/>
    <cellStyle name="40 % - Accent1 2 2 2 2 2 2 4" xfId="22800"/>
    <cellStyle name="40 % - Accent1 2 2 2 2 2 3" xfId="7296"/>
    <cellStyle name="40 % - Accent1 2 2 2 2 2 3 2" xfId="25440"/>
    <cellStyle name="40 % - Accent1 2 2 2 2 2 4" xfId="12590"/>
    <cellStyle name="40 % - Accent1 2 2 2 2 2 5" xfId="15230"/>
    <cellStyle name="40 % - Accent1 2 2 2 2 2 6" xfId="20160"/>
    <cellStyle name="40 % - Accent1 2 2 2 2 3" xfId="3424"/>
    <cellStyle name="40 % - Accent1 2 2 2 2 3 2" xfId="8705"/>
    <cellStyle name="40 % - Accent1 2 2 2 2 3 2 2" xfId="26848"/>
    <cellStyle name="40 % - Accent1 2 2 2 2 3 3" xfId="16462"/>
    <cellStyle name="40 % - Accent1 2 2 2 2 3 4" xfId="21568"/>
    <cellStyle name="40 % - Accent1 2 2 2 2 4" xfId="6064"/>
    <cellStyle name="40 % - Accent1 2 2 2 2 4 2" xfId="24208"/>
    <cellStyle name="40 % - Accent1 2 2 2 2 5" xfId="11358"/>
    <cellStyle name="40 % - Accent1 2 2 2 2 6" xfId="13998"/>
    <cellStyle name="40 % - Accent1 2 2 2 2 7" xfId="18928"/>
    <cellStyle name="40 % - Accent1 2 2 2 3" xfId="1134"/>
    <cellStyle name="40 % - Accent1 2 2 2 3 2" xfId="2366"/>
    <cellStyle name="40 % - Accent1 2 2 2 3 2 2" xfId="5008"/>
    <cellStyle name="40 % - Accent1 2 2 2 3 2 2 2" xfId="10289"/>
    <cellStyle name="40 % - Accent1 2 2 2 3 2 2 2 2" xfId="28432"/>
    <cellStyle name="40 % - Accent1 2 2 2 3 2 2 3" xfId="18046"/>
    <cellStyle name="40 % - Accent1 2 2 2 3 2 2 4" xfId="23152"/>
    <cellStyle name="40 % - Accent1 2 2 2 3 2 3" xfId="7648"/>
    <cellStyle name="40 % - Accent1 2 2 2 3 2 3 2" xfId="25792"/>
    <cellStyle name="40 % - Accent1 2 2 2 3 2 4" xfId="12942"/>
    <cellStyle name="40 % - Accent1 2 2 2 3 2 5" xfId="15582"/>
    <cellStyle name="40 % - Accent1 2 2 2 3 2 6" xfId="20512"/>
    <cellStyle name="40 % - Accent1 2 2 2 3 3" xfId="3776"/>
    <cellStyle name="40 % - Accent1 2 2 2 3 3 2" xfId="9057"/>
    <cellStyle name="40 % - Accent1 2 2 2 3 3 2 2" xfId="27200"/>
    <cellStyle name="40 % - Accent1 2 2 2 3 3 3" xfId="16814"/>
    <cellStyle name="40 % - Accent1 2 2 2 3 3 4" xfId="21920"/>
    <cellStyle name="40 % - Accent1 2 2 2 3 4" xfId="6416"/>
    <cellStyle name="40 % - Accent1 2 2 2 3 4 2" xfId="24560"/>
    <cellStyle name="40 % - Accent1 2 2 2 3 5" xfId="11710"/>
    <cellStyle name="40 % - Accent1 2 2 2 3 6" xfId="14350"/>
    <cellStyle name="40 % - Accent1 2 2 2 3 7" xfId="19280"/>
    <cellStyle name="40 % - Accent1 2 2 2 4" xfId="1662"/>
    <cellStyle name="40 % - Accent1 2 2 2 4 2" xfId="4304"/>
    <cellStyle name="40 % - Accent1 2 2 2 4 2 2" xfId="9585"/>
    <cellStyle name="40 % - Accent1 2 2 2 4 2 2 2" xfId="27728"/>
    <cellStyle name="40 % - Accent1 2 2 2 4 2 3" xfId="17342"/>
    <cellStyle name="40 % - Accent1 2 2 2 4 2 4" xfId="22448"/>
    <cellStyle name="40 % - Accent1 2 2 2 4 3" xfId="6944"/>
    <cellStyle name="40 % - Accent1 2 2 2 4 3 2" xfId="25088"/>
    <cellStyle name="40 % - Accent1 2 2 2 4 4" xfId="12238"/>
    <cellStyle name="40 % - Accent1 2 2 2 4 5" xfId="14878"/>
    <cellStyle name="40 % - Accent1 2 2 2 4 6" xfId="19808"/>
    <cellStyle name="40 % - Accent1 2 2 2 5" xfId="3071"/>
    <cellStyle name="40 % - Accent1 2 2 2 5 2" xfId="8353"/>
    <cellStyle name="40 % - Accent1 2 2 2 5 2 2" xfId="26496"/>
    <cellStyle name="40 % - Accent1 2 2 2 5 3" xfId="16110"/>
    <cellStyle name="40 % - Accent1 2 2 2 5 4" xfId="21216"/>
    <cellStyle name="40 % - Accent1 2 2 2 6" xfId="5712"/>
    <cellStyle name="40 % - Accent1 2 2 2 6 2" xfId="23856"/>
    <cellStyle name="40 % - Accent1 2 2 2 7" xfId="11010"/>
    <cellStyle name="40 % - Accent1 2 2 2 8" xfId="13646"/>
    <cellStyle name="40 % - Accent1 2 2 2 9" xfId="18576"/>
    <cellStyle name="40 % - Accent1 2 2 3" xfId="605"/>
    <cellStyle name="40 % - Accent1 2 2 3 2" xfId="1310"/>
    <cellStyle name="40 % - Accent1 2 2 3 2 2" xfId="2542"/>
    <cellStyle name="40 % - Accent1 2 2 3 2 2 2" xfId="5184"/>
    <cellStyle name="40 % - Accent1 2 2 3 2 2 2 2" xfId="10465"/>
    <cellStyle name="40 % - Accent1 2 2 3 2 2 2 2 2" xfId="28608"/>
    <cellStyle name="40 % - Accent1 2 2 3 2 2 2 3" xfId="18222"/>
    <cellStyle name="40 % - Accent1 2 2 3 2 2 2 4" xfId="23328"/>
    <cellStyle name="40 % - Accent1 2 2 3 2 2 3" xfId="7824"/>
    <cellStyle name="40 % - Accent1 2 2 3 2 2 3 2" xfId="25968"/>
    <cellStyle name="40 % - Accent1 2 2 3 2 2 4" xfId="13118"/>
    <cellStyle name="40 % - Accent1 2 2 3 2 2 5" xfId="15758"/>
    <cellStyle name="40 % - Accent1 2 2 3 2 2 6" xfId="20688"/>
    <cellStyle name="40 % - Accent1 2 2 3 2 3" xfId="3952"/>
    <cellStyle name="40 % - Accent1 2 2 3 2 3 2" xfId="9233"/>
    <cellStyle name="40 % - Accent1 2 2 3 2 3 2 2" xfId="27376"/>
    <cellStyle name="40 % - Accent1 2 2 3 2 3 3" xfId="16990"/>
    <cellStyle name="40 % - Accent1 2 2 3 2 3 4" xfId="22096"/>
    <cellStyle name="40 % - Accent1 2 2 3 2 4" xfId="6592"/>
    <cellStyle name="40 % - Accent1 2 2 3 2 4 2" xfId="24736"/>
    <cellStyle name="40 % - Accent1 2 2 3 2 5" xfId="11886"/>
    <cellStyle name="40 % - Accent1 2 2 3 2 6" xfId="14526"/>
    <cellStyle name="40 % - Accent1 2 2 3 2 7" xfId="19456"/>
    <cellStyle name="40 % - Accent1 2 2 3 3" xfId="1838"/>
    <cellStyle name="40 % - Accent1 2 2 3 3 2" xfId="4480"/>
    <cellStyle name="40 % - Accent1 2 2 3 3 2 2" xfId="9761"/>
    <cellStyle name="40 % - Accent1 2 2 3 3 2 2 2" xfId="27904"/>
    <cellStyle name="40 % - Accent1 2 2 3 3 2 3" xfId="17518"/>
    <cellStyle name="40 % - Accent1 2 2 3 3 2 4" xfId="22624"/>
    <cellStyle name="40 % - Accent1 2 2 3 3 3" xfId="7120"/>
    <cellStyle name="40 % - Accent1 2 2 3 3 3 2" xfId="25264"/>
    <cellStyle name="40 % - Accent1 2 2 3 3 4" xfId="12414"/>
    <cellStyle name="40 % - Accent1 2 2 3 3 5" xfId="15054"/>
    <cellStyle name="40 % - Accent1 2 2 3 3 6" xfId="19984"/>
    <cellStyle name="40 % - Accent1 2 2 3 4" xfId="3247"/>
    <cellStyle name="40 % - Accent1 2 2 3 4 2" xfId="8529"/>
    <cellStyle name="40 % - Accent1 2 2 3 4 2 2" xfId="26672"/>
    <cellStyle name="40 % - Accent1 2 2 3 4 3" xfId="16286"/>
    <cellStyle name="40 % - Accent1 2 2 3 4 4" xfId="21392"/>
    <cellStyle name="40 % - Accent1 2 2 3 5" xfId="5888"/>
    <cellStyle name="40 % - Accent1 2 2 3 5 2" xfId="24032"/>
    <cellStyle name="40 % - Accent1 2 2 3 6" xfId="11182"/>
    <cellStyle name="40 % - Accent1 2 2 3 7" xfId="13822"/>
    <cellStyle name="40 % - Accent1 2 2 3 8" xfId="18752"/>
    <cellStyle name="40 % - Accent1 2 2 4" xfId="958"/>
    <cellStyle name="40 % - Accent1 2 2 4 2" xfId="2190"/>
    <cellStyle name="40 % - Accent1 2 2 4 2 2" xfId="4832"/>
    <cellStyle name="40 % - Accent1 2 2 4 2 2 2" xfId="10113"/>
    <cellStyle name="40 % - Accent1 2 2 4 2 2 2 2" xfId="28256"/>
    <cellStyle name="40 % - Accent1 2 2 4 2 2 3" xfId="17870"/>
    <cellStyle name="40 % - Accent1 2 2 4 2 2 4" xfId="22976"/>
    <cellStyle name="40 % - Accent1 2 2 4 2 3" xfId="7472"/>
    <cellStyle name="40 % - Accent1 2 2 4 2 3 2" xfId="25616"/>
    <cellStyle name="40 % - Accent1 2 2 4 2 4" xfId="12766"/>
    <cellStyle name="40 % - Accent1 2 2 4 2 5" xfId="15406"/>
    <cellStyle name="40 % - Accent1 2 2 4 2 6" xfId="20336"/>
    <cellStyle name="40 % - Accent1 2 2 4 3" xfId="3600"/>
    <cellStyle name="40 % - Accent1 2 2 4 3 2" xfId="8881"/>
    <cellStyle name="40 % - Accent1 2 2 4 3 2 2" xfId="27024"/>
    <cellStyle name="40 % - Accent1 2 2 4 3 3" xfId="16638"/>
    <cellStyle name="40 % - Accent1 2 2 4 3 4" xfId="21744"/>
    <cellStyle name="40 % - Accent1 2 2 4 4" xfId="6240"/>
    <cellStyle name="40 % - Accent1 2 2 4 4 2" xfId="24384"/>
    <cellStyle name="40 % - Accent1 2 2 4 5" xfId="11534"/>
    <cellStyle name="40 % - Accent1 2 2 4 6" xfId="14174"/>
    <cellStyle name="40 % - Accent1 2 2 4 7" xfId="19104"/>
    <cellStyle name="40 % - Accent1 2 2 5" xfId="1486"/>
    <cellStyle name="40 % - Accent1 2 2 5 2" xfId="4128"/>
    <cellStyle name="40 % - Accent1 2 2 5 2 2" xfId="9409"/>
    <cellStyle name="40 % - Accent1 2 2 5 2 2 2" xfId="27552"/>
    <cellStyle name="40 % - Accent1 2 2 5 2 3" xfId="17166"/>
    <cellStyle name="40 % - Accent1 2 2 5 2 4" xfId="22272"/>
    <cellStyle name="40 % - Accent1 2 2 5 3" xfId="6768"/>
    <cellStyle name="40 % - Accent1 2 2 5 3 2" xfId="24912"/>
    <cellStyle name="40 % - Accent1 2 2 5 4" xfId="12062"/>
    <cellStyle name="40 % - Accent1 2 2 5 5" xfId="14702"/>
    <cellStyle name="40 % - Accent1 2 2 5 6" xfId="19632"/>
    <cellStyle name="40 % - Accent1 2 2 6" xfId="2718"/>
    <cellStyle name="40 % - Accent1 2 2 6 2" xfId="5360"/>
    <cellStyle name="40 % - Accent1 2 2 6 2 2" xfId="10641"/>
    <cellStyle name="40 % - Accent1 2 2 6 2 2 2" xfId="28784"/>
    <cellStyle name="40 % - Accent1 2 2 6 2 3" xfId="23504"/>
    <cellStyle name="40 % - Accent1 2 2 6 3" xfId="8000"/>
    <cellStyle name="40 % - Accent1 2 2 6 3 2" xfId="26144"/>
    <cellStyle name="40 % - Accent1 2 2 6 4" xfId="13294"/>
    <cellStyle name="40 % - Accent1 2 2 6 5" xfId="15934"/>
    <cellStyle name="40 % - Accent1 2 2 6 6" xfId="20864"/>
    <cellStyle name="40 % - Accent1 2 2 7" xfId="2895"/>
    <cellStyle name="40 % - Accent1 2 2 7 2" xfId="8177"/>
    <cellStyle name="40 % - Accent1 2 2 7 2 2" xfId="26320"/>
    <cellStyle name="40 % - Accent1 2 2 7 3" xfId="21040"/>
    <cellStyle name="40 % - Accent1 2 2 8" xfId="5536"/>
    <cellStyle name="40 % - Accent1 2 2 8 2" xfId="23680"/>
    <cellStyle name="40 % - Accent1 2 2 9" xfId="10834"/>
    <cellStyle name="40 % - Accent1 2 3" xfId="342"/>
    <cellStyle name="40 % - Accent1 2 3 2" xfId="695"/>
    <cellStyle name="40 % - Accent1 2 3 2 2" xfId="1927"/>
    <cellStyle name="40 % - Accent1 2 3 2 2 2" xfId="4569"/>
    <cellStyle name="40 % - Accent1 2 3 2 2 2 2" xfId="9850"/>
    <cellStyle name="40 % - Accent1 2 3 2 2 2 2 2" xfId="27993"/>
    <cellStyle name="40 % - Accent1 2 3 2 2 2 3" xfId="17607"/>
    <cellStyle name="40 % - Accent1 2 3 2 2 2 4" xfId="22713"/>
    <cellStyle name="40 % - Accent1 2 3 2 2 3" xfId="7209"/>
    <cellStyle name="40 % - Accent1 2 3 2 2 3 2" xfId="25353"/>
    <cellStyle name="40 % - Accent1 2 3 2 2 4" xfId="12503"/>
    <cellStyle name="40 % - Accent1 2 3 2 2 5" xfId="15143"/>
    <cellStyle name="40 % - Accent1 2 3 2 2 6" xfId="20073"/>
    <cellStyle name="40 % - Accent1 2 3 2 3" xfId="3337"/>
    <cellStyle name="40 % - Accent1 2 3 2 3 2" xfId="8618"/>
    <cellStyle name="40 % - Accent1 2 3 2 3 2 2" xfId="26761"/>
    <cellStyle name="40 % - Accent1 2 3 2 3 3" xfId="16375"/>
    <cellStyle name="40 % - Accent1 2 3 2 3 4" xfId="21481"/>
    <cellStyle name="40 % - Accent1 2 3 2 4" xfId="5977"/>
    <cellStyle name="40 % - Accent1 2 3 2 4 2" xfId="24121"/>
    <cellStyle name="40 % - Accent1 2 3 2 5" xfId="11271"/>
    <cellStyle name="40 % - Accent1 2 3 2 6" xfId="13911"/>
    <cellStyle name="40 % - Accent1 2 3 2 7" xfId="18841"/>
    <cellStyle name="40 % - Accent1 2 3 3" xfId="1047"/>
    <cellStyle name="40 % - Accent1 2 3 3 2" xfId="2279"/>
    <cellStyle name="40 % - Accent1 2 3 3 2 2" xfId="4921"/>
    <cellStyle name="40 % - Accent1 2 3 3 2 2 2" xfId="10202"/>
    <cellStyle name="40 % - Accent1 2 3 3 2 2 2 2" xfId="28345"/>
    <cellStyle name="40 % - Accent1 2 3 3 2 2 3" xfId="17959"/>
    <cellStyle name="40 % - Accent1 2 3 3 2 2 4" xfId="23065"/>
    <cellStyle name="40 % - Accent1 2 3 3 2 3" xfId="7561"/>
    <cellStyle name="40 % - Accent1 2 3 3 2 3 2" xfId="25705"/>
    <cellStyle name="40 % - Accent1 2 3 3 2 4" xfId="12855"/>
    <cellStyle name="40 % - Accent1 2 3 3 2 5" xfId="15495"/>
    <cellStyle name="40 % - Accent1 2 3 3 2 6" xfId="20425"/>
    <cellStyle name="40 % - Accent1 2 3 3 3" xfId="3689"/>
    <cellStyle name="40 % - Accent1 2 3 3 3 2" xfId="8970"/>
    <cellStyle name="40 % - Accent1 2 3 3 3 2 2" xfId="27113"/>
    <cellStyle name="40 % - Accent1 2 3 3 3 3" xfId="16727"/>
    <cellStyle name="40 % - Accent1 2 3 3 3 4" xfId="21833"/>
    <cellStyle name="40 % - Accent1 2 3 3 4" xfId="6329"/>
    <cellStyle name="40 % - Accent1 2 3 3 4 2" xfId="24473"/>
    <cellStyle name="40 % - Accent1 2 3 3 5" xfId="11623"/>
    <cellStyle name="40 % - Accent1 2 3 3 6" xfId="14263"/>
    <cellStyle name="40 % - Accent1 2 3 3 7" xfId="19193"/>
    <cellStyle name="40 % - Accent1 2 3 4" xfId="1575"/>
    <cellStyle name="40 % - Accent1 2 3 4 2" xfId="4217"/>
    <cellStyle name="40 % - Accent1 2 3 4 2 2" xfId="9498"/>
    <cellStyle name="40 % - Accent1 2 3 4 2 2 2" xfId="27641"/>
    <cellStyle name="40 % - Accent1 2 3 4 2 3" xfId="17255"/>
    <cellStyle name="40 % - Accent1 2 3 4 2 4" xfId="22361"/>
    <cellStyle name="40 % - Accent1 2 3 4 3" xfId="6857"/>
    <cellStyle name="40 % - Accent1 2 3 4 3 2" xfId="25001"/>
    <cellStyle name="40 % - Accent1 2 3 4 4" xfId="12151"/>
    <cellStyle name="40 % - Accent1 2 3 4 5" xfId="14791"/>
    <cellStyle name="40 % - Accent1 2 3 4 6" xfId="19721"/>
    <cellStyle name="40 % - Accent1 2 3 5" xfId="2984"/>
    <cellStyle name="40 % - Accent1 2 3 5 2" xfId="8266"/>
    <cellStyle name="40 % - Accent1 2 3 5 2 2" xfId="26409"/>
    <cellStyle name="40 % - Accent1 2 3 5 3" xfId="16023"/>
    <cellStyle name="40 % - Accent1 2 3 5 4" xfId="21129"/>
    <cellStyle name="40 % - Accent1 2 3 6" xfId="5625"/>
    <cellStyle name="40 % - Accent1 2 3 6 2" xfId="23769"/>
    <cellStyle name="40 % - Accent1 2 3 7" xfId="10925"/>
    <cellStyle name="40 % - Accent1 2 3 8" xfId="13559"/>
    <cellStyle name="40 % - Accent1 2 3 9" xfId="18489"/>
    <cellStyle name="40 % - Accent1 2 4" xfId="518"/>
    <cellStyle name="40 % - Accent1 2 4 2" xfId="1223"/>
    <cellStyle name="40 % - Accent1 2 4 2 2" xfId="2455"/>
    <cellStyle name="40 % - Accent1 2 4 2 2 2" xfId="5097"/>
    <cellStyle name="40 % - Accent1 2 4 2 2 2 2" xfId="10378"/>
    <cellStyle name="40 % - Accent1 2 4 2 2 2 2 2" xfId="28521"/>
    <cellStyle name="40 % - Accent1 2 4 2 2 2 3" xfId="18135"/>
    <cellStyle name="40 % - Accent1 2 4 2 2 2 4" xfId="23241"/>
    <cellStyle name="40 % - Accent1 2 4 2 2 3" xfId="7737"/>
    <cellStyle name="40 % - Accent1 2 4 2 2 3 2" xfId="25881"/>
    <cellStyle name="40 % - Accent1 2 4 2 2 4" xfId="13031"/>
    <cellStyle name="40 % - Accent1 2 4 2 2 5" xfId="15671"/>
    <cellStyle name="40 % - Accent1 2 4 2 2 6" xfId="20601"/>
    <cellStyle name="40 % - Accent1 2 4 2 3" xfId="3865"/>
    <cellStyle name="40 % - Accent1 2 4 2 3 2" xfId="9146"/>
    <cellStyle name="40 % - Accent1 2 4 2 3 2 2" xfId="27289"/>
    <cellStyle name="40 % - Accent1 2 4 2 3 3" xfId="16903"/>
    <cellStyle name="40 % - Accent1 2 4 2 3 4" xfId="22009"/>
    <cellStyle name="40 % - Accent1 2 4 2 4" xfId="6505"/>
    <cellStyle name="40 % - Accent1 2 4 2 4 2" xfId="24649"/>
    <cellStyle name="40 % - Accent1 2 4 2 5" xfId="11799"/>
    <cellStyle name="40 % - Accent1 2 4 2 6" xfId="14439"/>
    <cellStyle name="40 % - Accent1 2 4 2 7" xfId="19369"/>
    <cellStyle name="40 % - Accent1 2 4 3" xfId="1751"/>
    <cellStyle name="40 % - Accent1 2 4 3 2" xfId="4393"/>
    <cellStyle name="40 % - Accent1 2 4 3 2 2" xfId="9674"/>
    <cellStyle name="40 % - Accent1 2 4 3 2 2 2" xfId="27817"/>
    <cellStyle name="40 % - Accent1 2 4 3 2 3" xfId="17431"/>
    <cellStyle name="40 % - Accent1 2 4 3 2 4" xfId="22537"/>
    <cellStyle name="40 % - Accent1 2 4 3 3" xfId="7033"/>
    <cellStyle name="40 % - Accent1 2 4 3 3 2" xfId="25177"/>
    <cellStyle name="40 % - Accent1 2 4 3 4" xfId="12327"/>
    <cellStyle name="40 % - Accent1 2 4 3 5" xfId="14967"/>
    <cellStyle name="40 % - Accent1 2 4 3 6" xfId="19897"/>
    <cellStyle name="40 % - Accent1 2 4 4" xfId="3160"/>
    <cellStyle name="40 % - Accent1 2 4 4 2" xfId="8442"/>
    <cellStyle name="40 % - Accent1 2 4 4 2 2" xfId="26585"/>
    <cellStyle name="40 % - Accent1 2 4 4 3" xfId="16199"/>
    <cellStyle name="40 % - Accent1 2 4 4 4" xfId="21305"/>
    <cellStyle name="40 % - Accent1 2 4 5" xfId="5801"/>
    <cellStyle name="40 % - Accent1 2 4 5 2" xfId="23945"/>
    <cellStyle name="40 % - Accent1 2 4 6" xfId="11097"/>
    <cellStyle name="40 % - Accent1 2 4 7" xfId="13735"/>
    <cellStyle name="40 % - Accent1 2 4 8" xfId="18665"/>
    <cellStyle name="40 % - Accent1 2 5" xfId="871"/>
    <cellStyle name="40 % - Accent1 2 5 2" xfId="2103"/>
    <cellStyle name="40 % - Accent1 2 5 2 2" xfId="4745"/>
    <cellStyle name="40 % - Accent1 2 5 2 2 2" xfId="10026"/>
    <cellStyle name="40 % - Accent1 2 5 2 2 2 2" xfId="28169"/>
    <cellStyle name="40 % - Accent1 2 5 2 2 3" xfId="17783"/>
    <cellStyle name="40 % - Accent1 2 5 2 2 4" xfId="22889"/>
    <cellStyle name="40 % - Accent1 2 5 2 3" xfId="7385"/>
    <cellStyle name="40 % - Accent1 2 5 2 3 2" xfId="25529"/>
    <cellStyle name="40 % - Accent1 2 5 2 4" xfId="12679"/>
    <cellStyle name="40 % - Accent1 2 5 2 5" xfId="15319"/>
    <cellStyle name="40 % - Accent1 2 5 2 6" xfId="20249"/>
    <cellStyle name="40 % - Accent1 2 5 3" xfId="3513"/>
    <cellStyle name="40 % - Accent1 2 5 3 2" xfId="8794"/>
    <cellStyle name="40 % - Accent1 2 5 3 2 2" xfId="26937"/>
    <cellStyle name="40 % - Accent1 2 5 3 3" xfId="16551"/>
    <cellStyle name="40 % - Accent1 2 5 3 4" xfId="21657"/>
    <cellStyle name="40 % - Accent1 2 5 4" xfId="6153"/>
    <cellStyle name="40 % - Accent1 2 5 4 2" xfId="24297"/>
    <cellStyle name="40 % - Accent1 2 5 5" xfId="11447"/>
    <cellStyle name="40 % - Accent1 2 5 6" xfId="14087"/>
    <cellStyle name="40 % - Accent1 2 5 7" xfId="19017"/>
    <cellStyle name="40 % - Accent1 2 6" xfId="1399"/>
    <cellStyle name="40 % - Accent1 2 6 2" xfId="4041"/>
    <cellStyle name="40 % - Accent1 2 6 2 2" xfId="9322"/>
    <cellStyle name="40 % - Accent1 2 6 2 2 2" xfId="27465"/>
    <cellStyle name="40 % - Accent1 2 6 2 3" xfId="17079"/>
    <cellStyle name="40 % - Accent1 2 6 2 4" xfId="22185"/>
    <cellStyle name="40 % - Accent1 2 6 3" xfId="6681"/>
    <cellStyle name="40 % - Accent1 2 6 3 2" xfId="24825"/>
    <cellStyle name="40 % - Accent1 2 6 4" xfId="11975"/>
    <cellStyle name="40 % - Accent1 2 6 5" xfId="14615"/>
    <cellStyle name="40 % - Accent1 2 6 6" xfId="19545"/>
    <cellStyle name="40 % - Accent1 2 7" xfId="2631"/>
    <cellStyle name="40 % - Accent1 2 7 2" xfId="5273"/>
    <cellStyle name="40 % - Accent1 2 7 2 2" xfId="10554"/>
    <cellStyle name="40 % - Accent1 2 7 2 2 2" xfId="28697"/>
    <cellStyle name="40 % - Accent1 2 7 2 3" xfId="23417"/>
    <cellStyle name="40 % - Accent1 2 7 3" xfId="7913"/>
    <cellStyle name="40 % - Accent1 2 7 3 2" xfId="26057"/>
    <cellStyle name="40 % - Accent1 2 7 4" xfId="13207"/>
    <cellStyle name="40 % - Accent1 2 7 5" xfId="15847"/>
    <cellStyle name="40 % - Accent1 2 7 6" xfId="20777"/>
    <cellStyle name="40 % - Accent1 2 8" xfId="2808"/>
    <cellStyle name="40 % - Accent1 2 8 2" xfId="8090"/>
    <cellStyle name="40 % - Accent1 2 8 2 2" xfId="26233"/>
    <cellStyle name="40 % - Accent1 2 8 3" xfId="20953"/>
    <cellStyle name="40 % - Accent1 2 9" xfId="5449"/>
    <cellStyle name="40 % - Accent1 2 9 2" xfId="23593"/>
    <cellStyle name="40 % - Accent1 3" xfId="170"/>
    <cellStyle name="40 % - Accent1 3 10" xfId="13397"/>
    <cellStyle name="40 % - Accent1 3 11" xfId="18327"/>
    <cellStyle name="40 % - Accent1 3 2" xfId="356"/>
    <cellStyle name="40 % - Accent1 3 2 2" xfId="709"/>
    <cellStyle name="40 % - Accent1 3 2 2 2" xfId="1941"/>
    <cellStyle name="40 % - Accent1 3 2 2 2 2" xfId="4583"/>
    <cellStyle name="40 % - Accent1 3 2 2 2 2 2" xfId="9864"/>
    <cellStyle name="40 % - Accent1 3 2 2 2 2 2 2" xfId="28007"/>
    <cellStyle name="40 % - Accent1 3 2 2 2 2 3" xfId="17621"/>
    <cellStyle name="40 % - Accent1 3 2 2 2 2 4" xfId="22727"/>
    <cellStyle name="40 % - Accent1 3 2 2 2 3" xfId="7223"/>
    <cellStyle name="40 % - Accent1 3 2 2 2 3 2" xfId="25367"/>
    <cellStyle name="40 % - Accent1 3 2 2 2 4" xfId="12517"/>
    <cellStyle name="40 % - Accent1 3 2 2 2 5" xfId="15157"/>
    <cellStyle name="40 % - Accent1 3 2 2 2 6" xfId="20087"/>
    <cellStyle name="40 % - Accent1 3 2 2 3" xfId="3351"/>
    <cellStyle name="40 % - Accent1 3 2 2 3 2" xfId="8632"/>
    <cellStyle name="40 % - Accent1 3 2 2 3 2 2" xfId="26775"/>
    <cellStyle name="40 % - Accent1 3 2 2 3 3" xfId="16389"/>
    <cellStyle name="40 % - Accent1 3 2 2 3 4" xfId="21495"/>
    <cellStyle name="40 % - Accent1 3 2 2 4" xfId="5991"/>
    <cellStyle name="40 % - Accent1 3 2 2 4 2" xfId="24135"/>
    <cellStyle name="40 % - Accent1 3 2 2 5" xfId="11285"/>
    <cellStyle name="40 % - Accent1 3 2 2 6" xfId="13925"/>
    <cellStyle name="40 % - Accent1 3 2 2 7" xfId="18855"/>
    <cellStyle name="40 % - Accent1 3 2 3" xfId="1061"/>
    <cellStyle name="40 % - Accent1 3 2 3 2" xfId="2293"/>
    <cellStyle name="40 % - Accent1 3 2 3 2 2" xfId="4935"/>
    <cellStyle name="40 % - Accent1 3 2 3 2 2 2" xfId="10216"/>
    <cellStyle name="40 % - Accent1 3 2 3 2 2 2 2" xfId="28359"/>
    <cellStyle name="40 % - Accent1 3 2 3 2 2 3" xfId="17973"/>
    <cellStyle name="40 % - Accent1 3 2 3 2 2 4" xfId="23079"/>
    <cellStyle name="40 % - Accent1 3 2 3 2 3" xfId="7575"/>
    <cellStyle name="40 % - Accent1 3 2 3 2 3 2" xfId="25719"/>
    <cellStyle name="40 % - Accent1 3 2 3 2 4" xfId="12869"/>
    <cellStyle name="40 % - Accent1 3 2 3 2 5" xfId="15509"/>
    <cellStyle name="40 % - Accent1 3 2 3 2 6" xfId="20439"/>
    <cellStyle name="40 % - Accent1 3 2 3 3" xfId="3703"/>
    <cellStyle name="40 % - Accent1 3 2 3 3 2" xfId="8984"/>
    <cellStyle name="40 % - Accent1 3 2 3 3 2 2" xfId="27127"/>
    <cellStyle name="40 % - Accent1 3 2 3 3 3" xfId="16741"/>
    <cellStyle name="40 % - Accent1 3 2 3 3 4" xfId="21847"/>
    <cellStyle name="40 % - Accent1 3 2 3 4" xfId="6343"/>
    <cellStyle name="40 % - Accent1 3 2 3 4 2" xfId="24487"/>
    <cellStyle name="40 % - Accent1 3 2 3 5" xfId="11637"/>
    <cellStyle name="40 % - Accent1 3 2 3 6" xfId="14277"/>
    <cellStyle name="40 % - Accent1 3 2 3 7" xfId="19207"/>
    <cellStyle name="40 % - Accent1 3 2 4" xfId="1589"/>
    <cellStyle name="40 % - Accent1 3 2 4 2" xfId="4231"/>
    <cellStyle name="40 % - Accent1 3 2 4 2 2" xfId="9512"/>
    <cellStyle name="40 % - Accent1 3 2 4 2 2 2" xfId="27655"/>
    <cellStyle name="40 % - Accent1 3 2 4 2 3" xfId="17269"/>
    <cellStyle name="40 % - Accent1 3 2 4 2 4" xfId="22375"/>
    <cellStyle name="40 % - Accent1 3 2 4 3" xfId="6871"/>
    <cellStyle name="40 % - Accent1 3 2 4 3 2" xfId="25015"/>
    <cellStyle name="40 % - Accent1 3 2 4 4" xfId="12165"/>
    <cellStyle name="40 % - Accent1 3 2 4 5" xfId="14805"/>
    <cellStyle name="40 % - Accent1 3 2 4 6" xfId="19735"/>
    <cellStyle name="40 % - Accent1 3 2 5" xfId="2998"/>
    <cellStyle name="40 % - Accent1 3 2 5 2" xfId="8280"/>
    <cellStyle name="40 % - Accent1 3 2 5 2 2" xfId="26423"/>
    <cellStyle name="40 % - Accent1 3 2 5 3" xfId="16037"/>
    <cellStyle name="40 % - Accent1 3 2 5 4" xfId="21143"/>
    <cellStyle name="40 % - Accent1 3 2 6" xfId="5639"/>
    <cellStyle name="40 % - Accent1 3 2 6 2" xfId="23783"/>
    <cellStyle name="40 % - Accent1 3 2 7" xfId="10939"/>
    <cellStyle name="40 % - Accent1 3 2 8" xfId="13573"/>
    <cellStyle name="40 % - Accent1 3 2 9" xfId="18503"/>
    <cellStyle name="40 % - Accent1 3 3" xfId="532"/>
    <cellStyle name="40 % - Accent1 3 3 2" xfId="1237"/>
    <cellStyle name="40 % - Accent1 3 3 2 2" xfId="2469"/>
    <cellStyle name="40 % - Accent1 3 3 2 2 2" xfId="5111"/>
    <cellStyle name="40 % - Accent1 3 3 2 2 2 2" xfId="10392"/>
    <cellStyle name="40 % - Accent1 3 3 2 2 2 2 2" xfId="28535"/>
    <cellStyle name="40 % - Accent1 3 3 2 2 2 3" xfId="18149"/>
    <cellStyle name="40 % - Accent1 3 3 2 2 2 4" xfId="23255"/>
    <cellStyle name="40 % - Accent1 3 3 2 2 3" xfId="7751"/>
    <cellStyle name="40 % - Accent1 3 3 2 2 3 2" xfId="25895"/>
    <cellStyle name="40 % - Accent1 3 3 2 2 4" xfId="13045"/>
    <cellStyle name="40 % - Accent1 3 3 2 2 5" xfId="15685"/>
    <cellStyle name="40 % - Accent1 3 3 2 2 6" xfId="20615"/>
    <cellStyle name="40 % - Accent1 3 3 2 3" xfId="3879"/>
    <cellStyle name="40 % - Accent1 3 3 2 3 2" xfId="9160"/>
    <cellStyle name="40 % - Accent1 3 3 2 3 2 2" xfId="27303"/>
    <cellStyle name="40 % - Accent1 3 3 2 3 3" xfId="16917"/>
    <cellStyle name="40 % - Accent1 3 3 2 3 4" xfId="22023"/>
    <cellStyle name="40 % - Accent1 3 3 2 4" xfId="6519"/>
    <cellStyle name="40 % - Accent1 3 3 2 4 2" xfId="24663"/>
    <cellStyle name="40 % - Accent1 3 3 2 5" xfId="11813"/>
    <cellStyle name="40 % - Accent1 3 3 2 6" xfId="14453"/>
    <cellStyle name="40 % - Accent1 3 3 2 7" xfId="19383"/>
    <cellStyle name="40 % - Accent1 3 3 3" xfId="1765"/>
    <cellStyle name="40 % - Accent1 3 3 3 2" xfId="4407"/>
    <cellStyle name="40 % - Accent1 3 3 3 2 2" xfId="9688"/>
    <cellStyle name="40 % - Accent1 3 3 3 2 2 2" xfId="27831"/>
    <cellStyle name="40 % - Accent1 3 3 3 2 3" xfId="17445"/>
    <cellStyle name="40 % - Accent1 3 3 3 2 4" xfId="22551"/>
    <cellStyle name="40 % - Accent1 3 3 3 3" xfId="7047"/>
    <cellStyle name="40 % - Accent1 3 3 3 3 2" xfId="25191"/>
    <cellStyle name="40 % - Accent1 3 3 3 4" xfId="12341"/>
    <cellStyle name="40 % - Accent1 3 3 3 5" xfId="14981"/>
    <cellStyle name="40 % - Accent1 3 3 3 6" xfId="19911"/>
    <cellStyle name="40 % - Accent1 3 3 4" xfId="3174"/>
    <cellStyle name="40 % - Accent1 3 3 4 2" xfId="8456"/>
    <cellStyle name="40 % - Accent1 3 3 4 2 2" xfId="26599"/>
    <cellStyle name="40 % - Accent1 3 3 4 3" xfId="16213"/>
    <cellStyle name="40 % - Accent1 3 3 4 4" xfId="21319"/>
    <cellStyle name="40 % - Accent1 3 3 5" xfId="5815"/>
    <cellStyle name="40 % - Accent1 3 3 5 2" xfId="23959"/>
    <cellStyle name="40 % - Accent1 3 3 6" xfId="11111"/>
    <cellStyle name="40 % - Accent1 3 3 7" xfId="13749"/>
    <cellStyle name="40 % - Accent1 3 3 8" xfId="18679"/>
    <cellStyle name="40 % - Accent1 3 4" xfId="885"/>
    <cellStyle name="40 % - Accent1 3 4 2" xfId="2117"/>
    <cellStyle name="40 % - Accent1 3 4 2 2" xfId="4759"/>
    <cellStyle name="40 % - Accent1 3 4 2 2 2" xfId="10040"/>
    <cellStyle name="40 % - Accent1 3 4 2 2 2 2" xfId="28183"/>
    <cellStyle name="40 % - Accent1 3 4 2 2 3" xfId="17797"/>
    <cellStyle name="40 % - Accent1 3 4 2 2 4" xfId="22903"/>
    <cellStyle name="40 % - Accent1 3 4 2 3" xfId="7399"/>
    <cellStyle name="40 % - Accent1 3 4 2 3 2" xfId="25543"/>
    <cellStyle name="40 % - Accent1 3 4 2 4" xfId="12693"/>
    <cellStyle name="40 % - Accent1 3 4 2 5" xfId="15333"/>
    <cellStyle name="40 % - Accent1 3 4 2 6" xfId="20263"/>
    <cellStyle name="40 % - Accent1 3 4 3" xfId="3527"/>
    <cellStyle name="40 % - Accent1 3 4 3 2" xfId="8808"/>
    <cellStyle name="40 % - Accent1 3 4 3 2 2" xfId="26951"/>
    <cellStyle name="40 % - Accent1 3 4 3 3" xfId="16565"/>
    <cellStyle name="40 % - Accent1 3 4 3 4" xfId="21671"/>
    <cellStyle name="40 % - Accent1 3 4 4" xfId="6167"/>
    <cellStyle name="40 % - Accent1 3 4 4 2" xfId="24311"/>
    <cellStyle name="40 % - Accent1 3 4 5" xfId="11461"/>
    <cellStyle name="40 % - Accent1 3 4 6" xfId="14101"/>
    <cellStyle name="40 % - Accent1 3 4 7" xfId="19031"/>
    <cellStyle name="40 % - Accent1 3 5" xfId="1413"/>
    <cellStyle name="40 % - Accent1 3 5 2" xfId="4055"/>
    <cellStyle name="40 % - Accent1 3 5 2 2" xfId="9336"/>
    <cellStyle name="40 % - Accent1 3 5 2 2 2" xfId="27479"/>
    <cellStyle name="40 % - Accent1 3 5 2 3" xfId="17093"/>
    <cellStyle name="40 % - Accent1 3 5 2 4" xfId="22199"/>
    <cellStyle name="40 % - Accent1 3 5 3" xfId="6695"/>
    <cellStyle name="40 % - Accent1 3 5 3 2" xfId="24839"/>
    <cellStyle name="40 % - Accent1 3 5 4" xfId="11989"/>
    <cellStyle name="40 % - Accent1 3 5 5" xfId="14629"/>
    <cellStyle name="40 % - Accent1 3 5 6" xfId="19559"/>
    <cellStyle name="40 % - Accent1 3 6" xfId="2645"/>
    <cellStyle name="40 % - Accent1 3 6 2" xfId="5287"/>
    <cellStyle name="40 % - Accent1 3 6 2 2" xfId="10568"/>
    <cellStyle name="40 % - Accent1 3 6 2 2 2" xfId="28711"/>
    <cellStyle name="40 % - Accent1 3 6 2 3" xfId="23431"/>
    <cellStyle name="40 % - Accent1 3 6 3" xfId="7927"/>
    <cellStyle name="40 % - Accent1 3 6 3 2" xfId="26071"/>
    <cellStyle name="40 % - Accent1 3 6 4" xfId="13221"/>
    <cellStyle name="40 % - Accent1 3 6 5" xfId="15861"/>
    <cellStyle name="40 % - Accent1 3 6 6" xfId="20791"/>
    <cellStyle name="40 % - Accent1 3 7" xfId="2822"/>
    <cellStyle name="40 % - Accent1 3 7 2" xfId="8104"/>
    <cellStyle name="40 % - Accent1 3 7 2 2" xfId="26247"/>
    <cellStyle name="40 % - Accent1 3 7 3" xfId="20967"/>
    <cellStyle name="40 % - Accent1 3 8" xfId="5463"/>
    <cellStyle name="40 % - Accent1 3 8 2" xfId="23607"/>
    <cellStyle name="40 % - Accent1 3 9" xfId="10761"/>
    <cellStyle name="40 % - Accent1 4" xfId="268"/>
    <cellStyle name="40 % - Accent1 4 2" xfId="620"/>
    <cellStyle name="40 % - Accent1 4 2 2" xfId="1852"/>
    <cellStyle name="40 % - Accent1 4 2 2 2" xfId="4494"/>
    <cellStyle name="40 % - Accent1 4 2 2 2 2" xfId="9775"/>
    <cellStyle name="40 % - Accent1 4 2 2 2 2 2" xfId="27918"/>
    <cellStyle name="40 % - Accent1 4 2 2 2 3" xfId="17532"/>
    <cellStyle name="40 % - Accent1 4 2 2 2 4" xfId="22638"/>
    <cellStyle name="40 % - Accent1 4 2 2 3" xfId="7134"/>
    <cellStyle name="40 % - Accent1 4 2 2 3 2" xfId="25278"/>
    <cellStyle name="40 % - Accent1 4 2 2 4" xfId="12428"/>
    <cellStyle name="40 % - Accent1 4 2 2 5" xfId="15068"/>
    <cellStyle name="40 % - Accent1 4 2 2 6" xfId="19998"/>
    <cellStyle name="40 % - Accent1 4 2 3" xfId="3262"/>
    <cellStyle name="40 % - Accent1 4 2 3 2" xfId="8543"/>
    <cellStyle name="40 % - Accent1 4 2 3 2 2" xfId="26686"/>
    <cellStyle name="40 % - Accent1 4 2 3 3" xfId="16300"/>
    <cellStyle name="40 % - Accent1 4 2 3 4" xfId="21406"/>
    <cellStyle name="40 % - Accent1 4 2 4" xfId="5902"/>
    <cellStyle name="40 % - Accent1 4 2 4 2" xfId="24046"/>
    <cellStyle name="40 % - Accent1 4 2 5" xfId="11196"/>
    <cellStyle name="40 % - Accent1 4 2 6" xfId="13836"/>
    <cellStyle name="40 % - Accent1 4 2 7" xfId="18766"/>
    <cellStyle name="40 % - Accent1 4 3" xfId="972"/>
    <cellStyle name="40 % - Accent1 4 3 2" xfId="2204"/>
    <cellStyle name="40 % - Accent1 4 3 2 2" xfId="4846"/>
    <cellStyle name="40 % - Accent1 4 3 2 2 2" xfId="10127"/>
    <cellStyle name="40 % - Accent1 4 3 2 2 2 2" xfId="28270"/>
    <cellStyle name="40 % - Accent1 4 3 2 2 3" xfId="17884"/>
    <cellStyle name="40 % - Accent1 4 3 2 2 4" xfId="22990"/>
    <cellStyle name="40 % - Accent1 4 3 2 3" xfId="7486"/>
    <cellStyle name="40 % - Accent1 4 3 2 3 2" xfId="25630"/>
    <cellStyle name="40 % - Accent1 4 3 2 4" xfId="12780"/>
    <cellStyle name="40 % - Accent1 4 3 2 5" xfId="15420"/>
    <cellStyle name="40 % - Accent1 4 3 2 6" xfId="20350"/>
    <cellStyle name="40 % - Accent1 4 3 3" xfId="3614"/>
    <cellStyle name="40 % - Accent1 4 3 3 2" xfId="8895"/>
    <cellStyle name="40 % - Accent1 4 3 3 2 2" xfId="27038"/>
    <cellStyle name="40 % - Accent1 4 3 3 3" xfId="16652"/>
    <cellStyle name="40 % - Accent1 4 3 3 4" xfId="21758"/>
    <cellStyle name="40 % - Accent1 4 3 4" xfId="6254"/>
    <cellStyle name="40 % - Accent1 4 3 4 2" xfId="24398"/>
    <cellStyle name="40 % - Accent1 4 3 5" xfId="11548"/>
    <cellStyle name="40 % - Accent1 4 3 6" xfId="14188"/>
    <cellStyle name="40 % - Accent1 4 3 7" xfId="19118"/>
    <cellStyle name="40 % - Accent1 4 4" xfId="1500"/>
    <cellStyle name="40 % - Accent1 4 4 2" xfId="4142"/>
    <cellStyle name="40 % - Accent1 4 4 2 2" xfId="9423"/>
    <cellStyle name="40 % - Accent1 4 4 2 2 2" xfId="27566"/>
    <cellStyle name="40 % - Accent1 4 4 2 3" xfId="17180"/>
    <cellStyle name="40 % - Accent1 4 4 2 4" xfId="22286"/>
    <cellStyle name="40 % - Accent1 4 4 3" xfId="6782"/>
    <cellStyle name="40 % - Accent1 4 4 3 2" xfId="24926"/>
    <cellStyle name="40 % - Accent1 4 4 4" xfId="12076"/>
    <cellStyle name="40 % - Accent1 4 4 5" xfId="14716"/>
    <cellStyle name="40 % - Accent1 4 4 6" xfId="19646"/>
    <cellStyle name="40 % - Accent1 4 5" xfId="2909"/>
    <cellStyle name="40 % - Accent1 4 5 2" xfId="8191"/>
    <cellStyle name="40 % - Accent1 4 5 2 2" xfId="26334"/>
    <cellStyle name="40 % - Accent1 4 5 3" xfId="15948"/>
    <cellStyle name="40 % - Accent1 4 5 4" xfId="21054"/>
    <cellStyle name="40 % - Accent1 4 6" xfId="5550"/>
    <cellStyle name="40 % - Accent1 4 6 2" xfId="23694"/>
    <cellStyle name="40 % - Accent1 4 7" xfId="10853"/>
    <cellStyle name="40 % - Accent1 4 8" xfId="13484"/>
    <cellStyle name="40 % - Accent1 4 9" xfId="18415"/>
    <cellStyle name="40 % - Accent1 5" xfId="440"/>
    <cellStyle name="40 % - Accent1 5 2" xfId="1145"/>
    <cellStyle name="40 % - Accent1 5 2 2" xfId="2377"/>
    <cellStyle name="40 % - Accent1 5 2 2 2" xfId="5019"/>
    <cellStyle name="40 % - Accent1 5 2 2 2 2" xfId="10300"/>
    <cellStyle name="40 % - Accent1 5 2 2 2 2 2" xfId="28443"/>
    <cellStyle name="40 % - Accent1 5 2 2 2 3" xfId="18057"/>
    <cellStyle name="40 % - Accent1 5 2 2 2 4" xfId="23163"/>
    <cellStyle name="40 % - Accent1 5 2 2 3" xfId="7659"/>
    <cellStyle name="40 % - Accent1 5 2 2 3 2" xfId="25803"/>
    <cellStyle name="40 % - Accent1 5 2 2 4" xfId="12953"/>
    <cellStyle name="40 % - Accent1 5 2 2 5" xfId="15593"/>
    <cellStyle name="40 % - Accent1 5 2 2 6" xfId="20523"/>
    <cellStyle name="40 % - Accent1 5 2 3" xfId="3787"/>
    <cellStyle name="40 % - Accent1 5 2 3 2" xfId="9068"/>
    <cellStyle name="40 % - Accent1 5 2 3 2 2" xfId="27211"/>
    <cellStyle name="40 % - Accent1 5 2 3 3" xfId="16825"/>
    <cellStyle name="40 % - Accent1 5 2 3 4" xfId="21931"/>
    <cellStyle name="40 % - Accent1 5 2 4" xfId="6427"/>
    <cellStyle name="40 % - Accent1 5 2 4 2" xfId="24571"/>
    <cellStyle name="40 % - Accent1 5 2 5" xfId="11721"/>
    <cellStyle name="40 % - Accent1 5 2 6" xfId="14361"/>
    <cellStyle name="40 % - Accent1 5 2 7" xfId="19291"/>
    <cellStyle name="40 % - Accent1 5 3" xfId="1673"/>
    <cellStyle name="40 % - Accent1 5 3 2" xfId="4315"/>
    <cellStyle name="40 % - Accent1 5 3 2 2" xfId="9596"/>
    <cellStyle name="40 % - Accent1 5 3 2 2 2" xfId="27739"/>
    <cellStyle name="40 % - Accent1 5 3 2 3" xfId="17353"/>
    <cellStyle name="40 % - Accent1 5 3 2 4" xfId="22459"/>
    <cellStyle name="40 % - Accent1 5 3 3" xfId="6955"/>
    <cellStyle name="40 % - Accent1 5 3 3 2" xfId="25099"/>
    <cellStyle name="40 % - Accent1 5 3 4" xfId="12249"/>
    <cellStyle name="40 % - Accent1 5 3 5" xfId="14889"/>
    <cellStyle name="40 % - Accent1 5 3 6" xfId="19819"/>
    <cellStyle name="40 % - Accent1 5 4" xfId="3082"/>
    <cellStyle name="40 % - Accent1 5 4 2" xfId="8364"/>
    <cellStyle name="40 % - Accent1 5 4 2 2" xfId="26507"/>
    <cellStyle name="40 % - Accent1 5 4 3" xfId="16121"/>
    <cellStyle name="40 % - Accent1 5 4 4" xfId="21227"/>
    <cellStyle name="40 % - Accent1 5 5" xfId="5723"/>
    <cellStyle name="40 % - Accent1 5 5 2" xfId="23867"/>
    <cellStyle name="40 % - Accent1 5 6" xfId="11021"/>
    <cellStyle name="40 % - Accent1 5 7" xfId="13657"/>
    <cellStyle name="40 % - Accent1 5 8" xfId="18587"/>
    <cellStyle name="40 % - Accent1 6" xfId="793"/>
    <cellStyle name="40 % - Accent1 6 2" xfId="2025"/>
    <cellStyle name="40 % - Accent1 6 2 2" xfId="4667"/>
    <cellStyle name="40 % - Accent1 6 2 2 2" xfId="9948"/>
    <cellStyle name="40 % - Accent1 6 2 2 2 2" xfId="28091"/>
    <cellStyle name="40 % - Accent1 6 2 2 3" xfId="17705"/>
    <cellStyle name="40 % - Accent1 6 2 2 4" xfId="22811"/>
    <cellStyle name="40 % - Accent1 6 2 3" xfId="7307"/>
    <cellStyle name="40 % - Accent1 6 2 3 2" xfId="25451"/>
    <cellStyle name="40 % - Accent1 6 2 4" xfId="12601"/>
    <cellStyle name="40 % - Accent1 6 2 5" xfId="15241"/>
    <cellStyle name="40 % - Accent1 6 2 6" xfId="20171"/>
    <cellStyle name="40 % - Accent1 6 3" xfId="3435"/>
    <cellStyle name="40 % - Accent1 6 3 2" xfId="8716"/>
    <cellStyle name="40 % - Accent1 6 3 2 2" xfId="26859"/>
    <cellStyle name="40 % - Accent1 6 3 3" xfId="16473"/>
    <cellStyle name="40 % - Accent1 6 3 4" xfId="21579"/>
    <cellStyle name="40 % - Accent1 6 4" xfId="6075"/>
    <cellStyle name="40 % - Accent1 6 4 2" xfId="24219"/>
    <cellStyle name="40 % - Accent1 6 5" xfId="11369"/>
    <cellStyle name="40 % - Accent1 6 6" xfId="14009"/>
    <cellStyle name="40 % - Accent1 6 7" xfId="18939"/>
    <cellStyle name="40 % - Accent1 7" xfId="1324"/>
    <cellStyle name="40 % - Accent1 7 2" xfId="3966"/>
    <cellStyle name="40 % - Accent1 7 2 2" xfId="9247"/>
    <cellStyle name="40 % - Accent1 7 2 2 2" xfId="27390"/>
    <cellStyle name="40 % - Accent1 7 2 3" xfId="17004"/>
    <cellStyle name="40 % - Accent1 7 2 4" xfId="22110"/>
    <cellStyle name="40 % - Accent1 7 3" xfId="6606"/>
    <cellStyle name="40 % - Accent1 7 3 2" xfId="24750"/>
    <cellStyle name="40 % - Accent1 7 4" xfId="11900"/>
    <cellStyle name="40 % - Accent1 7 5" xfId="14540"/>
    <cellStyle name="40 % - Accent1 7 6" xfId="19470"/>
    <cellStyle name="40 % - Accent1 8" xfId="2553"/>
    <cellStyle name="40 % - Accent1 8 2" xfId="5195"/>
    <cellStyle name="40 % - Accent1 8 2 2" xfId="10476"/>
    <cellStyle name="40 % - Accent1 8 2 2 2" xfId="28619"/>
    <cellStyle name="40 % - Accent1 8 2 3" xfId="23339"/>
    <cellStyle name="40 % - Accent1 8 3" xfId="7835"/>
    <cellStyle name="40 % - Accent1 8 3 2" xfId="25979"/>
    <cellStyle name="40 % - Accent1 8 4" xfId="13129"/>
    <cellStyle name="40 % - Accent1 8 5" xfId="15772"/>
    <cellStyle name="40 % - Accent1 8 6" xfId="20699"/>
    <cellStyle name="40 % - Accent1 9" xfId="2729"/>
    <cellStyle name="40 % - Accent1 9 2" xfId="8011"/>
    <cellStyle name="40 % - Accent1 9 2 2" xfId="26155"/>
    <cellStyle name="40 % - Accent1 9 3" xfId="20875"/>
    <cellStyle name="40 % - Accent2" xfId="26" builtinId="35" customBuiltin="1"/>
    <cellStyle name="40 % - Accent2 10" xfId="5373"/>
    <cellStyle name="40 % - Accent2 10 2" xfId="23517"/>
    <cellStyle name="40 % - Accent2 11" xfId="10672"/>
    <cellStyle name="40 % - Accent2 12" xfId="13310"/>
    <cellStyle name="40 % - Accent2 13" xfId="18235"/>
    <cellStyle name="40 % - Accent2 2" xfId="133"/>
    <cellStyle name="40 % - Accent2 2 10" xfId="10696"/>
    <cellStyle name="40 % - Accent2 2 11" xfId="13381"/>
    <cellStyle name="40 % - Accent2 2 12" xfId="18310"/>
    <cellStyle name="40 % - Accent2 2 2" xfId="242"/>
    <cellStyle name="40 % - Accent2 2 2 10" xfId="13468"/>
    <cellStyle name="40 % - Accent2 2 2 11" xfId="18398"/>
    <cellStyle name="40 % - Accent2 2 2 2" xfId="427"/>
    <cellStyle name="40 % - Accent2 2 2 2 2" xfId="780"/>
    <cellStyle name="40 % - Accent2 2 2 2 2 2" xfId="2012"/>
    <cellStyle name="40 % - Accent2 2 2 2 2 2 2" xfId="4654"/>
    <cellStyle name="40 % - Accent2 2 2 2 2 2 2 2" xfId="9935"/>
    <cellStyle name="40 % - Accent2 2 2 2 2 2 2 2 2" xfId="28078"/>
    <cellStyle name="40 % - Accent2 2 2 2 2 2 2 3" xfId="17692"/>
    <cellStyle name="40 % - Accent2 2 2 2 2 2 2 4" xfId="22798"/>
    <cellStyle name="40 % - Accent2 2 2 2 2 2 3" xfId="7294"/>
    <cellStyle name="40 % - Accent2 2 2 2 2 2 3 2" xfId="25438"/>
    <cellStyle name="40 % - Accent2 2 2 2 2 2 4" xfId="12588"/>
    <cellStyle name="40 % - Accent2 2 2 2 2 2 5" xfId="15228"/>
    <cellStyle name="40 % - Accent2 2 2 2 2 2 6" xfId="20158"/>
    <cellStyle name="40 % - Accent2 2 2 2 2 3" xfId="3422"/>
    <cellStyle name="40 % - Accent2 2 2 2 2 3 2" xfId="8703"/>
    <cellStyle name="40 % - Accent2 2 2 2 2 3 2 2" xfId="26846"/>
    <cellStyle name="40 % - Accent2 2 2 2 2 3 3" xfId="16460"/>
    <cellStyle name="40 % - Accent2 2 2 2 2 3 4" xfId="21566"/>
    <cellStyle name="40 % - Accent2 2 2 2 2 4" xfId="6062"/>
    <cellStyle name="40 % - Accent2 2 2 2 2 4 2" xfId="24206"/>
    <cellStyle name="40 % - Accent2 2 2 2 2 5" xfId="11356"/>
    <cellStyle name="40 % - Accent2 2 2 2 2 6" xfId="13996"/>
    <cellStyle name="40 % - Accent2 2 2 2 2 7" xfId="18926"/>
    <cellStyle name="40 % - Accent2 2 2 2 3" xfId="1132"/>
    <cellStyle name="40 % - Accent2 2 2 2 3 2" xfId="2364"/>
    <cellStyle name="40 % - Accent2 2 2 2 3 2 2" xfId="5006"/>
    <cellStyle name="40 % - Accent2 2 2 2 3 2 2 2" xfId="10287"/>
    <cellStyle name="40 % - Accent2 2 2 2 3 2 2 2 2" xfId="28430"/>
    <cellStyle name="40 % - Accent2 2 2 2 3 2 2 3" xfId="18044"/>
    <cellStyle name="40 % - Accent2 2 2 2 3 2 2 4" xfId="23150"/>
    <cellStyle name="40 % - Accent2 2 2 2 3 2 3" xfId="7646"/>
    <cellStyle name="40 % - Accent2 2 2 2 3 2 3 2" xfId="25790"/>
    <cellStyle name="40 % - Accent2 2 2 2 3 2 4" xfId="12940"/>
    <cellStyle name="40 % - Accent2 2 2 2 3 2 5" xfId="15580"/>
    <cellStyle name="40 % - Accent2 2 2 2 3 2 6" xfId="20510"/>
    <cellStyle name="40 % - Accent2 2 2 2 3 3" xfId="3774"/>
    <cellStyle name="40 % - Accent2 2 2 2 3 3 2" xfId="9055"/>
    <cellStyle name="40 % - Accent2 2 2 2 3 3 2 2" xfId="27198"/>
    <cellStyle name="40 % - Accent2 2 2 2 3 3 3" xfId="16812"/>
    <cellStyle name="40 % - Accent2 2 2 2 3 3 4" xfId="21918"/>
    <cellStyle name="40 % - Accent2 2 2 2 3 4" xfId="6414"/>
    <cellStyle name="40 % - Accent2 2 2 2 3 4 2" xfId="24558"/>
    <cellStyle name="40 % - Accent2 2 2 2 3 5" xfId="11708"/>
    <cellStyle name="40 % - Accent2 2 2 2 3 6" xfId="14348"/>
    <cellStyle name="40 % - Accent2 2 2 2 3 7" xfId="19278"/>
    <cellStyle name="40 % - Accent2 2 2 2 4" xfId="1660"/>
    <cellStyle name="40 % - Accent2 2 2 2 4 2" xfId="4302"/>
    <cellStyle name="40 % - Accent2 2 2 2 4 2 2" xfId="9583"/>
    <cellStyle name="40 % - Accent2 2 2 2 4 2 2 2" xfId="27726"/>
    <cellStyle name="40 % - Accent2 2 2 2 4 2 3" xfId="17340"/>
    <cellStyle name="40 % - Accent2 2 2 2 4 2 4" xfId="22446"/>
    <cellStyle name="40 % - Accent2 2 2 2 4 3" xfId="6942"/>
    <cellStyle name="40 % - Accent2 2 2 2 4 3 2" xfId="25086"/>
    <cellStyle name="40 % - Accent2 2 2 2 4 4" xfId="12236"/>
    <cellStyle name="40 % - Accent2 2 2 2 4 5" xfId="14876"/>
    <cellStyle name="40 % - Accent2 2 2 2 4 6" xfId="19806"/>
    <cellStyle name="40 % - Accent2 2 2 2 5" xfId="3069"/>
    <cellStyle name="40 % - Accent2 2 2 2 5 2" xfId="8351"/>
    <cellStyle name="40 % - Accent2 2 2 2 5 2 2" xfId="26494"/>
    <cellStyle name="40 % - Accent2 2 2 2 5 3" xfId="16108"/>
    <cellStyle name="40 % - Accent2 2 2 2 5 4" xfId="21214"/>
    <cellStyle name="40 % - Accent2 2 2 2 6" xfId="5710"/>
    <cellStyle name="40 % - Accent2 2 2 2 6 2" xfId="23854"/>
    <cellStyle name="40 % - Accent2 2 2 2 7" xfId="11008"/>
    <cellStyle name="40 % - Accent2 2 2 2 8" xfId="13644"/>
    <cellStyle name="40 % - Accent2 2 2 2 9" xfId="18574"/>
    <cellStyle name="40 % - Accent2 2 2 3" xfId="603"/>
    <cellStyle name="40 % - Accent2 2 2 3 2" xfId="1308"/>
    <cellStyle name="40 % - Accent2 2 2 3 2 2" xfId="2540"/>
    <cellStyle name="40 % - Accent2 2 2 3 2 2 2" xfId="5182"/>
    <cellStyle name="40 % - Accent2 2 2 3 2 2 2 2" xfId="10463"/>
    <cellStyle name="40 % - Accent2 2 2 3 2 2 2 2 2" xfId="28606"/>
    <cellStyle name="40 % - Accent2 2 2 3 2 2 2 3" xfId="18220"/>
    <cellStyle name="40 % - Accent2 2 2 3 2 2 2 4" xfId="23326"/>
    <cellStyle name="40 % - Accent2 2 2 3 2 2 3" xfId="7822"/>
    <cellStyle name="40 % - Accent2 2 2 3 2 2 3 2" xfId="25966"/>
    <cellStyle name="40 % - Accent2 2 2 3 2 2 4" xfId="13116"/>
    <cellStyle name="40 % - Accent2 2 2 3 2 2 5" xfId="15756"/>
    <cellStyle name="40 % - Accent2 2 2 3 2 2 6" xfId="20686"/>
    <cellStyle name="40 % - Accent2 2 2 3 2 3" xfId="3950"/>
    <cellStyle name="40 % - Accent2 2 2 3 2 3 2" xfId="9231"/>
    <cellStyle name="40 % - Accent2 2 2 3 2 3 2 2" xfId="27374"/>
    <cellStyle name="40 % - Accent2 2 2 3 2 3 3" xfId="16988"/>
    <cellStyle name="40 % - Accent2 2 2 3 2 3 4" xfId="22094"/>
    <cellStyle name="40 % - Accent2 2 2 3 2 4" xfId="6590"/>
    <cellStyle name="40 % - Accent2 2 2 3 2 4 2" xfId="24734"/>
    <cellStyle name="40 % - Accent2 2 2 3 2 5" xfId="11884"/>
    <cellStyle name="40 % - Accent2 2 2 3 2 6" xfId="14524"/>
    <cellStyle name="40 % - Accent2 2 2 3 2 7" xfId="19454"/>
    <cellStyle name="40 % - Accent2 2 2 3 3" xfId="1836"/>
    <cellStyle name="40 % - Accent2 2 2 3 3 2" xfId="4478"/>
    <cellStyle name="40 % - Accent2 2 2 3 3 2 2" xfId="9759"/>
    <cellStyle name="40 % - Accent2 2 2 3 3 2 2 2" xfId="27902"/>
    <cellStyle name="40 % - Accent2 2 2 3 3 2 3" xfId="17516"/>
    <cellStyle name="40 % - Accent2 2 2 3 3 2 4" xfId="22622"/>
    <cellStyle name="40 % - Accent2 2 2 3 3 3" xfId="7118"/>
    <cellStyle name="40 % - Accent2 2 2 3 3 3 2" xfId="25262"/>
    <cellStyle name="40 % - Accent2 2 2 3 3 4" xfId="12412"/>
    <cellStyle name="40 % - Accent2 2 2 3 3 5" xfId="15052"/>
    <cellStyle name="40 % - Accent2 2 2 3 3 6" xfId="19982"/>
    <cellStyle name="40 % - Accent2 2 2 3 4" xfId="3245"/>
    <cellStyle name="40 % - Accent2 2 2 3 4 2" xfId="8527"/>
    <cellStyle name="40 % - Accent2 2 2 3 4 2 2" xfId="26670"/>
    <cellStyle name="40 % - Accent2 2 2 3 4 3" xfId="16284"/>
    <cellStyle name="40 % - Accent2 2 2 3 4 4" xfId="21390"/>
    <cellStyle name="40 % - Accent2 2 2 3 5" xfId="5886"/>
    <cellStyle name="40 % - Accent2 2 2 3 5 2" xfId="24030"/>
    <cellStyle name="40 % - Accent2 2 2 3 6" xfId="11180"/>
    <cellStyle name="40 % - Accent2 2 2 3 7" xfId="13820"/>
    <cellStyle name="40 % - Accent2 2 2 3 8" xfId="18750"/>
    <cellStyle name="40 % - Accent2 2 2 4" xfId="956"/>
    <cellStyle name="40 % - Accent2 2 2 4 2" xfId="2188"/>
    <cellStyle name="40 % - Accent2 2 2 4 2 2" xfId="4830"/>
    <cellStyle name="40 % - Accent2 2 2 4 2 2 2" xfId="10111"/>
    <cellStyle name="40 % - Accent2 2 2 4 2 2 2 2" xfId="28254"/>
    <cellStyle name="40 % - Accent2 2 2 4 2 2 3" xfId="17868"/>
    <cellStyle name="40 % - Accent2 2 2 4 2 2 4" xfId="22974"/>
    <cellStyle name="40 % - Accent2 2 2 4 2 3" xfId="7470"/>
    <cellStyle name="40 % - Accent2 2 2 4 2 3 2" xfId="25614"/>
    <cellStyle name="40 % - Accent2 2 2 4 2 4" xfId="12764"/>
    <cellStyle name="40 % - Accent2 2 2 4 2 5" xfId="15404"/>
    <cellStyle name="40 % - Accent2 2 2 4 2 6" xfId="20334"/>
    <cellStyle name="40 % - Accent2 2 2 4 3" xfId="3598"/>
    <cellStyle name="40 % - Accent2 2 2 4 3 2" xfId="8879"/>
    <cellStyle name="40 % - Accent2 2 2 4 3 2 2" xfId="27022"/>
    <cellStyle name="40 % - Accent2 2 2 4 3 3" xfId="16636"/>
    <cellStyle name="40 % - Accent2 2 2 4 3 4" xfId="21742"/>
    <cellStyle name="40 % - Accent2 2 2 4 4" xfId="6238"/>
    <cellStyle name="40 % - Accent2 2 2 4 4 2" xfId="24382"/>
    <cellStyle name="40 % - Accent2 2 2 4 5" xfId="11532"/>
    <cellStyle name="40 % - Accent2 2 2 4 6" xfId="14172"/>
    <cellStyle name="40 % - Accent2 2 2 4 7" xfId="19102"/>
    <cellStyle name="40 % - Accent2 2 2 5" xfId="1484"/>
    <cellStyle name="40 % - Accent2 2 2 5 2" xfId="4126"/>
    <cellStyle name="40 % - Accent2 2 2 5 2 2" xfId="9407"/>
    <cellStyle name="40 % - Accent2 2 2 5 2 2 2" xfId="27550"/>
    <cellStyle name="40 % - Accent2 2 2 5 2 3" xfId="17164"/>
    <cellStyle name="40 % - Accent2 2 2 5 2 4" xfId="22270"/>
    <cellStyle name="40 % - Accent2 2 2 5 3" xfId="6766"/>
    <cellStyle name="40 % - Accent2 2 2 5 3 2" xfId="24910"/>
    <cellStyle name="40 % - Accent2 2 2 5 4" xfId="12060"/>
    <cellStyle name="40 % - Accent2 2 2 5 5" xfId="14700"/>
    <cellStyle name="40 % - Accent2 2 2 5 6" xfId="19630"/>
    <cellStyle name="40 % - Accent2 2 2 6" xfId="2716"/>
    <cellStyle name="40 % - Accent2 2 2 6 2" xfId="5358"/>
    <cellStyle name="40 % - Accent2 2 2 6 2 2" xfId="10639"/>
    <cellStyle name="40 % - Accent2 2 2 6 2 2 2" xfId="28782"/>
    <cellStyle name="40 % - Accent2 2 2 6 2 3" xfId="23502"/>
    <cellStyle name="40 % - Accent2 2 2 6 3" xfId="7998"/>
    <cellStyle name="40 % - Accent2 2 2 6 3 2" xfId="26142"/>
    <cellStyle name="40 % - Accent2 2 2 6 4" xfId="13292"/>
    <cellStyle name="40 % - Accent2 2 2 6 5" xfId="15932"/>
    <cellStyle name="40 % - Accent2 2 2 6 6" xfId="20862"/>
    <cellStyle name="40 % - Accent2 2 2 7" xfId="2893"/>
    <cellStyle name="40 % - Accent2 2 2 7 2" xfId="8175"/>
    <cellStyle name="40 % - Accent2 2 2 7 2 2" xfId="26318"/>
    <cellStyle name="40 % - Accent2 2 2 7 3" xfId="21038"/>
    <cellStyle name="40 % - Accent2 2 2 8" xfId="5534"/>
    <cellStyle name="40 % - Accent2 2 2 8 2" xfId="23678"/>
    <cellStyle name="40 % - Accent2 2 2 9" xfId="10832"/>
    <cellStyle name="40 % - Accent2 2 3" xfId="340"/>
    <cellStyle name="40 % - Accent2 2 3 2" xfId="693"/>
    <cellStyle name="40 % - Accent2 2 3 2 2" xfId="1925"/>
    <cellStyle name="40 % - Accent2 2 3 2 2 2" xfId="4567"/>
    <cellStyle name="40 % - Accent2 2 3 2 2 2 2" xfId="9848"/>
    <cellStyle name="40 % - Accent2 2 3 2 2 2 2 2" xfId="27991"/>
    <cellStyle name="40 % - Accent2 2 3 2 2 2 3" xfId="17605"/>
    <cellStyle name="40 % - Accent2 2 3 2 2 2 4" xfId="22711"/>
    <cellStyle name="40 % - Accent2 2 3 2 2 3" xfId="7207"/>
    <cellStyle name="40 % - Accent2 2 3 2 2 3 2" xfId="25351"/>
    <cellStyle name="40 % - Accent2 2 3 2 2 4" xfId="12501"/>
    <cellStyle name="40 % - Accent2 2 3 2 2 5" xfId="15141"/>
    <cellStyle name="40 % - Accent2 2 3 2 2 6" xfId="20071"/>
    <cellStyle name="40 % - Accent2 2 3 2 3" xfId="3335"/>
    <cellStyle name="40 % - Accent2 2 3 2 3 2" xfId="8616"/>
    <cellStyle name="40 % - Accent2 2 3 2 3 2 2" xfId="26759"/>
    <cellStyle name="40 % - Accent2 2 3 2 3 3" xfId="16373"/>
    <cellStyle name="40 % - Accent2 2 3 2 3 4" xfId="21479"/>
    <cellStyle name="40 % - Accent2 2 3 2 4" xfId="5975"/>
    <cellStyle name="40 % - Accent2 2 3 2 4 2" xfId="24119"/>
    <cellStyle name="40 % - Accent2 2 3 2 5" xfId="11269"/>
    <cellStyle name="40 % - Accent2 2 3 2 6" xfId="13909"/>
    <cellStyle name="40 % - Accent2 2 3 2 7" xfId="18839"/>
    <cellStyle name="40 % - Accent2 2 3 3" xfId="1045"/>
    <cellStyle name="40 % - Accent2 2 3 3 2" xfId="2277"/>
    <cellStyle name="40 % - Accent2 2 3 3 2 2" xfId="4919"/>
    <cellStyle name="40 % - Accent2 2 3 3 2 2 2" xfId="10200"/>
    <cellStyle name="40 % - Accent2 2 3 3 2 2 2 2" xfId="28343"/>
    <cellStyle name="40 % - Accent2 2 3 3 2 2 3" xfId="17957"/>
    <cellStyle name="40 % - Accent2 2 3 3 2 2 4" xfId="23063"/>
    <cellStyle name="40 % - Accent2 2 3 3 2 3" xfId="7559"/>
    <cellStyle name="40 % - Accent2 2 3 3 2 3 2" xfId="25703"/>
    <cellStyle name="40 % - Accent2 2 3 3 2 4" xfId="12853"/>
    <cellStyle name="40 % - Accent2 2 3 3 2 5" xfId="15493"/>
    <cellStyle name="40 % - Accent2 2 3 3 2 6" xfId="20423"/>
    <cellStyle name="40 % - Accent2 2 3 3 3" xfId="3687"/>
    <cellStyle name="40 % - Accent2 2 3 3 3 2" xfId="8968"/>
    <cellStyle name="40 % - Accent2 2 3 3 3 2 2" xfId="27111"/>
    <cellStyle name="40 % - Accent2 2 3 3 3 3" xfId="16725"/>
    <cellStyle name="40 % - Accent2 2 3 3 3 4" xfId="21831"/>
    <cellStyle name="40 % - Accent2 2 3 3 4" xfId="6327"/>
    <cellStyle name="40 % - Accent2 2 3 3 4 2" xfId="24471"/>
    <cellStyle name="40 % - Accent2 2 3 3 5" xfId="11621"/>
    <cellStyle name="40 % - Accent2 2 3 3 6" xfId="14261"/>
    <cellStyle name="40 % - Accent2 2 3 3 7" xfId="19191"/>
    <cellStyle name="40 % - Accent2 2 3 4" xfId="1573"/>
    <cellStyle name="40 % - Accent2 2 3 4 2" xfId="4215"/>
    <cellStyle name="40 % - Accent2 2 3 4 2 2" xfId="9496"/>
    <cellStyle name="40 % - Accent2 2 3 4 2 2 2" xfId="27639"/>
    <cellStyle name="40 % - Accent2 2 3 4 2 3" xfId="17253"/>
    <cellStyle name="40 % - Accent2 2 3 4 2 4" xfId="22359"/>
    <cellStyle name="40 % - Accent2 2 3 4 3" xfId="6855"/>
    <cellStyle name="40 % - Accent2 2 3 4 3 2" xfId="24999"/>
    <cellStyle name="40 % - Accent2 2 3 4 4" xfId="12149"/>
    <cellStyle name="40 % - Accent2 2 3 4 5" xfId="14789"/>
    <cellStyle name="40 % - Accent2 2 3 4 6" xfId="19719"/>
    <cellStyle name="40 % - Accent2 2 3 5" xfId="2982"/>
    <cellStyle name="40 % - Accent2 2 3 5 2" xfId="8264"/>
    <cellStyle name="40 % - Accent2 2 3 5 2 2" xfId="26407"/>
    <cellStyle name="40 % - Accent2 2 3 5 3" xfId="16021"/>
    <cellStyle name="40 % - Accent2 2 3 5 4" xfId="21127"/>
    <cellStyle name="40 % - Accent2 2 3 6" xfId="5623"/>
    <cellStyle name="40 % - Accent2 2 3 6 2" xfId="23767"/>
    <cellStyle name="40 % - Accent2 2 3 7" xfId="10923"/>
    <cellStyle name="40 % - Accent2 2 3 8" xfId="13557"/>
    <cellStyle name="40 % - Accent2 2 3 9" xfId="18487"/>
    <cellStyle name="40 % - Accent2 2 4" xfId="516"/>
    <cellStyle name="40 % - Accent2 2 4 2" xfId="1221"/>
    <cellStyle name="40 % - Accent2 2 4 2 2" xfId="2453"/>
    <cellStyle name="40 % - Accent2 2 4 2 2 2" xfId="5095"/>
    <cellStyle name="40 % - Accent2 2 4 2 2 2 2" xfId="10376"/>
    <cellStyle name="40 % - Accent2 2 4 2 2 2 2 2" xfId="28519"/>
    <cellStyle name="40 % - Accent2 2 4 2 2 2 3" xfId="18133"/>
    <cellStyle name="40 % - Accent2 2 4 2 2 2 4" xfId="23239"/>
    <cellStyle name="40 % - Accent2 2 4 2 2 3" xfId="7735"/>
    <cellStyle name="40 % - Accent2 2 4 2 2 3 2" xfId="25879"/>
    <cellStyle name="40 % - Accent2 2 4 2 2 4" xfId="13029"/>
    <cellStyle name="40 % - Accent2 2 4 2 2 5" xfId="15669"/>
    <cellStyle name="40 % - Accent2 2 4 2 2 6" xfId="20599"/>
    <cellStyle name="40 % - Accent2 2 4 2 3" xfId="3863"/>
    <cellStyle name="40 % - Accent2 2 4 2 3 2" xfId="9144"/>
    <cellStyle name="40 % - Accent2 2 4 2 3 2 2" xfId="27287"/>
    <cellStyle name="40 % - Accent2 2 4 2 3 3" xfId="16901"/>
    <cellStyle name="40 % - Accent2 2 4 2 3 4" xfId="22007"/>
    <cellStyle name="40 % - Accent2 2 4 2 4" xfId="6503"/>
    <cellStyle name="40 % - Accent2 2 4 2 4 2" xfId="24647"/>
    <cellStyle name="40 % - Accent2 2 4 2 5" xfId="11797"/>
    <cellStyle name="40 % - Accent2 2 4 2 6" xfId="14437"/>
    <cellStyle name="40 % - Accent2 2 4 2 7" xfId="19367"/>
    <cellStyle name="40 % - Accent2 2 4 3" xfId="1749"/>
    <cellStyle name="40 % - Accent2 2 4 3 2" xfId="4391"/>
    <cellStyle name="40 % - Accent2 2 4 3 2 2" xfId="9672"/>
    <cellStyle name="40 % - Accent2 2 4 3 2 2 2" xfId="27815"/>
    <cellStyle name="40 % - Accent2 2 4 3 2 3" xfId="17429"/>
    <cellStyle name="40 % - Accent2 2 4 3 2 4" xfId="22535"/>
    <cellStyle name="40 % - Accent2 2 4 3 3" xfId="7031"/>
    <cellStyle name="40 % - Accent2 2 4 3 3 2" xfId="25175"/>
    <cellStyle name="40 % - Accent2 2 4 3 4" xfId="12325"/>
    <cellStyle name="40 % - Accent2 2 4 3 5" xfId="14965"/>
    <cellStyle name="40 % - Accent2 2 4 3 6" xfId="19895"/>
    <cellStyle name="40 % - Accent2 2 4 4" xfId="3158"/>
    <cellStyle name="40 % - Accent2 2 4 4 2" xfId="8440"/>
    <cellStyle name="40 % - Accent2 2 4 4 2 2" xfId="26583"/>
    <cellStyle name="40 % - Accent2 2 4 4 3" xfId="16197"/>
    <cellStyle name="40 % - Accent2 2 4 4 4" xfId="21303"/>
    <cellStyle name="40 % - Accent2 2 4 5" xfId="5799"/>
    <cellStyle name="40 % - Accent2 2 4 5 2" xfId="23943"/>
    <cellStyle name="40 % - Accent2 2 4 6" xfId="11095"/>
    <cellStyle name="40 % - Accent2 2 4 7" xfId="13733"/>
    <cellStyle name="40 % - Accent2 2 4 8" xfId="18663"/>
    <cellStyle name="40 % - Accent2 2 5" xfId="869"/>
    <cellStyle name="40 % - Accent2 2 5 2" xfId="2101"/>
    <cellStyle name="40 % - Accent2 2 5 2 2" xfId="4743"/>
    <cellStyle name="40 % - Accent2 2 5 2 2 2" xfId="10024"/>
    <cellStyle name="40 % - Accent2 2 5 2 2 2 2" xfId="28167"/>
    <cellStyle name="40 % - Accent2 2 5 2 2 3" xfId="17781"/>
    <cellStyle name="40 % - Accent2 2 5 2 2 4" xfId="22887"/>
    <cellStyle name="40 % - Accent2 2 5 2 3" xfId="7383"/>
    <cellStyle name="40 % - Accent2 2 5 2 3 2" xfId="25527"/>
    <cellStyle name="40 % - Accent2 2 5 2 4" xfId="12677"/>
    <cellStyle name="40 % - Accent2 2 5 2 5" xfId="15317"/>
    <cellStyle name="40 % - Accent2 2 5 2 6" xfId="20247"/>
    <cellStyle name="40 % - Accent2 2 5 3" xfId="3511"/>
    <cellStyle name="40 % - Accent2 2 5 3 2" xfId="8792"/>
    <cellStyle name="40 % - Accent2 2 5 3 2 2" xfId="26935"/>
    <cellStyle name="40 % - Accent2 2 5 3 3" xfId="16549"/>
    <cellStyle name="40 % - Accent2 2 5 3 4" xfId="21655"/>
    <cellStyle name="40 % - Accent2 2 5 4" xfId="6151"/>
    <cellStyle name="40 % - Accent2 2 5 4 2" xfId="24295"/>
    <cellStyle name="40 % - Accent2 2 5 5" xfId="11445"/>
    <cellStyle name="40 % - Accent2 2 5 6" xfId="14085"/>
    <cellStyle name="40 % - Accent2 2 5 7" xfId="19015"/>
    <cellStyle name="40 % - Accent2 2 6" xfId="1397"/>
    <cellStyle name="40 % - Accent2 2 6 2" xfId="4039"/>
    <cellStyle name="40 % - Accent2 2 6 2 2" xfId="9320"/>
    <cellStyle name="40 % - Accent2 2 6 2 2 2" xfId="27463"/>
    <cellStyle name="40 % - Accent2 2 6 2 3" xfId="17077"/>
    <cellStyle name="40 % - Accent2 2 6 2 4" xfId="22183"/>
    <cellStyle name="40 % - Accent2 2 6 3" xfId="6679"/>
    <cellStyle name="40 % - Accent2 2 6 3 2" xfId="24823"/>
    <cellStyle name="40 % - Accent2 2 6 4" xfId="11973"/>
    <cellStyle name="40 % - Accent2 2 6 5" xfId="14613"/>
    <cellStyle name="40 % - Accent2 2 6 6" xfId="19543"/>
    <cellStyle name="40 % - Accent2 2 7" xfId="2629"/>
    <cellStyle name="40 % - Accent2 2 7 2" xfId="5271"/>
    <cellStyle name="40 % - Accent2 2 7 2 2" xfId="10552"/>
    <cellStyle name="40 % - Accent2 2 7 2 2 2" xfId="28695"/>
    <cellStyle name="40 % - Accent2 2 7 2 3" xfId="23415"/>
    <cellStyle name="40 % - Accent2 2 7 3" xfId="7911"/>
    <cellStyle name="40 % - Accent2 2 7 3 2" xfId="26055"/>
    <cellStyle name="40 % - Accent2 2 7 4" xfId="13205"/>
    <cellStyle name="40 % - Accent2 2 7 5" xfId="15845"/>
    <cellStyle name="40 % - Accent2 2 7 6" xfId="20775"/>
    <cellStyle name="40 % - Accent2 2 8" xfId="2806"/>
    <cellStyle name="40 % - Accent2 2 8 2" xfId="8088"/>
    <cellStyle name="40 % - Accent2 2 8 2 2" xfId="26231"/>
    <cellStyle name="40 % - Accent2 2 8 3" xfId="20951"/>
    <cellStyle name="40 % - Accent2 2 9" xfId="5447"/>
    <cellStyle name="40 % - Accent2 2 9 2" xfId="23591"/>
    <cellStyle name="40 % - Accent2 3" xfId="172"/>
    <cellStyle name="40 % - Accent2 3 10" xfId="13399"/>
    <cellStyle name="40 % - Accent2 3 11" xfId="18329"/>
    <cellStyle name="40 % - Accent2 3 2" xfId="358"/>
    <cellStyle name="40 % - Accent2 3 2 2" xfId="711"/>
    <cellStyle name="40 % - Accent2 3 2 2 2" xfId="1943"/>
    <cellStyle name="40 % - Accent2 3 2 2 2 2" xfId="4585"/>
    <cellStyle name="40 % - Accent2 3 2 2 2 2 2" xfId="9866"/>
    <cellStyle name="40 % - Accent2 3 2 2 2 2 2 2" xfId="28009"/>
    <cellStyle name="40 % - Accent2 3 2 2 2 2 3" xfId="17623"/>
    <cellStyle name="40 % - Accent2 3 2 2 2 2 4" xfId="22729"/>
    <cellStyle name="40 % - Accent2 3 2 2 2 3" xfId="7225"/>
    <cellStyle name="40 % - Accent2 3 2 2 2 3 2" xfId="25369"/>
    <cellStyle name="40 % - Accent2 3 2 2 2 4" xfId="12519"/>
    <cellStyle name="40 % - Accent2 3 2 2 2 5" xfId="15159"/>
    <cellStyle name="40 % - Accent2 3 2 2 2 6" xfId="20089"/>
    <cellStyle name="40 % - Accent2 3 2 2 3" xfId="3353"/>
    <cellStyle name="40 % - Accent2 3 2 2 3 2" xfId="8634"/>
    <cellStyle name="40 % - Accent2 3 2 2 3 2 2" xfId="26777"/>
    <cellStyle name="40 % - Accent2 3 2 2 3 3" xfId="16391"/>
    <cellStyle name="40 % - Accent2 3 2 2 3 4" xfId="21497"/>
    <cellStyle name="40 % - Accent2 3 2 2 4" xfId="5993"/>
    <cellStyle name="40 % - Accent2 3 2 2 4 2" xfId="24137"/>
    <cellStyle name="40 % - Accent2 3 2 2 5" xfId="11287"/>
    <cellStyle name="40 % - Accent2 3 2 2 6" xfId="13927"/>
    <cellStyle name="40 % - Accent2 3 2 2 7" xfId="18857"/>
    <cellStyle name="40 % - Accent2 3 2 3" xfId="1063"/>
    <cellStyle name="40 % - Accent2 3 2 3 2" xfId="2295"/>
    <cellStyle name="40 % - Accent2 3 2 3 2 2" xfId="4937"/>
    <cellStyle name="40 % - Accent2 3 2 3 2 2 2" xfId="10218"/>
    <cellStyle name="40 % - Accent2 3 2 3 2 2 2 2" xfId="28361"/>
    <cellStyle name="40 % - Accent2 3 2 3 2 2 3" xfId="17975"/>
    <cellStyle name="40 % - Accent2 3 2 3 2 2 4" xfId="23081"/>
    <cellStyle name="40 % - Accent2 3 2 3 2 3" xfId="7577"/>
    <cellStyle name="40 % - Accent2 3 2 3 2 3 2" xfId="25721"/>
    <cellStyle name="40 % - Accent2 3 2 3 2 4" xfId="12871"/>
    <cellStyle name="40 % - Accent2 3 2 3 2 5" xfId="15511"/>
    <cellStyle name="40 % - Accent2 3 2 3 2 6" xfId="20441"/>
    <cellStyle name="40 % - Accent2 3 2 3 3" xfId="3705"/>
    <cellStyle name="40 % - Accent2 3 2 3 3 2" xfId="8986"/>
    <cellStyle name="40 % - Accent2 3 2 3 3 2 2" xfId="27129"/>
    <cellStyle name="40 % - Accent2 3 2 3 3 3" xfId="16743"/>
    <cellStyle name="40 % - Accent2 3 2 3 3 4" xfId="21849"/>
    <cellStyle name="40 % - Accent2 3 2 3 4" xfId="6345"/>
    <cellStyle name="40 % - Accent2 3 2 3 4 2" xfId="24489"/>
    <cellStyle name="40 % - Accent2 3 2 3 5" xfId="11639"/>
    <cellStyle name="40 % - Accent2 3 2 3 6" xfId="14279"/>
    <cellStyle name="40 % - Accent2 3 2 3 7" xfId="19209"/>
    <cellStyle name="40 % - Accent2 3 2 4" xfId="1591"/>
    <cellStyle name="40 % - Accent2 3 2 4 2" xfId="4233"/>
    <cellStyle name="40 % - Accent2 3 2 4 2 2" xfId="9514"/>
    <cellStyle name="40 % - Accent2 3 2 4 2 2 2" xfId="27657"/>
    <cellStyle name="40 % - Accent2 3 2 4 2 3" xfId="17271"/>
    <cellStyle name="40 % - Accent2 3 2 4 2 4" xfId="22377"/>
    <cellStyle name="40 % - Accent2 3 2 4 3" xfId="6873"/>
    <cellStyle name="40 % - Accent2 3 2 4 3 2" xfId="25017"/>
    <cellStyle name="40 % - Accent2 3 2 4 4" xfId="12167"/>
    <cellStyle name="40 % - Accent2 3 2 4 5" xfId="14807"/>
    <cellStyle name="40 % - Accent2 3 2 4 6" xfId="19737"/>
    <cellStyle name="40 % - Accent2 3 2 5" xfId="3000"/>
    <cellStyle name="40 % - Accent2 3 2 5 2" xfId="8282"/>
    <cellStyle name="40 % - Accent2 3 2 5 2 2" xfId="26425"/>
    <cellStyle name="40 % - Accent2 3 2 5 3" xfId="16039"/>
    <cellStyle name="40 % - Accent2 3 2 5 4" xfId="21145"/>
    <cellStyle name="40 % - Accent2 3 2 6" xfId="5641"/>
    <cellStyle name="40 % - Accent2 3 2 6 2" xfId="23785"/>
    <cellStyle name="40 % - Accent2 3 2 7" xfId="10941"/>
    <cellStyle name="40 % - Accent2 3 2 8" xfId="13575"/>
    <cellStyle name="40 % - Accent2 3 2 9" xfId="18505"/>
    <cellStyle name="40 % - Accent2 3 3" xfId="534"/>
    <cellStyle name="40 % - Accent2 3 3 2" xfId="1239"/>
    <cellStyle name="40 % - Accent2 3 3 2 2" xfId="2471"/>
    <cellStyle name="40 % - Accent2 3 3 2 2 2" xfId="5113"/>
    <cellStyle name="40 % - Accent2 3 3 2 2 2 2" xfId="10394"/>
    <cellStyle name="40 % - Accent2 3 3 2 2 2 2 2" xfId="28537"/>
    <cellStyle name="40 % - Accent2 3 3 2 2 2 3" xfId="18151"/>
    <cellStyle name="40 % - Accent2 3 3 2 2 2 4" xfId="23257"/>
    <cellStyle name="40 % - Accent2 3 3 2 2 3" xfId="7753"/>
    <cellStyle name="40 % - Accent2 3 3 2 2 3 2" xfId="25897"/>
    <cellStyle name="40 % - Accent2 3 3 2 2 4" xfId="13047"/>
    <cellStyle name="40 % - Accent2 3 3 2 2 5" xfId="15687"/>
    <cellStyle name="40 % - Accent2 3 3 2 2 6" xfId="20617"/>
    <cellStyle name="40 % - Accent2 3 3 2 3" xfId="3881"/>
    <cellStyle name="40 % - Accent2 3 3 2 3 2" xfId="9162"/>
    <cellStyle name="40 % - Accent2 3 3 2 3 2 2" xfId="27305"/>
    <cellStyle name="40 % - Accent2 3 3 2 3 3" xfId="16919"/>
    <cellStyle name="40 % - Accent2 3 3 2 3 4" xfId="22025"/>
    <cellStyle name="40 % - Accent2 3 3 2 4" xfId="6521"/>
    <cellStyle name="40 % - Accent2 3 3 2 4 2" xfId="24665"/>
    <cellStyle name="40 % - Accent2 3 3 2 5" xfId="11815"/>
    <cellStyle name="40 % - Accent2 3 3 2 6" xfId="14455"/>
    <cellStyle name="40 % - Accent2 3 3 2 7" xfId="19385"/>
    <cellStyle name="40 % - Accent2 3 3 3" xfId="1767"/>
    <cellStyle name="40 % - Accent2 3 3 3 2" xfId="4409"/>
    <cellStyle name="40 % - Accent2 3 3 3 2 2" xfId="9690"/>
    <cellStyle name="40 % - Accent2 3 3 3 2 2 2" xfId="27833"/>
    <cellStyle name="40 % - Accent2 3 3 3 2 3" xfId="17447"/>
    <cellStyle name="40 % - Accent2 3 3 3 2 4" xfId="22553"/>
    <cellStyle name="40 % - Accent2 3 3 3 3" xfId="7049"/>
    <cellStyle name="40 % - Accent2 3 3 3 3 2" xfId="25193"/>
    <cellStyle name="40 % - Accent2 3 3 3 4" xfId="12343"/>
    <cellStyle name="40 % - Accent2 3 3 3 5" xfId="14983"/>
    <cellStyle name="40 % - Accent2 3 3 3 6" xfId="19913"/>
    <cellStyle name="40 % - Accent2 3 3 4" xfId="3176"/>
    <cellStyle name="40 % - Accent2 3 3 4 2" xfId="8458"/>
    <cellStyle name="40 % - Accent2 3 3 4 2 2" xfId="26601"/>
    <cellStyle name="40 % - Accent2 3 3 4 3" xfId="16215"/>
    <cellStyle name="40 % - Accent2 3 3 4 4" xfId="21321"/>
    <cellStyle name="40 % - Accent2 3 3 5" xfId="5817"/>
    <cellStyle name="40 % - Accent2 3 3 5 2" xfId="23961"/>
    <cellStyle name="40 % - Accent2 3 3 6" xfId="11113"/>
    <cellStyle name="40 % - Accent2 3 3 7" xfId="13751"/>
    <cellStyle name="40 % - Accent2 3 3 8" xfId="18681"/>
    <cellStyle name="40 % - Accent2 3 4" xfId="887"/>
    <cellStyle name="40 % - Accent2 3 4 2" xfId="2119"/>
    <cellStyle name="40 % - Accent2 3 4 2 2" xfId="4761"/>
    <cellStyle name="40 % - Accent2 3 4 2 2 2" xfId="10042"/>
    <cellStyle name="40 % - Accent2 3 4 2 2 2 2" xfId="28185"/>
    <cellStyle name="40 % - Accent2 3 4 2 2 3" xfId="17799"/>
    <cellStyle name="40 % - Accent2 3 4 2 2 4" xfId="22905"/>
    <cellStyle name="40 % - Accent2 3 4 2 3" xfId="7401"/>
    <cellStyle name="40 % - Accent2 3 4 2 3 2" xfId="25545"/>
    <cellStyle name="40 % - Accent2 3 4 2 4" xfId="12695"/>
    <cellStyle name="40 % - Accent2 3 4 2 5" xfId="15335"/>
    <cellStyle name="40 % - Accent2 3 4 2 6" xfId="20265"/>
    <cellStyle name="40 % - Accent2 3 4 3" xfId="3529"/>
    <cellStyle name="40 % - Accent2 3 4 3 2" xfId="8810"/>
    <cellStyle name="40 % - Accent2 3 4 3 2 2" xfId="26953"/>
    <cellStyle name="40 % - Accent2 3 4 3 3" xfId="16567"/>
    <cellStyle name="40 % - Accent2 3 4 3 4" xfId="21673"/>
    <cellStyle name="40 % - Accent2 3 4 4" xfId="6169"/>
    <cellStyle name="40 % - Accent2 3 4 4 2" xfId="24313"/>
    <cellStyle name="40 % - Accent2 3 4 5" xfId="11463"/>
    <cellStyle name="40 % - Accent2 3 4 6" xfId="14103"/>
    <cellStyle name="40 % - Accent2 3 4 7" xfId="19033"/>
    <cellStyle name="40 % - Accent2 3 5" xfId="1415"/>
    <cellStyle name="40 % - Accent2 3 5 2" xfId="4057"/>
    <cellStyle name="40 % - Accent2 3 5 2 2" xfId="9338"/>
    <cellStyle name="40 % - Accent2 3 5 2 2 2" xfId="27481"/>
    <cellStyle name="40 % - Accent2 3 5 2 3" xfId="17095"/>
    <cellStyle name="40 % - Accent2 3 5 2 4" xfId="22201"/>
    <cellStyle name="40 % - Accent2 3 5 3" xfId="6697"/>
    <cellStyle name="40 % - Accent2 3 5 3 2" xfId="24841"/>
    <cellStyle name="40 % - Accent2 3 5 4" xfId="11991"/>
    <cellStyle name="40 % - Accent2 3 5 5" xfId="14631"/>
    <cellStyle name="40 % - Accent2 3 5 6" xfId="19561"/>
    <cellStyle name="40 % - Accent2 3 6" xfId="2647"/>
    <cellStyle name="40 % - Accent2 3 6 2" xfId="5289"/>
    <cellStyle name="40 % - Accent2 3 6 2 2" xfId="10570"/>
    <cellStyle name="40 % - Accent2 3 6 2 2 2" xfId="28713"/>
    <cellStyle name="40 % - Accent2 3 6 2 3" xfId="23433"/>
    <cellStyle name="40 % - Accent2 3 6 3" xfId="7929"/>
    <cellStyle name="40 % - Accent2 3 6 3 2" xfId="26073"/>
    <cellStyle name="40 % - Accent2 3 6 4" xfId="13223"/>
    <cellStyle name="40 % - Accent2 3 6 5" xfId="15863"/>
    <cellStyle name="40 % - Accent2 3 6 6" xfId="20793"/>
    <cellStyle name="40 % - Accent2 3 7" xfId="2824"/>
    <cellStyle name="40 % - Accent2 3 7 2" xfId="8106"/>
    <cellStyle name="40 % - Accent2 3 7 2 2" xfId="26249"/>
    <cellStyle name="40 % - Accent2 3 7 3" xfId="20969"/>
    <cellStyle name="40 % - Accent2 3 8" xfId="5465"/>
    <cellStyle name="40 % - Accent2 3 8 2" xfId="23609"/>
    <cellStyle name="40 % - Accent2 3 9" xfId="10763"/>
    <cellStyle name="40 % - Accent2 4" xfId="270"/>
    <cellStyle name="40 % - Accent2 4 2" xfId="622"/>
    <cellStyle name="40 % - Accent2 4 2 2" xfId="1854"/>
    <cellStyle name="40 % - Accent2 4 2 2 2" xfId="4496"/>
    <cellStyle name="40 % - Accent2 4 2 2 2 2" xfId="9777"/>
    <cellStyle name="40 % - Accent2 4 2 2 2 2 2" xfId="27920"/>
    <cellStyle name="40 % - Accent2 4 2 2 2 3" xfId="17534"/>
    <cellStyle name="40 % - Accent2 4 2 2 2 4" xfId="22640"/>
    <cellStyle name="40 % - Accent2 4 2 2 3" xfId="7136"/>
    <cellStyle name="40 % - Accent2 4 2 2 3 2" xfId="25280"/>
    <cellStyle name="40 % - Accent2 4 2 2 4" xfId="12430"/>
    <cellStyle name="40 % - Accent2 4 2 2 5" xfId="15070"/>
    <cellStyle name="40 % - Accent2 4 2 2 6" xfId="20000"/>
    <cellStyle name="40 % - Accent2 4 2 3" xfId="3264"/>
    <cellStyle name="40 % - Accent2 4 2 3 2" xfId="8545"/>
    <cellStyle name="40 % - Accent2 4 2 3 2 2" xfId="26688"/>
    <cellStyle name="40 % - Accent2 4 2 3 3" xfId="16302"/>
    <cellStyle name="40 % - Accent2 4 2 3 4" xfId="21408"/>
    <cellStyle name="40 % - Accent2 4 2 4" xfId="5904"/>
    <cellStyle name="40 % - Accent2 4 2 4 2" xfId="24048"/>
    <cellStyle name="40 % - Accent2 4 2 5" xfId="11198"/>
    <cellStyle name="40 % - Accent2 4 2 6" xfId="13838"/>
    <cellStyle name="40 % - Accent2 4 2 7" xfId="18768"/>
    <cellStyle name="40 % - Accent2 4 3" xfId="974"/>
    <cellStyle name="40 % - Accent2 4 3 2" xfId="2206"/>
    <cellStyle name="40 % - Accent2 4 3 2 2" xfId="4848"/>
    <cellStyle name="40 % - Accent2 4 3 2 2 2" xfId="10129"/>
    <cellStyle name="40 % - Accent2 4 3 2 2 2 2" xfId="28272"/>
    <cellStyle name="40 % - Accent2 4 3 2 2 3" xfId="17886"/>
    <cellStyle name="40 % - Accent2 4 3 2 2 4" xfId="22992"/>
    <cellStyle name="40 % - Accent2 4 3 2 3" xfId="7488"/>
    <cellStyle name="40 % - Accent2 4 3 2 3 2" xfId="25632"/>
    <cellStyle name="40 % - Accent2 4 3 2 4" xfId="12782"/>
    <cellStyle name="40 % - Accent2 4 3 2 5" xfId="15422"/>
    <cellStyle name="40 % - Accent2 4 3 2 6" xfId="20352"/>
    <cellStyle name="40 % - Accent2 4 3 3" xfId="3616"/>
    <cellStyle name="40 % - Accent2 4 3 3 2" xfId="8897"/>
    <cellStyle name="40 % - Accent2 4 3 3 2 2" xfId="27040"/>
    <cellStyle name="40 % - Accent2 4 3 3 3" xfId="16654"/>
    <cellStyle name="40 % - Accent2 4 3 3 4" xfId="21760"/>
    <cellStyle name="40 % - Accent2 4 3 4" xfId="6256"/>
    <cellStyle name="40 % - Accent2 4 3 4 2" xfId="24400"/>
    <cellStyle name="40 % - Accent2 4 3 5" xfId="11550"/>
    <cellStyle name="40 % - Accent2 4 3 6" xfId="14190"/>
    <cellStyle name="40 % - Accent2 4 3 7" xfId="19120"/>
    <cellStyle name="40 % - Accent2 4 4" xfId="1502"/>
    <cellStyle name="40 % - Accent2 4 4 2" xfId="4144"/>
    <cellStyle name="40 % - Accent2 4 4 2 2" xfId="9425"/>
    <cellStyle name="40 % - Accent2 4 4 2 2 2" xfId="27568"/>
    <cellStyle name="40 % - Accent2 4 4 2 3" xfId="17182"/>
    <cellStyle name="40 % - Accent2 4 4 2 4" xfId="22288"/>
    <cellStyle name="40 % - Accent2 4 4 3" xfId="6784"/>
    <cellStyle name="40 % - Accent2 4 4 3 2" xfId="24928"/>
    <cellStyle name="40 % - Accent2 4 4 4" xfId="12078"/>
    <cellStyle name="40 % - Accent2 4 4 5" xfId="14718"/>
    <cellStyle name="40 % - Accent2 4 4 6" xfId="19648"/>
    <cellStyle name="40 % - Accent2 4 5" xfId="2911"/>
    <cellStyle name="40 % - Accent2 4 5 2" xfId="8193"/>
    <cellStyle name="40 % - Accent2 4 5 2 2" xfId="26336"/>
    <cellStyle name="40 % - Accent2 4 5 3" xfId="15950"/>
    <cellStyle name="40 % - Accent2 4 5 4" xfId="21056"/>
    <cellStyle name="40 % - Accent2 4 6" xfId="5552"/>
    <cellStyle name="40 % - Accent2 4 6 2" xfId="23696"/>
    <cellStyle name="40 % - Accent2 4 7" xfId="10855"/>
    <cellStyle name="40 % - Accent2 4 8" xfId="13486"/>
    <cellStyle name="40 % - Accent2 4 9" xfId="18417"/>
    <cellStyle name="40 % - Accent2 5" xfId="442"/>
    <cellStyle name="40 % - Accent2 5 2" xfId="1147"/>
    <cellStyle name="40 % - Accent2 5 2 2" xfId="2379"/>
    <cellStyle name="40 % - Accent2 5 2 2 2" xfId="5021"/>
    <cellStyle name="40 % - Accent2 5 2 2 2 2" xfId="10302"/>
    <cellStyle name="40 % - Accent2 5 2 2 2 2 2" xfId="28445"/>
    <cellStyle name="40 % - Accent2 5 2 2 2 3" xfId="18059"/>
    <cellStyle name="40 % - Accent2 5 2 2 2 4" xfId="23165"/>
    <cellStyle name="40 % - Accent2 5 2 2 3" xfId="7661"/>
    <cellStyle name="40 % - Accent2 5 2 2 3 2" xfId="25805"/>
    <cellStyle name="40 % - Accent2 5 2 2 4" xfId="12955"/>
    <cellStyle name="40 % - Accent2 5 2 2 5" xfId="15595"/>
    <cellStyle name="40 % - Accent2 5 2 2 6" xfId="20525"/>
    <cellStyle name="40 % - Accent2 5 2 3" xfId="3789"/>
    <cellStyle name="40 % - Accent2 5 2 3 2" xfId="9070"/>
    <cellStyle name="40 % - Accent2 5 2 3 2 2" xfId="27213"/>
    <cellStyle name="40 % - Accent2 5 2 3 3" xfId="16827"/>
    <cellStyle name="40 % - Accent2 5 2 3 4" xfId="21933"/>
    <cellStyle name="40 % - Accent2 5 2 4" xfId="6429"/>
    <cellStyle name="40 % - Accent2 5 2 4 2" xfId="24573"/>
    <cellStyle name="40 % - Accent2 5 2 5" xfId="11723"/>
    <cellStyle name="40 % - Accent2 5 2 6" xfId="14363"/>
    <cellStyle name="40 % - Accent2 5 2 7" xfId="19293"/>
    <cellStyle name="40 % - Accent2 5 3" xfId="1675"/>
    <cellStyle name="40 % - Accent2 5 3 2" xfId="4317"/>
    <cellStyle name="40 % - Accent2 5 3 2 2" xfId="9598"/>
    <cellStyle name="40 % - Accent2 5 3 2 2 2" xfId="27741"/>
    <cellStyle name="40 % - Accent2 5 3 2 3" xfId="17355"/>
    <cellStyle name="40 % - Accent2 5 3 2 4" xfId="22461"/>
    <cellStyle name="40 % - Accent2 5 3 3" xfId="6957"/>
    <cellStyle name="40 % - Accent2 5 3 3 2" xfId="25101"/>
    <cellStyle name="40 % - Accent2 5 3 4" xfId="12251"/>
    <cellStyle name="40 % - Accent2 5 3 5" xfId="14891"/>
    <cellStyle name="40 % - Accent2 5 3 6" xfId="19821"/>
    <cellStyle name="40 % - Accent2 5 4" xfId="3084"/>
    <cellStyle name="40 % - Accent2 5 4 2" xfId="8366"/>
    <cellStyle name="40 % - Accent2 5 4 2 2" xfId="26509"/>
    <cellStyle name="40 % - Accent2 5 4 3" xfId="16123"/>
    <cellStyle name="40 % - Accent2 5 4 4" xfId="21229"/>
    <cellStyle name="40 % - Accent2 5 5" xfId="5725"/>
    <cellStyle name="40 % - Accent2 5 5 2" xfId="23869"/>
    <cellStyle name="40 % - Accent2 5 6" xfId="11023"/>
    <cellStyle name="40 % - Accent2 5 7" xfId="13659"/>
    <cellStyle name="40 % - Accent2 5 8" xfId="18589"/>
    <cellStyle name="40 % - Accent2 6" xfId="795"/>
    <cellStyle name="40 % - Accent2 6 2" xfId="2027"/>
    <cellStyle name="40 % - Accent2 6 2 2" xfId="4669"/>
    <cellStyle name="40 % - Accent2 6 2 2 2" xfId="9950"/>
    <cellStyle name="40 % - Accent2 6 2 2 2 2" xfId="28093"/>
    <cellStyle name="40 % - Accent2 6 2 2 3" xfId="17707"/>
    <cellStyle name="40 % - Accent2 6 2 2 4" xfId="22813"/>
    <cellStyle name="40 % - Accent2 6 2 3" xfId="7309"/>
    <cellStyle name="40 % - Accent2 6 2 3 2" xfId="25453"/>
    <cellStyle name="40 % - Accent2 6 2 4" xfId="12603"/>
    <cellStyle name="40 % - Accent2 6 2 5" xfId="15243"/>
    <cellStyle name="40 % - Accent2 6 2 6" xfId="20173"/>
    <cellStyle name="40 % - Accent2 6 3" xfId="3437"/>
    <cellStyle name="40 % - Accent2 6 3 2" xfId="8718"/>
    <cellStyle name="40 % - Accent2 6 3 2 2" xfId="26861"/>
    <cellStyle name="40 % - Accent2 6 3 3" xfId="16475"/>
    <cellStyle name="40 % - Accent2 6 3 4" xfId="21581"/>
    <cellStyle name="40 % - Accent2 6 4" xfId="6077"/>
    <cellStyle name="40 % - Accent2 6 4 2" xfId="24221"/>
    <cellStyle name="40 % - Accent2 6 5" xfId="11371"/>
    <cellStyle name="40 % - Accent2 6 6" xfId="14011"/>
    <cellStyle name="40 % - Accent2 6 7" xfId="18941"/>
    <cellStyle name="40 % - Accent2 7" xfId="1326"/>
    <cellStyle name="40 % - Accent2 7 2" xfId="3968"/>
    <cellStyle name="40 % - Accent2 7 2 2" xfId="9249"/>
    <cellStyle name="40 % - Accent2 7 2 2 2" xfId="27392"/>
    <cellStyle name="40 % - Accent2 7 2 3" xfId="17006"/>
    <cellStyle name="40 % - Accent2 7 2 4" xfId="22112"/>
    <cellStyle name="40 % - Accent2 7 3" xfId="6608"/>
    <cellStyle name="40 % - Accent2 7 3 2" xfId="24752"/>
    <cellStyle name="40 % - Accent2 7 4" xfId="11902"/>
    <cellStyle name="40 % - Accent2 7 5" xfId="14542"/>
    <cellStyle name="40 % - Accent2 7 6" xfId="19472"/>
    <cellStyle name="40 % - Accent2 8" xfId="2555"/>
    <cellStyle name="40 % - Accent2 8 2" xfId="5197"/>
    <cellStyle name="40 % - Accent2 8 2 2" xfId="10478"/>
    <cellStyle name="40 % - Accent2 8 2 2 2" xfId="28621"/>
    <cellStyle name="40 % - Accent2 8 2 3" xfId="23341"/>
    <cellStyle name="40 % - Accent2 8 3" xfId="7837"/>
    <cellStyle name="40 % - Accent2 8 3 2" xfId="25981"/>
    <cellStyle name="40 % - Accent2 8 4" xfId="13131"/>
    <cellStyle name="40 % - Accent2 8 5" xfId="15774"/>
    <cellStyle name="40 % - Accent2 8 6" xfId="20701"/>
    <cellStyle name="40 % - Accent2 9" xfId="2731"/>
    <cellStyle name="40 % - Accent2 9 2" xfId="8013"/>
    <cellStyle name="40 % - Accent2 9 2 2" xfId="26157"/>
    <cellStyle name="40 % - Accent2 9 3" xfId="20877"/>
    <cellStyle name="40 % - Accent3" xfId="30" builtinId="39" customBuiltin="1"/>
    <cellStyle name="40 % - Accent3 10" xfId="5375"/>
    <cellStyle name="40 % - Accent3 10 2" xfId="23519"/>
    <cellStyle name="40 % - Accent3 11" xfId="10674"/>
    <cellStyle name="40 % - Accent3 12" xfId="13312"/>
    <cellStyle name="40 % - Accent3 13" xfId="18237"/>
    <cellStyle name="40 % - Accent3 2" xfId="129"/>
    <cellStyle name="40 % - Accent3 2 10" xfId="10698"/>
    <cellStyle name="40 % - Accent3 2 11" xfId="13379"/>
    <cellStyle name="40 % - Accent3 2 12" xfId="18308"/>
    <cellStyle name="40 % - Accent3 2 2" xfId="240"/>
    <cellStyle name="40 % - Accent3 2 2 10" xfId="13466"/>
    <cellStyle name="40 % - Accent3 2 2 11" xfId="18396"/>
    <cellStyle name="40 % - Accent3 2 2 2" xfId="425"/>
    <cellStyle name="40 % - Accent3 2 2 2 2" xfId="778"/>
    <cellStyle name="40 % - Accent3 2 2 2 2 2" xfId="2010"/>
    <cellStyle name="40 % - Accent3 2 2 2 2 2 2" xfId="4652"/>
    <cellStyle name="40 % - Accent3 2 2 2 2 2 2 2" xfId="9933"/>
    <cellStyle name="40 % - Accent3 2 2 2 2 2 2 2 2" xfId="28076"/>
    <cellStyle name="40 % - Accent3 2 2 2 2 2 2 3" xfId="17690"/>
    <cellStyle name="40 % - Accent3 2 2 2 2 2 2 4" xfId="22796"/>
    <cellStyle name="40 % - Accent3 2 2 2 2 2 3" xfId="7292"/>
    <cellStyle name="40 % - Accent3 2 2 2 2 2 3 2" xfId="25436"/>
    <cellStyle name="40 % - Accent3 2 2 2 2 2 4" xfId="12586"/>
    <cellStyle name="40 % - Accent3 2 2 2 2 2 5" xfId="15226"/>
    <cellStyle name="40 % - Accent3 2 2 2 2 2 6" xfId="20156"/>
    <cellStyle name="40 % - Accent3 2 2 2 2 3" xfId="3420"/>
    <cellStyle name="40 % - Accent3 2 2 2 2 3 2" xfId="8701"/>
    <cellStyle name="40 % - Accent3 2 2 2 2 3 2 2" xfId="26844"/>
    <cellStyle name="40 % - Accent3 2 2 2 2 3 3" xfId="16458"/>
    <cellStyle name="40 % - Accent3 2 2 2 2 3 4" xfId="21564"/>
    <cellStyle name="40 % - Accent3 2 2 2 2 4" xfId="6060"/>
    <cellStyle name="40 % - Accent3 2 2 2 2 4 2" xfId="24204"/>
    <cellStyle name="40 % - Accent3 2 2 2 2 5" xfId="11354"/>
    <cellStyle name="40 % - Accent3 2 2 2 2 6" xfId="13994"/>
    <cellStyle name="40 % - Accent3 2 2 2 2 7" xfId="18924"/>
    <cellStyle name="40 % - Accent3 2 2 2 3" xfId="1130"/>
    <cellStyle name="40 % - Accent3 2 2 2 3 2" xfId="2362"/>
    <cellStyle name="40 % - Accent3 2 2 2 3 2 2" xfId="5004"/>
    <cellStyle name="40 % - Accent3 2 2 2 3 2 2 2" xfId="10285"/>
    <cellStyle name="40 % - Accent3 2 2 2 3 2 2 2 2" xfId="28428"/>
    <cellStyle name="40 % - Accent3 2 2 2 3 2 2 3" xfId="18042"/>
    <cellStyle name="40 % - Accent3 2 2 2 3 2 2 4" xfId="23148"/>
    <cellStyle name="40 % - Accent3 2 2 2 3 2 3" xfId="7644"/>
    <cellStyle name="40 % - Accent3 2 2 2 3 2 3 2" xfId="25788"/>
    <cellStyle name="40 % - Accent3 2 2 2 3 2 4" xfId="12938"/>
    <cellStyle name="40 % - Accent3 2 2 2 3 2 5" xfId="15578"/>
    <cellStyle name="40 % - Accent3 2 2 2 3 2 6" xfId="20508"/>
    <cellStyle name="40 % - Accent3 2 2 2 3 3" xfId="3772"/>
    <cellStyle name="40 % - Accent3 2 2 2 3 3 2" xfId="9053"/>
    <cellStyle name="40 % - Accent3 2 2 2 3 3 2 2" xfId="27196"/>
    <cellStyle name="40 % - Accent3 2 2 2 3 3 3" xfId="16810"/>
    <cellStyle name="40 % - Accent3 2 2 2 3 3 4" xfId="21916"/>
    <cellStyle name="40 % - Accent3 2 2 2 3 4" xfId="6412"/>
    <cellStyle name="40 % - Accent3 2 2 2 3 4 2" xfId="24556"/>
    <cellStyle name="40 % - Accent3 2 2 2 3 5" xfId="11706"/>
    <cellStyle name="40 % - Accent3 2 2 2 3 6" xfId="14346"/>
    <cellStyle name="40 % - Accent3 2 2 2 3 7" xfId="19276"/>
    <cellStyle name="40 % - Accent3 2 2 2 4" xfId="1658"/>
    <cellStyle name="40 % - Accent3 2 2 2 4 2" xfId="4300"/>
    <cellStyle name="40 % - Accent3 2 2 2 4 2 2" xfId="9581"/>
    <cellStyle name="40 % - Accent3 2 2 2 4 2 2 2" xfId="27724"/>
    <cellStyle name="40 % - Accent3 2 2 2 4 2 3" xfId="17338"/>
    <cellStyle name="40 % - Accent3 2 2 2 4 2 4" xfId="22444"/>
    <cellStyle name="40 % - Accent3 2 2 2 4 3" xfId="6940"/>
    <cellStyle name="40 % - Accent3 2 2 2 4 3 2" xfId="25084"/>
    <cellStyle name="40 % - Accent3 2 2 2 4 4" xfId="12234"/>
    <cellStyle name="40 % - Accent3 2 2 2 4 5" xfId="14874"/>
    <cellStyle name="40 % - Accent3 2 2 2 4 6" xfId="19804"/>
    <cellStyle name="40 % - Accent3 2 2 2 5" xfId="3067"/>
    <cellStyle name="40 % - Accent3 2 2 2 5 2" xfId="8349"/>
    <cellStyle name="40 % - Accent3 2 2 2 5 2 2" xfId="26492"/>
    <cellStyle name="40 % - Accent3 2 2 2 5 3" xfId="16106"/>
    <cellStyle name="40 % - Accent3 2 2 2 5 4" xfId="21212"/>
    <cellStyle name="40 % - Accent3 2 2 2 6" xfId="5708"/>
    <cellStyle name="40 % - Accent3 2 2 2 6 2" xfId="23852"/>
    <cellStyle name="40 % - Accent3 2 2 2 7" xfId="11006"/>
    <cellStyle name="40 % - Accent3 2 2 2 8" xfId="13642"/>
    <cellStyle name="40 % - Accent3 2 2 2 9" xfId="18572"/>
    <cellStyle name="40 % - Accent3 2 2 3" xfId="601"/>
    <cellStyle name="40 % - Accent3 2 2 3 2" xfId="1306"/>
    <cellStyle name="40 % - Accent3 2 2 3 2 2" xfId="2538"/>
    <cellStyle name="40 % - Accent3 2 2 3 2 2 2" xfId="5180"/>
    <cellStyle name="40 % - Accent3 2 2 3 2 2 2 2" xfId="10461"/>
    <cellStyle name="40 % - Accent3 2 2 3 2 2 2 2 2" xfId="28604"/>
    <cellStyle name="40 % - Accent3 2 2 3 2 2 2 3" xfId="18218"/>
    <cellStyle name="40 % - Accent3 2 2 3 2 2 2 4" xfId="23324"/>
    <cellStyle name="40 % - Accent3 2 2 3 2 2 3" xfId="7820"/>
    <cellStyle name="40 % - Accent3 2 2 3 2 2 3 2" xfId="25964"/>
    <cellStyle name="40 % - Accent3 2 2 3 2 2 4" xfId="13114"/>
    <cellStyle name="40 % - Accent3 2 2 3 2 2 5" xfId="15754"/>
    <cellStyle name="40 % - Accent3 2 2 3 2 2 6" xfId="20684"/>
    <cellStyle name="40 % - Accent3 2 2 3 2 3" xfId="3948"/>
    <cellStyle name="40 % - Accent3 2 2 3 2 3 2" xfId="9229"/>
    <cellStyle name="40 % - Accent3 2 2 3 2 3 2 2" xfId="27372"/>
    <cellStyle name="40 % - Accent3 2 2 3 2 3 3" xfId="16986"/>
    <cellStyle name="40 % - Accent3 2 2 3 2 3 4" xfId="22092"/>
    <cellStyle name="40 % - Accent3 2 2 3 2 4" xfId="6588"/>
    <cellStyle name="40 % - Accent3 2 2 3 2 4 2" xfId="24732"/>
    <cellStyle name="40 % - Accent3 2 2 3 2 5" xfId="11882"/>
    <cellStyle name="40 % - Accent3 2 2 3 2 6" xfId="14522"/>
    <cellStyle name="40 % - Accent3 2 2 3 2 7" xfId="19452"/>
    <cellStyle name="40 % - Accent3 2 2 3 3" xfId="1834"/>
    <cellStyle name="40 % - Accent3 2 2 3 3 2" xfId="4476"/>
    <cellStyle name="40 % - Accent3 2 2 3 3 2 2" xfId="9757"/>
    <cellStyle name="40 % - Accent3 2 2 3 3 2 2 2" xfId="27900"/>
    <cellStyle name="40 % - Accent3 2 2 3 3 2 3" xfId="17514"/>
    <cellStyle name="40 % - Accent3 2 2 3 3 2 4" xfId="22620"/>
    <cellStyle name="40 % - Accent3 2 2 3 3 3" xfId="7116"/>
    <cellStyle name="40 % - Accent3 2 2 3 3 3 2" xfId="25260"/>
    <cellStyle name="40 % - Accent3 2 2 3 3 4" xfId="12410"/>
    <cellStyle name="40 % - Accent3 2 2 3 3 5" xfId="15050"/>
    <cellStyle name="40 % - Accent3 2 2 3 3 6" xfId="19980"/>
    <cellStyle name="40 % - Accent3 2 2 3 4" xfId="3243"/>
    <cellStyle name="40 % - Accent3 2 2 3 4 2" xfId="8525"/>
    <cellStyle name="40 % - Accent3 2 2 3 4 2 2" xfId="26668"/>
    <cellStyle name="40 % - Accent3 2 2 3 4 3" xfId="16282"/>
    <cellStyle name="40 % - Accent3 2 2 3 4 4" xfId="21388"/>
    <cellStyle name="40 % - Accent3 2 2 3 5" xfId="5884"/>
    <cellStyle name="40 % - Accent3 2 2 3 5 2" xfId="24028"/>
    <cellStyle name="40 % - Accent3 2 2 3 6" xfId="11178"/>
    <cellStyle name="40 % - Accent3 2 2 3 7" xfId="13818"/>
    <cellStyle name="40 % - Accent3 2 2 3 8" xfId="18748"/>
    <cellStyle name="40 % - Accent3 2 2 4" xfId="954"/>
    <cellStyle name="40 % - Accent3 2 2 4 2" xfId="2186"/>
    <cellStyle name="40 % - Accent3 2 2 4 2 2" xfId="4828"/>
    <cellStyle name="40 % - Accent3 2 2 4 2 2 2" xfId="10109"/>
    <cellStyle name="40 % - Accent3 2 2 4 2 2 2 2" xfId="28252"/>
    <cellStyle name="40 % - Accent3 2 2 4 2 2 3" xfId="17866"/>
    <cellStyle name="40 % - Accent3 2 2 4 2 2 4" xfId="22972"/>
    <cellStyle name="40 % - Accent3 2 2 4 2 3" xfId="7468"/>
    <cellStyle name="40 % - Accent3 2 2 4 2 3 2" xfId="25612"/>
    <cellStyle name="40 % - Accent3 2 2 4 2 4" xfId="12762"/>
    <cellStyle name="40 % - Accent3 2 2 4 2 5" xfId="15402"/>
    <cellStyle name="40 % - Accent3 2 2 4 2 6" xfId="20332"/>
    <cellStyle name="40 % - Accent3 2 2 4 3" xfId="3596"/>
    <cellStyle name="40 % - Accent3 2 2 4 3 2" xfId="8877"/>
    <cellStyle name="40 % - Accent3 2 2 4 3 2 2" xfId="27020"/>
    <cellStyle name="40 % - Accent3 2 2 4 3 3" xfId="16634"/>
    <cellStyle name="40 % - Accent3 2 2 4 3 4" xfId="21740"/>
    <cellStyle name="40 % - Accent3 2 2 4 4" xfId="6236"/>
    <cellStyle name="40 % - Accent3 2 2 4 4 2" xfId="24380"/>
    <cellStyle name="40 % - Accent3 2 2 4 5" xfId="11530"/>
    <cellStyle name="40 % - Accent3 2 2 4 6" xfId="14170"/>
    <cellStyle name="40 % - Accent3 2 2 4 7" xfId="19100"/>
    <cellStyle name="40 % - Accent3 2 2 5" xfId="1482"/>
    <cellStyle name="40 % - Accent3 2 2 5 2" xfId="4124"/>
    <cellStyle name="40 % - Accent3 2 2 5 2 2" xfId="9405"/>
    <cellStyle name="40 % - Accent3 2 2 5 2 2 2" xfId="27548"/>
    <cellStyle name="40 % - Accent3 2 2 5 2 3" xfId="17162"/>
    <cellStyle name="40 % - Accent3 2 2 5 2 4" xfId="22268"/>
    <cellStyle name="40 % - Accent3 2 2 5 3" xfId="6764"/>
    <cellStyle name="40 % - Accent3 2 2 5 3 2" xfId="24908"/>
    <cellStyle name="40 % - Accent3 2 2 5 4" xfId="12058"/>
    <cellStyle name="40 % - Accent3 2 2 5 5" xfId="14698"/>
    <cellStyle name="40 % - Accent3 2 2 5 6" xfId="19628"/>
    <cellStyle name="40 % - Accent3 2 2 6" xfId="2714"/>
    <cellStyle name="40 % - Accent3 2 2 6 2" xfId="5356"/>
    <cellStyle name="40 % - Accent3 2 2 6 2 2" xfId="10637"/>
    <cellStyle name="40 % - Accent3 2 2 6 2 2 2" xfId="28780"/>
    <cellStyle name="40 % - Accent3 2 2 6 2 3" xfId="23500"/>
    <cellStyle name="40 % - Accent3 2 2 6 3" xfId="7996"/>
    <cellStyle name="40 % - Accent3 2 2 6 3 2" xfId="26140"/>
    <cellStyle name="40 % - Accent3 2 2 6 4" xfId="13290"/>
    <cellStyle name="40 % - Accent3 2 2 6 5" xfId="15930"/>
    <cellStyle name="40 % - Accent3 2 2 6 6" xfId="20860"/>
    <cellStyle name="40 % - Accent3 2 2 7" xfId="2891"/>
    <cellStyle name="40 % - Accent3 2 2 7 2" xfId="8173"/>
    <cellStyle name="40 % - Accent3 2 2 7 2 2" xfId="26316"/>
    <cellStyle name="40 % - Accent3 2 2 7 3" xfId="21036"/>
    <cellStyle name="40 % - Accent3 2 2 8" xfId="5532"/>
    <cellStyle name="40 % - Accent3 2 2 8 2" xfId="23676"/>
    <cellStyle name="40 % - Accent3 2 2 9" xfId="10830"/>
    <cellStyle name="40 % - Accent3 2 3" xfId="338"/>
    <cellStyle name="40 % - Accent3 2 3 2" xfId="691"/>
    <cellStyle name="40 % - Accent3 2 3 2 2" xfId="1923"/>
    <cellStyle name="40 % - Accent3 2 3 2 2 2" xfId="4565"/>
    <cellStyle name="40 % - Accent3 2 3 2 2 2 2" xfId="9846"/>
    <cellStyle name="40 % - Accent3 2 3 2 2 2 2 2" xfId="27989"/>
    <cellStyle name="40 % - Accent3 2 3 2 2 2 3" xfId="17603"/>
    <cellStyle name="40 % - Accent3 2 3 2 2 2 4" xfId="22709"/>
    <cellStyle name="40 % - Accent3 2 3 2 2 3" xfId="7205"/>
    <cellStyle name="40 % - Accent3 2 3 2 2 3 2" xfId="25349"/>
    <cellStyle name="40 % - Accent3 2 3 2 2 4" xfId="12499"/>
    <cellStyle name="40 % - Accent3 2 3 2 2 5" xfId="15139"/>
    <cellStyle name="40 % - Accent3 2 3 2 2 6" xfId="20069"/>
    <cellStyle name="40 % - Accent3 2 3 2 3" xfId="3333"/>
    <cellStyle name="40 % - Accent3 2 3 2 3 2" xfId="8614"/>
    <cellStyle name="40 % - Accent3 2 3 2 3 2 2" xfId="26757"/>
    <cellStyle name="40 % - Accent3 2 3 2 3 3" xfId="16371"/>
    <cellStyle name="40 % - Accent3 2 3 2 3 4" xfId="21477"/>
    <cellStyle name="40 % - Accent3 2 3 2 4" xfId="5973"/>
    <cellStyle name="40 % - Accent3 2 3 2 4 2" xfId="24117"/>
    <cellStyle name="40 % - Accent3 2 3 2 5" xfId="11267"/>
    <cellStyle name="40 % - Accent3 2 3 2 6" xfId="13907"/>
    <cellStyle name="40 % - Accent3 2 3 2 7" xfId="18837"/>
    <cellStyle name="40 % - Accent3 2 3 3" xfId="1043"/>
    <cellStyle name="40 % - Accent3 2 3 3 2" xfId="2275"/>
    <cellStyle name="40 % - Accent3 2 3 3 2 2" xfId="4917"/>
    <cellStyle name="40 % - Accent3 2 3 3 2 2 2" xfId="10198"/>
    <cellStyle name="40 % - Accent3 2 3 3 2 2 2 2" xfId="28341"/>
    <cellStyle name="40 % - Accent3 2 3 3 2 2 3" xfId="17955"/>
    <cellStyle name="40 % - Accent3 2 3 3 2 2 4" xfId="23061"/>
    <cellStyle name="40 % - Accent3 2 3 3 2 3" xfId="7557"/>
    <cellStyle name="40 % - Accent3 2 3 3 2 3 2" xfId="25701"/>
    <cellStyle name="40 % - Accent3 2 3 3 2 4" xfId="12851"/>
    <cellStyle name="40 % - Accent3 2 3 3 2 5" xfId="15491"/>
    <cellStyle name="40 % - Accent3 2 3 3 2 6" xfId="20421"/>
    <cellStyle name="40 % - Accent3 2 3 3 3" xfId="3685"/>
    <cellStyle name="40 % - Accent3 2 3 3 3 2" xfId="8966"/>
    <cellStyle name="40 % - Accent3 2 3 3 3 2 2" xfId="27109"/>
    <cellStyle name="40 % - Accent3 2 3 3 3 3" xfId="16723"/>
    <cellStyle name="40 % - Accent3 2 3 3 3 4" xfId="21829"/>
    <cellStyle name="40 % - Accent3 2 3 3 4" xfId="6325"/>
    <cellStyle name="40 % - Accent3 2 3 3 4 2" xfId="24469"/>
    <cellStyle name="40 % - Accent3 2 3 3 5" xfId="11619"/>
    <cellStyle name="40 % - Accent3 2 3 3 6" xfId="14259"/>
    <cellStyle name="40 % - Accent3 2 3 3 7" xfId="19189"/>
    <cellStyle name="40 % - Accent3 2 3 4" xfId="1571"/>
    <cellStyle name="40 % - Accent3 2 3 4 2" xfId="4213"/>
    <cellStyle name="40 % - Accent3 2 3 4 2 2" xfId="9494"/>
    <cellStyle name="40 % - Accent3 2 3 4 2 2 2" xfId="27637"/>
    <cellStyle name="40 % - Accent3 2 3 4 2 3" xfId="17251"/>
    <cellStyle name="40 % - Accent3 2 3 4 2 4" xfId="22357"/>
    <cellStyle name="40 % - Accent3 2 3 4 3" xfId="6853"/>
    <cellStyle name="40 % - Accent3 2 3 4 3 2" xfId="24997"/>
    <cellStyle name="40 % - Accent3 2 3 4 4" xfId="12147"/>
    <cellStyle name="40 % - Accent3 2 3 4 5" xfId="14787"/>
    <cellStyle name="40 % - Accent3 2 3 4 6" xfId="19717"/>
    <cellStyle name="40 % - Accent3 2 3 5" xfId="2980"/>
    <cellStyle name="40 % - Accent3 2 3 5 2" xfId="8262"/>
    <cellStyle name="40 % - Accent3 2 3 5 2 2" xfId="26405"/>
    <cellStyle name="40 % - Accent3 2 3 5 3" xfId="16019"/>
    <cellStyle name="40 % - Accent3 2 3 5 4" xfId="21125"/>
    <cellStyle name="40 % - Accent3 2 3 6" xfId="5621"/>
    <cellStyle name="40 % - Accent3 2 3 6 2" xfId="23765"/>
    <cellStyle name="40 % - Accent3 2 3 7" xfId="10921"/>
    <cellStyle name="40 % - Accent3 2 3 8" xfId="13555"/>
    <cellStyle name="40 % - Accent3 2 3 9" xfId="18485"/>
    <cellStyle name="40 % - Accent3 2 4" xfId="514"/>
    <cellStyle name="40 % - Accent3 2 4 2" xfId="1219"/>
    <cellStyle name="40 % - Accent3 2 4 2 2" xfId="2451"/>
    <cellStyle name="40 % - Accent3 2 4 2 2 2" xfId="5093"/>
    <cellStyle name="40 % - Accent3 2 4 2 2 2 2" xfId="10374"/>
    <cellStyle name="40 % - Accent3 2 4 2 2 2 2 2" xfId="28517"/>
    <cellStyle name="40 % - Accent3 2 4 2 2 2 3" xfId="18131"/>
    <cellStyle name="40 % - Accent3 2 4 2 2 2 4" xfId="23237"/>
    <cellStyle name="40 % - Accent3 2 4 2 2 3" xfId="7733"/>
    <cellStyle name="40 % - Accent3 2 4 2 2 3 2" xfId="25877"/>
    <cellStyle name="40 % - Accent3 2 4 2 2 4" xfId="13027"/>
    <cellStyle name="40 % - Accent3 2 4 2 2 5" xfId="15667"/>
    <cellStyle name="40 % - Accent3 2 4 2 2 6" xfId="20597"/>
    <cellStyle name="40 % - Accent3 2 4 2 3" xfId="3861"/>
    <cellStyle name="40 % - Accent3 2 4 2 3 2" xfId="9142"/>
    <cellStyle name="40 % - Accent3 2 4 2 3 2 2" xfId="27285"/>
    <cellStyle name="40 % - Accent3 2 4 2 3 3" xfId="16899"/>
    <cellStyle name="40 % - Accent3 2 4 2 3 4" xfId="22005"/>
    <cellStyle name="40 % - Accent3 2 4 2 4" xfId="6501"/>
    <cellStyle name="40 % - Accent3 2 4 2 4 2" xfId="24645"/>
    <cellStyle name="40 % - Accent3 2 4 2 5" xfId="11795"/>
    <cellStyle name="40 % - Accent3 2 4 2 6" xfId="14435"/>
    <cellStyle name="40 % - Accent3 2 4 2 7" xfId="19365"/>
    <cellStyle name="40 % - Accent3 2 4 3" xfId="1747"/>
    <cellStyle name="40 % - Accent3 2 4 3 2" xfId="4389"/>
    <cellStyle name="40 % - Accent3 2 4 3 2 2" xfId="9670"/>
    <cellStyle name="40 % - Accent3 2 4 3 2 2 2" xfId="27813"/>
    <cellStyle name="40 % - Accent3 2 4 3 2 3" xfId="17427"/>
    <cellStyle name="40 % - Accent3 2 4 3 2 4" xfId="22533"/>
    <cellStyle name="40 % - Accent3 2 4 3 3" xfId="7029"/>
    <cellStyle name="40 % - Accent3 2 4 3 3 2" xfId="25173"/>
    <cellStyle name="40 % - Accent3 2 4 3 4" xfId="12323"/>
    <cellStyle name="40 % - Accent3 2 4 3 5" xfId="14963"/>
    <cellStyle name="40 % - Accent3 2 4 3 6" xfId="19893"/>
    <cellStyle name="40 % - Accent3 2 4 4" xfId="3156"/>
    <cellStyle name="40 % - Accent3 2 4 4 2" xfId="8438"/>
    <cellStyle name="40 % - Accent3 2 4 4 2 2" xfId="26581"/>
    <cellStyle name="40 % - Accent3 2 4 4 3" xfId="16195"/>
    <cellStyle name="40 % - Accent3 2 4 4 4" xfId="21301"/>
    <cellStyle name="40 % - Accent3 2 4 5" xfId="5797"/>
    <cellStyle name="40 % - Accent3 2 4 5 2" xfId="23941"/>
    <cellStyle name="40 % - Accent3 2 4 6" xfId="11093"/>
    <cellStyle name="40 % - Accent3 2 4 7" xfId="13731"/>
    <cellStyle name="40 % - Accent3 2 4 8" xfId="18661"/>
    <cellStyle name="40 % - Accent3 2 5" xfId="867"/>
    <cellStyle name="40 % - Accent3 2 5 2" xfId="2099"/>
    <cellStyle name="40 % - Accent3 2 5 2 2" xfId="4741"/>
    <cellStyle name="40 % - Accent3 2 5 2 2 2" xfId="10022"/>
    <cellStyle name="40 % - Accent3 2 5 2 2 2 2" xfId="28165"/>
    <cellStyle name="40 % - Accent3 2 5 2 2 3" xfId="17779"/>
    <cellStyle name="40 % - Accent3 2 5 2 2 4" xfId="22885"/>
    <cellStyle name="40 % - Accent3 2 5 2 3" xfId="7381"/>
    <cellStyle name="40 % - Accent3 2 5 2 3 2" xfId="25525"/>
    <cellStyle name="40 % - Accent3 2 5 2 4" xfId="12675"/>
    <cellStyle name="40 % - Accent3 2 5 2 5" xfId="15315"/>
    <cellStyle name="40 % - Accent3 2 5 2 6" xfId="20245"/>
    <cellStyle name="40 % - Accent3 2 5 3" xfId="3509"/>
    <cellStyle name="40 % - Accent3 2 5 3 2" xfId="8790"/>
    <cellStyle name="40 % - Accent3 2 5 3 2 2" xfId="26933"/>
    <cellStyle name="40 % - Accent3 2 5 3 3" xfId="16547"/>
    <cellStyle name="40 % - Accent3 2 5 3 4" xfId="21653"/>
    <cellStyle name="40 % - Accent3 2 5 4" xfId="6149"/>
    <cellStyle name="40 % - Accent3 2 5 4 2" xfId="24293"/>
    <cellStyle name="40 % - Accent3 2 5 5" xfId="11443"/>
    <cellStyle name="40 % - Accent3 2 5 6" xfId="14083"/>
    <cellStyle name="40 % - Accent3 2 5 7" xfId="19013"/>
    <cellStyle name="40 % - Accent3 2 6" xfId="1395"/>
    <cellStyle name="40 % - Accent3 2 6 2" xfId="4037"/>
    <cellStyle name="40 % - Accent3 2 6 2 2" xfId="9318"/>
    <cellStyle name="40 % - Accent3 2 6 2 2 2" xfId="27461"/>
    <cellStyle name="40 % - Accent3 2 6 2 3" xfId="17075"/>
    <cellStyle name="40 % - Accent3 2 6 2 4" xfId="22181"/>
    <cellStyle name="40 % - Accent3 2 6 3" xfId="6677"/>
    <cellStyle name="40 % - Accent3 2 6 3 2" xfId="24821"/>
    <cellStyle name="40 % - Accent3 2 6 4" xfId="11971"/>
    <cellStyle name="40 % - Accent3 2 6 5" xfId="14611"/>
    <cellStyle name="40 % - Accent3 2 6 6" xfId="19541"/>
    <cellStyle name="40 % - Accent3 2 7" xfId="2627"/>
    <cellStyle name="40 % - Accent3 2 7 2" xfId="5269"/>
    <cellStyle name="40 % - Accent3 2 7 2 2" xfId="10550"/>
    <cellStyle name="40 % - Accent3 2 7 2 2 2" xfId="28693"/>
    <cellStyle name="40 % - Accent3 2 7 2 3" xfId="23413"/>
    <cellStyle name="40 % - Accent3 2 7 3" xfId="7909"/>
    <cellStyle name="40 % - Accent3 2 7 3 2" xfId="26053"/>
    <cellStyle name="40 % - Accent3 2 7 4" xfId="13203"/>
    <cellStyle name="40 % - Accent3 2 7 5" xfId="15843"/>
    <cellStyle name="40 % - Accent3 2 7 6" xfId="20773"/>
    <cellStyle name="40 % - Accent3 2 8" xfId="2804"/>
    <cellStyle name="40 % - Accent3 2 8 2" xfId="8086"/>
    <cellStyle name="40 % - Accent3 2 8 2 2" xfId="26229"/>
    <cellStyle name="40 % - Accent3 2 8 3" xfId="20949"/>
    <cellStyle name="40 % - Accent3 2 9" xfId="5445"/>
    <cellStyle name="40 % - Accent3 2 9 2" xfId="23589"/>
    <cellStyle name="40 % - Accent3 3" xfId="174"/>
    <cellStyle name="40 % - Accent3 3 10" xfId="13401"/>
    <cellStyle name="40 % - Accent3 3 11" xfId="18331"/>
    <cellStyle name="40 % - Accent3 3 2" xfId="360"/>
    <cellStyle name="40 % - Accent3 3 2 2" xfId="713"/>
    <cellStyle name="40 % - Accent3 3 2 2 2" xfId="1945"/>
    <cellStyle name="40 % - Accent3 3 2 2 2 2" xfId="4587"/>
    <cellStyle name="40 % - Accent3 3 2 2 2 2 2" xfId="9868"/>
    <cellStyle name="40 % - Accent3 3 2 2 2 2 2 2" xfId="28011"/>
    <cellStyle name="40 % - Accent3 3 2 2 2 2 3" xfId="17625"/>
    <cellStyle name="40 % - Accent3 3 2 2 2 2 4" xfId="22731"/>
    <cellStyle name="40 % - Accent3 3 2 2 2 3" xfId="7227"/>
    <cellStyle name="40 % - Accent3 3 2 2 2 3 2" xfId="25371"/>
    <cellStyle name="40 % - Accent3 3 2 2 2 4" xfId="12521"/>
    <cellStyle name="40 % - Accent3 3 2 2 2 5" xfId="15161"/>
    <cellStyle name="40 % - Accent3 3 2 2 2 6" xfId="20091"/>
    <cellStyle name="40 % - Accent3 3 2 2 3" xfId="3355"/>
    <cellStyle name="40 % - Accent3 3 2 2 3 2" xfId="8636"/>
    <cellStyle name="40 % - Accent3 3 2 2 3 2 2" xfId="26779"/>
    <cellStyle name="40 % - Accent3 3 2 2 3 3" xfId="16393"/>
    <cellStyle name="40 % - Accent3 3 2 2 3 4" xfId="21499"/>
    <cellStyle name="40 % - Accent3 3 2 2 4" xfId="5995"/>
    <cellStyle name="40 % - Accent3 3 2 2 4 2" xfId="24139"/>
    <cellStyle name="40 % - Accent3 3 2 2 5" xfId="11289"/>
    <cellStyle name="40 % - Accent3 3 2 2 6" xfId="13929"/>
    <cellStyle name="40 % - Accent3 3 2 2 7" xfId="18859"/>
    <cellStyle name="40 % - Accent3 3 2 3" xfId="1065"/>
    <cellStyle name="40 % - Accent3 3 2 3 2" xfId="2297"/>
    <cellStyle name="40 % - Accent3 3 2 3 2 2" xfId="4939"/>
    <cellStyle name="40 % - Accent3 3 2 3 2 2 2" xfId="10220"/>
    <cellStyle name="40 % - Accent3 3 2 3 2 2 2 2" xfId="28363"/>
    <cellStyle name="40 % - Accent3 3 2 3 2 2 3" xfId="17977"/>
    <cellStyle name="40 % - Accent3 3 2 3 2 2 4" xfId="23083"/>
    <cellStyle name="40 % - Accent3 3 2 3 2 3" xfId="7579"/>
    <cellStyle name="40 % - Accent3 3 2 3 2 3 2" xfId="25723"/>
    <cellStyle name="40 % - Accent3 3 2 3 2 4" xfId="12873"/>
    <cellStyle name="40 % - Accent3 3 2 3 2 5" xfId="15513"/>
    <cellStyle name="40 % - Accent3 3 2 3 2 6" xfId="20443"/>
    <cellStyle name="40 % - Accent3 3 2 3 3" xfId="3707"/>
    <cellStyle name="40 % - Accent3 3 2 3 3 2" xfId="8988"/>
    <cellStyle name="40 % - Accent3 3 2 3 3 2 2" xfId="27131"/>
    <cellStyle name="40 % - Accent3 3 2 3 3 3" xfId="16745"/>
    <cellStyle name="40 % - Accent3 3 2 3 3 4" xfId="21851"/>
    <cellStyle name="40 % - Accent3 3 2 3 4" xfId="6347"/>
    <cellStyle name="40 % - Accent3 3 2 3 4 2" xfId="24491"/>
    <cellStyle name="40 % - Accent3 3 2 3 5" xfId="11641"/>
    <cellStyle name="40 % - Accent3 3 2 3 6" xfId="14281"/>
    <cellStyle name="40 % - Accent3 3 2 3 7" xfId="19211"/>
    <cellStyle name="40 % - Accent3 3 2 4" xfId="1593"/>
    <cellStyle name="40 % - Accent3 3 2 4 2" xfId="4235"/>
    <cellStyle name="40 % - Accent3 3 2 4 2 2" xfId="9516"/>
    <cellStyle name="40 % - Accent3 3 2 4 2 2 2" xfId="27659"/>
    <cellStyle name="40 % - Accent3 3 2 4 2 3" xfId="17273"/>
    <cellStyle name="40 % - Accent3 3 2 4 2 4" xfId="22379"/>
    <cellStyle name="40 % - Accent3 3 2 4 3" xfId="6875"/>
    <cellStyle name="40 % - Accent3 3 2 4 3 2" xfId="25019"/>
    <cellStyle name="40 % - Accent3 3 2 4 4" xfId="12169"/>
    <cellStyle name="40 % - Accent3 3 2 4 5" xfId="14809"/>
    <cellStyle name="40 % - Accent3 3 2 4 6" xfId="19739"/>
    <cellStyle name="40 % - Accent3 3 2 5" xfId="3002"/>
    <cellStyle name="40 % - Accent3 3 2 5 2" xfId="8284"/>
    <cellStyle name="40 % - Accent3 3 2 5 2 2" xfId="26427"/>
    <cellStyle name="40 % - Accent3 3 2 5 3" xfId="16041"/>
    <cellStyle name="40 % - Accent3 3 2 5 4" xfId="21147"/>
    <cellStyle name="40 % - Accent3 3 2 6" xfId="5643"/>
    <cellStyle name="40 % - Accent3 3 2 6 2" xfId="23787"/>
    <cellStyle name="40 % - Accent3 3 2 7" xfId="10943"/>
    <cellStyle name="40 % - Accent3 3 2 8" xfId="13577"/>
    <cellStyle name="40 % - Accent3 3 2 9" xfId="18507"/>
    <cellStyle name="40 % - Accent3 3 3" xfId="536"/>
    <cellStyle name="40 % - Accent3 3 3 2" xfId="1241"/>
    <cellStyle name="40 % - Accent3 3 3 2 2" xfId="2473"/>
    <cellStyle name="40 % - Accent3 3 3 2 2 2" xfId="5115"/>
    <cellStyle name="40 % - Accent3 3 3 2 2 2 2" xfId="10396"/>
    <cellStyle name="40 % - Accent3 3 3 2 2 2 2 2" xfId="28539"/>
    <cellStyle name="40 % - Accent3 3 3 2 2 2 3" xfId="18153"/>
    <cellStyle name="40 % - Accent3 3 3 2 2 2 4" xfId="23259"/>
    <cellStyle name="40 % - Accent3 3 3 2 2 3" xfId="7755"/>
    <cellStyle name="40 % - Accent3 3 3 2 2 3 2" xfId="25899"/>
    <cellStyle name="40 % - Accent3 3 3 2 2 4" xfId="13049"/>
    <cellStyle name="40 % - Accent3 3 3 2 2 5" xfId="15689"/>
    <cellStyle name="40 % - Accent3 3 3 2 2 6" xfId="20619"/>
    <cellStyle name="40 % - Accent3 3 3 2 3" xfId="3883"/>
    <cellStyle name="40 % - Accent3 3 3 2 3 2" xfId="9164"/>
    <cellStyle name="40 % - Accent3 3 3 2 3 2 2" xfId="27307"/>
    <cellStyle name="40 % - Accent3 3 3 2 3 3" xfId="16921"/>
    <cellStyle name="40 % - Accent3 3 3 2 3 4" xfId="22027"/>
    <cellStyle name="40 % - Accent3 3 3 2 4" xfId="6523"/>
    <cellStyle name="40 % - Accent3 3 3 2 4 2" xfId="24667"/>
    <cellStyle name="40 % - Accent3 3 3 2 5" xfId="11817"/>
    <cellStyle name="40 % - Accent3 3 3 2 6" xfId="14457"/>
    <cellStyle name="40 % - Accent3 3 3 2 7" xfId="19387"/>
    <cellStyle name="40 % - Accent3 3 3 3" xfId="1769"/>
    <cellStyle name="40 % - Accent3 3 3 3 2" xfId="4411"/>
    <cellStyle name="40 % - Accent3 3 3 3 2 2" xfId="9692"/>
    <cellStyle name="40 % - Accent3 3 3 3 2 2 2" xfId="27835"/>
    <cellStyle name="40 % - Accent3 3 3 3 2 3" xfId="17449"/>
    <cellStyle name="40 % - Accent3 3 3 3 2 4" xfId="22555"/>
    <cellStyle name="40 % - Accent3 3 3 3 3" xfId="7051"/>
    <cellStyle name="40 % - Accent3 3 3 3 3 2" xfId="25195"/>
    <cellStyle name="40 % - Accent3 3 3 3 4" xfId="12345"/>
    <cellStyle name="40 % - Accent3 3 3 3 5" xfId="14985"/>
    <cellStyle name="40 % - Accent3 3 3 3 6" xfId="19915"/>
    <cellStyle name="40 % - Accent3 3 3 4" xfId="3178"/>
    <cellStyle name="40 % - Accent3 3 3 4 2" xfId="8460"/>
    <cellStyle name="40 % - Accent3 3 3 4 2 2" xfId="26603"/>
    <cellStyle name="40 % - Accent3 3 3 4 3" xfId="16217"/>
    <cellStyle name="40 % - Accent3 3 3 4 4" xfId="21323"/>
    <cellStyle name="40 % - Accent3 3 3 5" xfId="5819"/>
    <cellStyle name="40 % - Accent3 3 3 5 2" xfId="23963"/>
    <cellStyle name="40 % - Accent3 3 3 6" xfId="11115"/>
    <cellStyle name="40 % - Accent3 3 3 7" xfId="13753"/>
    <cellStyle name="40 % - Accent3 3 3 8" xfId="18683"/>
    <cellStyle name="40 % - Accent3 3 4" xfId="889"/>
    <cellStyle name="40 % - Accent3 3 4 2" xfId="2121"/>
    <cellStyle name="40 % - Accent3 3 4 2 2" xfId="4763"/>
    <cellStyle name="40 % - Accent3 3 4 2 2 2" xfId="10044"/>
    <cellStyle name="40 % - Accent3 3 4 2 2 2 2" xfId="28187"/>
    <cellStyle name="40 % - Accent3 3 4 2 2 3" xfId="17801"/>
    <cellStyle name="40 % - Accent3 3 4 2 2 4" xfId="22907"/>
    <cellStyle name="40 % - Accent3 3 4 2 3" xfId="7403"/>
    <cellStyle name="40 % - Accent3 3 4 2 3 2" xfId="25547"/>
    <cellStyle name="40 % - Accent3 3 4 2 4" xfId="12697"/>
    <cellStyle name="40 % - Accent3 3 4 2 5" xfId="15337"/>
    <cellStyle name="40 % - Accent3 3 4 2 6" xfId="20267"/>
    <cellStyle name="40 % - Accent3 3 4 3" xfId="3531"/>
    <cellStyle name="40 % - Accent3 3 4 3 2" xfId="8812"/>
    <cellStyle name="40 % - Accent3 3 4 3 2 2" xfId="26955"/>
    <cellStyle name="40 % - Accent3 3 4 3 3" xfId="16569"/>
    <cellStyle name="40 % - Accent3 3 4 3 4" xfId="21675"/>
    <cellStyle name="40 % - Accent3 3 4 4" xfId="6171"/>
    <cellStyle name="40 % - Accent3 3 4 4 2" xfId="24315"/>
    <cellStyle name="40 % - Accent3 3 4 5" xfId="11465"/>
    <cellStyle name="40 % - Accent3 3 4 6" xfId="14105"/>
    <cellStyle name="40 % - Accent3 3 4 7" xfId="19035"/>
    <cellStyle name="40 % - Accent3 3 5" xfId="1417"/>
    <cellStyle name="40 % - Accent3 3 5 2" xfId="4059"/>
    <cellStyle name="40 % - Accent3 3 5 2 2" xfId="9340"/>
    <cellStyle name="40 % - Accent3 3 5 2 2 2" xfId="27483"/>
    <cellStyle name="40 % - Accent3 3 5 2 3" xfId="17097"/>
    <cellStyle name="40 % - Accent3 3 5 2 4" xfId="22203"/>
    <cellStyle name="40 % - Accent3 3 5 3" xfId="6699"/>
    <cellStyle name="40 % - Accent3 3 5 3 2" xfId="24843"/>
    <cellStyle name="40 % - Accent3 3 5 4" xfId="11993"/>
    <cellStyle name="40 % - Accent3 3 5 5" xfId="14633"/>
    <cellStyle name="40 % - Accent3 3 5 6" xfId="19563"/>
    <cellStyle name="40 % - Accent3 3 6" xfId="2649"/>
    <cellStyle name="40 % - Accent3 3 6 2" xfId="5291"/>
    <cellStyle name="40 % - Accent3 3 6 2 2" xfId="10572"/>
    <cellStyle name="40 % - Accent3 3 6 2 2 2" xfId="28715"/>
    <cellStyle name="40 % - Accent3 3 6 2 3" xfId="23435"/>
    <cellStyle name="40 % - Accent3 3 6 3" xfId="7931"/>
    <cellStyle name="40 % - Accent3 3 6 3 2" xfId="26075"/>
    <cellStyle name="40 % - Accent3 3 6 4" xfId="13225"/>
    <cellStyle name="40 % - Accent3 3 6 5" xfId="15865"/>
    <cellStyle name="40 % - Accent3 3 6 6" xfId="20795"/>
    <cellStyle name="40 % - Accent3 3 7" xfId="2826"/>
    <cellStyle name="40 % - Accent3 3 7 2" xfId="8108"/>
    <cellStyle name="40 % - Accent3 3 7 2 2" xfId="26251"/>
    <cellStyle name="40 % - Accent3 3 7 3" xfId="20971"/>
    <cellStyle name="40 % - Accent3 3 8" xfId="5467"/>
    <cellStyle name="40 % - Accent3 3 8 2" xfId="23611"/>
    <cellStyle name="40 % - Accent3 3 9" xfId="10765"/>
    <cellStyle name="40 % - Accent3 4" xfId="272"/>
    <cellStyle name="40 % - Accent3 4 2" xfId="624"/>
    <cellStyle name="40 % - Accent3 4 2 2" xfId="1856"/>
    <cellStyle name="40 % - Accent3 4 2 2 2" xfId="4498"/>
    <cellStyle name="40 % - Accent3 4 2 2 2 2" xfId="9779"/>
    <cellStyle name="40 % - Accent3 4 2 2 2 2 2" xfId="27922"/>
    <cellStyle name="40 % - Accent3 4 2 2 2 3" xfId="17536"/>
    <cellStyle name="40 % - Accent3 4 2 2 2 4" xfId="22642"/>
    <cellStyle name="40 % - Accent3 4 2 2 3" xfId="7138"/>
    <cellStyle name="40 % - Accent3 4 2 2 3 2" xfId="25282"/>
    <cellStyle name="40 % - Accent3 4 2 2 4" xfId="12432"/>
    <cellStyle name="40 % - Accent3 4 2 2 5" xfId="15072"/>
    <cellStyle name="40 % - Accent3 4 2 2 6" xfId="20002"/>
    <cellStyle name="40 % - Accent3 4 2 3" xfId="3266"/>
    <cellStyle name="40 % - Accent3 4 2 3 2" xfId="8547"/>
    <cellStyle name="40 % - Accent3 4 2 3 2 2" xfId="26690"/>
    <cellStyle name="40 % - Accent3 4 2 3 3" xfId="16304"/>
    <cellStyle name="40 % - Accent3 4 2 3 4" xfId="21410"/>
    <cellStyle name="40 % - Accent3 4 2 4" xfId="5906"/>
    <cellStyle name="40 % - Accent3 4 2 4 2" xfId="24050"/>
    <cellStyle name="40 % - Accent3 4 2 5" xfId="11200"/>
    <cellStyle name="40 % - Accent3 4 2 6" xfId="13840"/>
    <cellStyle name="40 % - Accent3 4 2 7" xfId="18770"/>
    <cellStyle name="40 % - Accent3 4 3" xfId="976"/>
    <cellStyle name="40 % - Accent3 4 3 2" xfId="2208"/>
    <cellStyle name="40 % - Accent3 4 3 2 2" xfId="4850"/>
    <cellStyle name="40 % - Accent3 4 3 2 2 2" xfId="10131"/>
    <cellStyle name="40 % - Accent3 4 3 2 2 2 2" xfId="28274"/>
    <cellStyle name="40 % - Accent3 4 3 2 2 3" xfId="17888"/>
    <cellStyle name="40 % - Accent3 4 3 2 2 4" xfId="22994"/>
    <cellStyle name="40 % - Accent3 4 3 2 3" xfId="7490"/>
    <cellStyle name="40 % - Accent3 4 3 2 3 2" xfId="25634"/>
    <cellStyle name="40 % - Accent3 4 3 2 4" xfId="12784"/>
    <cellStyle name="40 % - Accent3 4 3 2 5" xfId="15424"/>
    <cellStyle name="40 % - Accent3 4 3 2 6" xfId="20354"/>
    <cellStyle name="40 % - Accent3 4 3 3" xfId="3618"/>
    <cellStyle name="40 % - Accent3 4 3 3 2" xfId="8899"/>
    <cellStyle name="40 % - Accent3 4 3 3 2 2" xfId="27042"/>
    <cellStyle name="40 % - Accent3 4 3 3 3" xfId="16656"/>
    <cellStyle name="40 % - Accent3 4 3 3 4" xfId="21762"/>
    <cellStyle name="40 % - Accent3 4 3 4" xfId="6258"/>
    <cellStyle name="40 % - Accent3 4 3 4 2" xfId="24402"/>
    <cellStyle name="40 % - Accent3 4 3 5" xfId="11552"/>
    <cellStyle name="40 % - Accent3 4 3 6" xfId="14192"/>
    <cellStyle name="40 % - Accent3 4 3 7" xfId="19122"/>
    <cellStyle name="40 % - Accent3 4 4" xfId="1504"/>
    <cellStyle name="40 % - Accent3 4 4 2" xfId="4146"/>
    <cellStyle name="40 % - Accent3 4 4 2 2" xfId="9427"/>
    <cellStyle name="40 % - Accent3 4 4 2 2 2" xfId="27570"/>
    <cellStyle name="40 % - Accent3 4 4 2 3" xfId="17184"/>
    <cellStyle name="40 % - Accent3 4 4 2 4" xfId="22290"/>
    <cellStyle name="40 % - Accent3 4 4 3" xfId="6786"/>
    <cellStyle name="40 % - Accent3 4 4 3 2" xfId="24930"/>
    <cellStyle name="40 % - Accent3 4 4 4" xfId="12080"/>
    <cellStyle name="40 % - Accent3 4 4 5" xfId="14720"/>
    <cellStyle name="40 % - Accent3 4 4 6" xfId="19650"/>
    <cellStyle name="40 % - Accent3 4 5" xfId="2913"/>
    <cellStyle name="40 % - Accent3 4 5 2" xfId="8195"/>
    <cellStyle name="40 % - Accent3 4 5 2 2" xfId="26338"/>
    <cellStyle name="40 % - Accent3 4 5 3" xfId="15952"/>
    <cellStyle name="40 % - Accent3 4 5 4" xfId="21058"/>
    <cellStyle name="40 % - Accent3 4 6" xfId="5554"/>
    <cellStyle name="40 % - Accent3 4 6 2" xfId="23698"/>
    <cellStyle name="40 % - Accent3 4 7" xfId="10857"/>
    <cellStyle name="40 % - Accent3 4 8" xfId="13488"/>
    <cellStyle name="40 % - Accent3 4 9" xfId="18419"/>
    <cellStyle name="40 % - Accent3 5" xfId="444"/>
    <cellStyle name="40 % - Accent3 5 2" xfId="1149"/>
    <cellStyle name="40 % - Accent3 5 2 2" xfId="2381"/>
    <cellStyle name="40 % - Accent3 5 2 2 2" xfId="5023"/>
    <cellStyle name="40 % - Accent3 5 2 2 2 2" xfId="10304"/>
    <cellStyle name="40 % - Accent3 5 2 2 2 2 2" xfId="28447"/>
    <cellStyle name="40 % - Accent3 5 2 2 2 3" xfId="18061"/>
    <cellStyle name="40 % - Accent3 5 2 2 2 4" xfId="23167"/>
    <cellStyle name="40 % - Accent3 5 2 2 3" xfId="7663"/>
    <cellStyle name="40 % - Accent3 5 2 2 3 2" xfId="25807"/>
    <cellStyle name="40 % - Accent3 5 2 2 4" xfId="12957"/>
    <cellStyle name="40 % - Accent3 5 2 2 5" xfId="15597"/>
    <cellStyle name="40 % - Accent3 5 2 2 6" xfId="20527"/>
    <cellStyle name="40 % - Accent3 5 2 3" xfId="3791"/>
    <cellStyle name="40 % - Accent3 5 2 3 2" xfId="9072"/>
    <cellStyle name="40 % - Accent3 5 2 3 2 2" xfId="27215"/>
    <cellStyle name="40 % - Accent3 5 2 3 3" xfId="16829"/>
    <cellStyle name="40 % - Accent3 5 2 3 4" xfId="21935"/>
    <cellStyle name="40 % - Accent3 5 2 4" xfId="6431"/>
    <cellStyle name="40 % - Accent3 5 2 4 2" xfId="24575"/>
    <cellStyle name="40 % - Accent3 5 2 5" xfId="11725"/>
    <cellStyle name="40 % - Accent3 5 2 6" xfId="14365"/>
    <cellStyle name="40 % - Accent3 5 2 7" xfId="19295"/>
    <cellStyle name="40 % - Accent3 5 3" xfId="1677"/>
    <cellStyle name="40 % - Accent3 5 3 2" xfId="4319"/>
    <cellStyle name="40 % - Accent3 5 3 2 2" xfId="9600"/>
    <cellStyle name="40 % - Accent3 5 3 2 2 2" xfId="27743"/>
    <cellStyle name="40 % - Accent3 5 3 2 3" xfId="17357"/>
    <cellStyle name="40 % - Accent3 5 3 2 4" xfId="22463"/>
    <cellStyle name="40 % - Accent3 5 3 3" xfId="6959"/>
    <cellStyle name="40 % - Accent3 5 3 3 2" xfId="25103"/>
    <cellStyle name="40 % - Accent3 5 3 4" xfId="12253"/>
    <cellStyle name="40 % - Accent3 5 3 5" xfId="14893"/>
    <cellStyle name="40 % - Accent3 5 3 6" xfId="19823"/>
    <cellStyle name="40 % - Accent3 5 4" xfId="3086"/>
    <cellStyle name="40 % - Accent3 5 4 2" xfId="8368"/>
    <cellStyle name="40 % - Accent3 5 4 2 2" xfId="26511"/>
    <cellStyle name="40 % - Accent3 5 4 3" xfId="16125"/>
    <cellStyle name="40 % - Accent3 5 4 4" xfId="21231"/>
    <cellStyle name="40 % - Accent3 5 5" xfId="5727"/>
    <cellStyle name="40 % - Accent3 5 5 2" xfId="23871"/>
    <cellStyle name="40 % - Accent3 5 6" xfId="11025"/>
    <cellStyle name="40 % - Accent3 5 7" xfId="13661"/>
    <cellStyle name="40 % - Accent3 5 8" xfId="18591"/>
    <cellStyle name="40 % - Accent3 6" xfId="797"/>
    <cellStyle name="40 % - Accent3 6 2" xfId="2029"/>
    <cellStyle name="40 % - Accent3 6 2 2" xfId="4671"/>
    <cellStyle name="40 % - Accent3 6 2 2 2" xfId="9952"/>
    <cellStyle name="40 % - Accent3 6 2 2 2 2" xfId="28095"/>
    <cellStyle name="40 % - Accent3 6 2 2 3" xfId="17709"/>
    <cellStyle name="40 % - Accent3 6 2 2 4" xfId="22815"/>
    <cellStyle name="40 % - Accent3 6 2 3" xfId="7311"/>
    <cellStyle name="40 % - Accent3 6 2 3 2" xfId="25455"/>
    <cellStyle name="40 % - Accent3 6 2 4" xfId="12605"/>
    <cellStyle name="40 % - Accent3 6 2 5" xfId="15245"/>
    <cellStyle name="40 % - Accent3 6 2 6" xfId="20175"/>
    <cellStyle name="40 % - Accent3 6 3" xfId="3439"/>
    <cellStyle name="40 % - Accent3 6 3 2" xfId="8720"/>
    <cellStyle name="40 % - Accent3 6 3 2 2" xfId="26863"/>
    <cellStyle name="40 % - Accent3 6 3 3" xfId="16477"/>
    <cellStyle name="40 % - Accent3 6 3 4" xfId="21583"/>
    <cellStyle name="40 % - Accent3 6 4" xfId="6079"/>
    <cellStyle name="40 % - Accent3 6 4 2" xfId="24223"/>
    <cellStyle name="40 % - Accent3 6 5" xfId="11373"/>
    <cellStyle name="40 % - Accent3 6 6" xfId="14013"/>
    <cellStyle name="40 % - Accent3 6 7" xfId="18943"/>
    <cellStyle name="40 % - Accent3 7" xfId="1328"/>
    <cellStyle name="40 % - Accent3 7 2" xfId="3970"/>
    <cellStyle name="40 % - Accent3 7 2 2" xfId="9251"/>
    <cellStyle name="40 % - Accent3 7 2 2 2" xfId="27394"/>
    <cellStyle name="40 % - Accent3 7 2 3" xfId="17008"/>
    <cellStyle name="40 % - Accent3 7 2 4" xfId="22114"/>
    <cellStyle name="40 % - Accent3 7 3" xfId="6610"/>
    <cellStyle name="40 % - Accent3 7 3 2" xfId="24754"/>
    <cellStyle name="40 % - Accent3 7 4" xfId="11904"/>
    <cellStyle name="40 % - Accent3 7 5" xfId="14544"/>
    <cellStyle name="40 % - Accent3 7 6" xfId="19474"/>
    <cellStyle name="40 % - Accent3 8" xfId="2557"/>
    <cellStyle name="40 % - Accent3 8 2" xfId="5199"/>
    <cellStyle name="40 % - Accent3 8 2 2" xfId="10480"/>
    <cellStyle name="40 % - Accent3 8 2 2 2" xfId="28623"/>
    <cellStyle name="40 % - Accent3 8 2 3" xfId="23343"/>
    <cellStyle name="40 % - Accent3 8 3" xfId="7839"/>
    <cellStyle name="40 % - Accent3 8 3 2" xfId="25983"/>
    <cellStyle name="40 % - Accent3 8 4" xfId="13133"/>
    <cellStyle name="40 % - Accent3 8 5" xfId="15776"/>
    <cellStyle name="40 % - Accent3 8 6" xfId="20703"/>
    <cellStyle name="40 % - Accent3 9" xfId="2733"/>
    <cellStyle name="40 % - Accent3 9 2" xfId="8015"/>
    <cellStyle name="40 % - Accent3 9 2 2" xfId="26159"/>
    <cellStyle name="40 % - Accent3 9 3" xfId="20879"/>
    <cellStyle name="40 % - Accent4" xfId="34" builtinId="43" customBuiltin="1"/>
    <cellStyle name="40 % - Accent4 10" xfId="5377"/>
    <cellStyle name="40 % - Accent4 10 2" xfId="23521"/>
    <cellStyle name="40 % - Accent4 11" xfId="10676"/>
    <cellStyle name="40 % - Accent4 12" xfId="13314"/>
    <cellStyle name="40 % - Accent4 13" xfId="18239"/>
    <cellStyle name="40 % - Accent4 2" xfId="125"/>
    <cellStyle name="40 % - Accent4 2 10" xfId="10700"/>
    <cellStyle name="40 % - Accent4 2 11" xfId="13377"/>
    <cellStyle name="40 % - Accent4 2 12" xfId="18306"/>
    <cellStyle name="40 % - Accent4 2 2" xfId="238"/>
    <cellStyle name="40 % - Accent4 2 2 10" xfId="13464"/>
    <cellStyle name="40 % - Accent4 2 2 11" xfId="18394"/>
    <cellStyle name="40 % - Accent4 2 2 2" xfId="423"/>
    <cellStyle name="40 % - Accent4 2 2 2 2" xfId="776"/>
    <cellStyle name="40 % - Accent4 2 2 2 2 2" xfId="2008"/>
    <cellStyle name="40 % - Accent4 2 2 2 2 2 2" xfId="4650"/>
    <cellStyle name="40 % - Accent4 2 2 2 2 2 2 2" xfId="9931"/>
    <cellStyle name="40 % - Accent4 2 2 2 2 2 2 2 2" xfId="28074"/>
    <cellStyle name="40 % - Accent4 2 2 2 2 2 2 3" xfId="17688"/>
    <cellStyle name="40 % - Accent4 2 2 2 2 2 2 4" xfId="22794"/>
    <cellStyle name="40 % - Accent4 2 2 2 2 2 3" xfId="7290"/>
    <cellStyle name="40 % - Accent4 2 2 2 2 2 3 2" xfId="25434"/>
    <cellStyle name="40 % - Accent4 2 2 2 2 2 4" xfId="12584"/>
    <cellStyle name="40 % - Accent4 2 2 2 2 2 5" xfId="15224"/>
    <cellStyle name="40 % - Accent4 2 2 2 2 2 6" xfId="20154"/>
    <cellStyle name="40 % - Accent4 2 2 2 2 3" xfId="3418"/>
    <cellStyle name="40 % - Accent4 2 2 2 2 3 2" xfId="8699"/>
    <cellStyle name="40 % - Accent4 2 2 2 2 3 2 2" xfId="26842"/>
    <cellStyle name="40 % - Accent4 2 2 2 2 3 3" xfId="16456"/>
    <cellStyle name="40 % - Accent4 2 2 2 2 3 4" xfId="21562"/>
    <cellStyle name="40 % - Accent4 2 2 2 2 4" xfId="6058"/>
    <cellStyle name="40 % - Accent4 2 2 2 2 4 2" xfId="24202"/>
    <cellStyle name="40 % - Accent4 2 2 2 2 5" xfId="11352"/>
    <cellStyle name="40 % - Accent4 2 2 2 2 6" xfId="13992"/>
    <cellStyle name="40 % - Accent4 2 2 2 2 7" xfId="18922"/>
    <cellStyle name="40 % - Accent4 2 2 2 3" xfId="1128"/>
    <cellStyle name="40 % - Accent4 2 2 2 3 2" xfId="2360"/>
    <cellStyle name="40 % - Accent4 2 2 2 3 2 2" xfId="5002"/>
    <cellStyle name="40 % - Accent4 2 2 2 3 2 2 2" xfId="10283"/>
    <cellStyle name="40 % - Accent4 2 2 2 3 2 2 2 2" xfId="28426"/>
    <cellStyle name="40 % - Accent4 2 2 2 3 2 2 3" xfId="18040"/>
    <cellStyle name="40 % - Accent4 2 2 2 3 2 2 4" xfId="23146"/>
    <cellStyle name="40 % - Accent4 2 2 2 3 2 3" xfId="7642"/>
    <cellStyle name="40 % - Accent4 2 2 2 3 2 3 2" xfId="25786"/>
    <cellStyle name="40 % - Accent4 2 2 2 3 2 4" xfId="12936"/>
    <cellStyle name="40 % - Accent4 2 2 2 3 2 5" xfId="15576"/>
    <cellStyle name="40 % - Accent4 2 2 2 3 2 6" xfId="20506"/>
    <cellStyle name="40 % - Accent4 2 2 2 3 3" xfId="3770"/>
    <cellStyle name="40 % - Accent4 2 2 2 3 3 2" xfId="9051"/>
    <cellStyle name="40 % - Accent4 2 2 2 3 3 2 2" xfId="27194"/>
    <cellStyle name="40 % - Accent4 2 2 2 3 3 3" xfId="16808"/>
    <cellStyle name="40 % - Accent4 2 2 2 3 3 4" xfId="21914"/>
    <cellStyle name="40 % - Accent4 2 2 2 3 4" xfId="6410"/>
    <cellStyle name="40 % - Accent4 2 2 2 3 4 2" xfId="24554"/>
    <cellStyle name="40 % - Accent4 2 2 2 3 5" xfId="11704"/>
    <cellStyle name="40 % - Accent4 2 2 2 3 6" xfId="14344"/>
    <cellStyle name="40 % - Accent4 2 2 2 3 7" xfId="19274"/>
    <cellStyle name="40 % - Accent4 2 2 2 4" xfId="1656"/>
    <cellStyle name="40 % - Accent4 2 2 2 4 2" xfId="4298"/>
    <cellStyle name="40 % - Accent4 2 2 2 4 2 2" xfId="9579"/>
    <cellStyle name="40 % - Accent4 2 2 2 4 2 2 2" xfId="27722"/>
    <cellStyle name="40 % - Accent4 2 2 2 4 2 3" xfId="17336"/>
    <cellStyle name="40 % - Accent4 2 2 2 4 2 4" xfId="22442"/>
    <cellStyle name="40 % - Accent4 2 2 2 4 3" xfId="6938"/>
    <cellStyle name="40 % - Accent4 2 2 2 4 3 2" xfId="25082"/>
    <cellStyle name="40 % - Accent4 2 2 2 4 4" xfId="12232"/>
    <cellStyle name="40 % - Accent4 2 2 2 4 5" xfId="14872"/>
    <cellStyle name="40 % - Accent4 2 2 2 4 6" xfId="19802"/>
    <cellStyle name="40 % - Accent4 2 2 2 5" xfId="3065"/>
    <cellStyle name="40 % - Accent4 2 2 2 5 2" xfId="8347"/>
    <cellStyle name="40 % - Accent4 2 2 2 5 2 2" xfId="26490"/>
    <cellStyle name="40 % - Accent4 2 2 2 5 3" xfId="16104"/>
    <cellStyle name="40 % - Accent4 2 2 2 5 4" xfId="21210"/>
    <cellStyle name="40 % - Accent4 2 2 2 6" xfId="5706"/>
    <cellStyle name="40 % - Accent4 2 2 2 6 2" xfId="23850"/>
    <cellStyle name="40 % - Accent4 2 2 2 7" xfId="11004"/>
    <cellStyle name="40 % - Accent4 2 2 2 8" xfId="13640"/>
    <cellStyle name="40 % - Accent4 2 2 2 9" xfId="18570"/>
    <cellStyle name="40 % - Accent4 2 2 3" xfId="599"/>
    <cellStyle name="40 % - Accent4 2 2 3 2" xfId="1304"/>
    <cellStyle name="40 % - Accent4 2 2 3 2 2" xfId="2536"/>
    <cellStyle name="40 % - Accent4 2 2 3 2 2 2" xfId="5178"/>
    <cellStyle name="40 % - Accent4 2 2 3 2 2 2 2" xfId="10459"/>
    <cellStyle name="40 % - Accent4 2 2 3 2 2 2 2 2" xfId="28602"/>
    <cellStyle name="40 % - Accent4 2 2 3 2 2 2 3" xfId="18216"/>
    <cellStyle name="40 % - Accent4 2 2 3 2 2 2 4" xfId="23322"/>
    <cellStyle name="40 % - Accent4 2 2 3 2 2 3" xfId="7818"/>
    <cellStyle name="40 % - Accent4 2 2 3 2 2 3 2" xfId="25962"/>
    <cellStyle name="40 % - Accent4 2 2 3 2 2 4" xfId="13112"/>
    <cellStyle name="40 % - Accent4 2 2 3 2 2 5" xfId="15752"/>
    <cellStyle name="40 % - Accent4 2 2 3 2 2 6" xfId="20682"/>
    <cellStyle name="40 % - Accent4 2 2 3 2 3" xfId="3946"/>
    <cellStyle name="40 % - Accent4 2 2 3 2 3 2" xfId="9227"/>
    <cellStyle name="40 % - Accent4 2 2 3 2 3 2 2" xfId="27370"/>
    <cellStyle name="40 % - Accent4 2 2 3 2 3 3" xfId="16984"/>
    <cellStyle name="40 % - Accent4 2 2 3 2 3 4" xfId="22090"/>
    <cellStyle name="40 % - Accent4 2 2 3 2 4" xfId="6586"/>
    <cellStyle name="40 % - Accent4 2 2 3 2 4 2" xfId="24730"/>
    <cellStyle name="40 % - Accent4 2 2 3 2 5" xfId="11880"/>
    <cellStyle name="40 % - Accent4 2 2 3 2 6" xfId="14520"/>
    <cellStyle name="40 % - Accent4 2 2 3 2 7" xfId="19450"/>
    <cellStyle name="40 % - Accent4 2 2 3 3" xfId="1832"/>
    <cellStyle name="40 % - Accent4 2 2 3 3 2" xfId="4474"/>
    <cellStyle name="40 % - Accent4 2 2 3 3 2 2" xfId="9755"/>
    <cellStyle name="40 % - Accent4 2 2 3 3 2 2 2" xfId="27898"/>
    <cellStyle name="40 % - Accent4 2 2 3 3 2 3" xfId="17512"/>
    <cellStyle name="40 % - Accent4 2 2 3 3 2 4" xfId="22618"/>
    <cellStyle name="40 % - Accent4 2 2 3 3 3" xfId="7114"/>
    <cellStyle name="40 % - Accent4 2 2 3 3 3 2" xfId="25258"/>
    <cellStyle name="40 % - Accent4 2 2 3 3 4" xfId="12408"/>
    <cellStyle name="40 % - Accent4 2 2 3 3 5" xfId="15048"/>
    <cellStyle name="40 % - Accent4 2 2 3 3 6" xfId="19978"/>
    <cellStyle name="40 % - Accent4 2 2 3 4" xfId="3241"/>
    <cellStyle name="40 % - Accent4 2 2 3 4 2" xfId="8523"/>
    <cellStyle name="40 % - Accent4 2 2 3 4 2 2" xfId="26666"/>
    <cellStyle name="40 % - Accent4 2 2 3 4 3" xfId="16280"/>
    <cellStyle name="40 % - Accent4 2 2 3 4 4" xfId="21386"/>
    <cellStyle name="40 % - Accent4 2 2 3 5" xfId="5882"/>
    <cellStyle name="40 % - Accent4 2 2 3 5 2" xfId="24026"/>
    <cellStyle name="40 % - Accent4 2 2 3 6" xfId="11176"/>
    <cellStyle name="40 % - Accent4 2 2 3 7" xfId="13816"/>
    <cellStyle name="40 % - Accent4 2 2 3 8" xfId="18746"/>
    <cellStyle name="40 % - Accent4 2 2 4" xfId="952"/>
    <cellStyle name="40 % - Accent4 2 2 4 2" xfId="2184"/>
    <cellStyle name="40 % - Accent4 2 2 4 2 2" xfId="4826"/>
    <cellStyle name="40 % - Accent4 2 2 4 2 2 2" xfId="10107"/>
    <cellStyle name="40 % - Accent4 2 2 4 2 2 2 2" xfId="28250"/>
    <cellStyle name="40 % - Accent4 2 2 4 2 2 3" xfId="17864"/>
    <cellStyle name="40 % - Accent4 2 2 4 2 2 4" xfId="22970"/>
    <cellStyle name="40 % - Accent4 2 2 4 2 3" xfId="7466"/>
    <cellStyle name="40 % - Accent4 2 2 4 2 3 2" xfId="25610"/>
    <cellStyle name="40 % - Accent4 2 2 4 2 4" xfId="12760"/>
    <cellStyle name="40 % - Accent4 2 2 4 2 5" xfId="15400"/>
    <cellStyle name="40 % - Accent4 2 2 4 2 6" xfId="20330"/>
    <cellStyle name="40 % - Accent4 2 2 4 3" xfId="3594"/>
    <cellStyle name="40 % - Accent4 2 2 4 3 2" xfId="8875"/>
    <cellStyle name="40 % - Accent4 2 2 4 3 2 2" xfId="27018"/>
    <cellStyle name="40 % - Accent4 2 2 4 3 3" xfId="16632"/>
    <cellStyle name="40 % - Accent4 2 2 4 3 4" xfId="21738"/>
    <cellStyle name="40 % - Accent4 2 2 4 4" xfId="6234"/>
    <cellStyle name="40 % - Accent4 2 2 4 4 2" xfId="24378"/>
    <cellStyle name="40 % - Accent4 2 2 4 5" xfId="11528"/>
    <cellStyle name="40 % - Accent4 2 2 4 6" xfId="14168"/>
    <cellStyle name="40 % - Accent4 2 2 4 7" xfId="19098"/>
    <cellStyle name="40 % - Accent4 2 2 5" xfId="1480"/>
    <cellStyle name="40 % - Accent4 2 2 5 2" xfId="4122"/>
    <cellStyle name="40 % - Accent4 2 2 5 2 2" xfId="9403"/>
    <cellStyle name="40 % - Accent4 2 2 5 2 2 2" xfId="27546"/>
    <cellStyle name="40 % - Accent4 2 2 5 2 3" xfId="17160"/>
    <cellStyle name="40 % - Accent4 2 2 5 2 4" xfId="22266"/>
    <cellStyle name="40 % - Accent4 2 2 5 3" xfId="6762"/>
    <cellStyle name="40 % - Accent4 2 2 5 3 2" xfId="24906"/>
    <cellStyle name="40 % - Accent4 2 2 5 4" xfId="12056"/>
    <cellStyle name="40 % - Accent4 2 2 5 5" xfId="14696"/>
    <cellStyle name="40 % - Accent4 2 2 5 6" xfId="19626"/>
    <cellStyle name="40 % - Accent4 2 2 6" xfId="2712"/>
    <cellStyle name="40 % - Accent4 2 2 6 2" xfId="5354"/>
    <cellStyle name="40 % - Accent4 2 2 6 2 2" xfId="10635"/>
    <cellStyle name="40 % - Accent4 2 2 6 2 2 2" xfId="28778"/>
    <cellStyle name="40 % - Accent4 2 2 6 2 3" xfId="23498"/>
    <cellStyle name="40 % - Accent4 2 2 6 3" xfId="7994"/>
    <cellStyle name="40 % - Accent4 2 2 6 3 2" xfId="26138"/>
    <cellStyle name="40 % - Accent4 2 2 6 4" xfId="13288"/>
    <cellStyle name="40 % - Accent4 2 2 6 5" xfId="15928"/>
    <cellStyle name="40 % - Accent4 2 2 6 6" xfId="20858"/>
    <cellStyle name="40 % - Accent4 2 2 7" xfId="2889"/>
    <cellStyle name="40 % - Accent4 2 2 7 2" xfId="8171"/>
    <cellStyle name="40 % - Accent4 2 2 7 2 2" xfId="26314"/>
    <cellStyle name="40 % - Accent4 2 2 7 3" xfId="21034"/>
    <cellStyle name="40 % - Accent4 2 2 8" xfId="5530"/>
    <cellStyle name="40 % - Accent4 2 2 8 2" xfId="23674"/>
    <cellStyle name="40 % - Accent4 2 2 9" xfId="10828"/>
    <cellStyle name="40 % - Accent4 2 3" xfId="336"/>
    <cellStyle name="40 % - Accent4 2 3 2" xfId="689"/>
    <cellStyle name="40 % - Accent4 2 3 2 2" xfId="1921"/>
    <cellStyle name="40 % - Accent4 2 3 2 2 2" xfId="4563"/>
    <cellStyle name="40 % - Accent4 2 3 2 2 2 2" xfId="9844"/>
    <cellStyle name="40 % - Accent4 2 3 2 2 2 2 2" xfId="27987"/>
    <cellStyle name="40 % - Accent4 2 3 2 2 2 3" xfId="17601"/>
    <cellStyle name="40 % - Accent4 2 3 2 2 2 4" xfId="22707"/>
    <cellStyle name="40 % - Accent4 2 3 2 2 3" xfId="7203"/>
    <cellStyle name="40 % - Accent4 2 3 2 2 3 2" xfId="25347"/>
    <cellStyle name="40 % - Accent4 2 3 2 2 4" xfId="12497"/>
    <cellStyle name="40 % - Accent4 2 3 2 2 5" xfId="15137"/>
    <cellStyle name="40 % - Accent4 2 3 2 2 6" xfId="20067"/>
    <cellStyle name="40 % - Accent4 2 3 2 3" xfId="3331"/>
    <cellStyle name="40 % - Accent4 2 3 2 3 2" xfId="8612"/>
    <cellStyle name="40 % - Accent4 2 3 2 3 2 2" xfId="26755"/>
    <cellStyle name="40 % - Accent4 2 3 2 3 3" xfId="16369"/>
    <cellStyle name="40 % - Accent4 2 3 2 3 4" xfId="21475"/>
    <cellStyle name="40 % - Accent4 2 3 2 4" xfId="5971"/>
    <cellStyle name="40 % - Accent4 2 3 2 4 2" xfId="24115"/>
    <cellStyle name="40 % - Accent4 2 3 2 5" xfId="11265"/>
    <cellStyle name="40 % - Accent4 2 3 2 6" xfId="13905"/>
    <cellStyle name="40 % - Accent4 2 3 2 7" xfId="18835"/>
    <cellStyle name="40 % - Accent4 2 3 3" xfId="1041"/>
    <cellStyle name="40 % - Accent4 2 3 3 2" xfId="2273"/>
    <cellStyle name="40 % - Accent4 2 3 3 2 2" xfId="4915"/>
    <cellStyle name="40 % - Accent4 2 3 3 2 2 2" xfId="10196"/>
    <cellStyle name="40 % - Accent4 2 3 3 2 2 2 2" xfId="28339"/>
    <cellStyle name="40 % - Accent4 2 3 3 2 2 3" xfId="17953"/>
    <cellStyle name="40 % - Accent4 2 3 3 2 2 4" xfId="23059"/>
    <cellStyle name="40 % - Accent4 2 3 3 2 3" xfId="7555"/>
    <cellStyle name="40 % - Accent4 2 3 3 2 3 2" xfId="25699"/>
    <cellStyle name="40 % - Accent4 2 3 3 2 4" xfId="12849"/>
    <cellStyle name="40 % - Accent4 2 3 3 2 5" xfId="15489"/>
    <cellStyle name="40 % - Accent4 2 3 3 2 6" xfId="20419"/>
    <cellStyle name="40 % - Accent4 2 3 3 3" xfId="3683"/>
    <cellStyle name="40 % - Accent4 2 3 3 3 2" xfId="8964"/>
    <cellStyle name="40 % - Accent4 2 3 3 3 2 2" xfId="27107"/>
    <cellStyle name="40 % - Accent4 2 3 3 3 3" xfId="16721"/>
    <cellStyle name="40 % - Accent4 2 3 3 3 4" xfId="21827"/>
    <cellStyle name="40 % - Accent4 2 3 3 4" xfId="6323"/>
    <cellStyle name="40 % - Accent4 2 3 3 4 2" xfId="24467"/>
    <cellStyle name="40 % - Accent4 2 3 3 5" xfId="11617"/>
    <cellStyle name="40 % - Accent4 2 3 3 6" xfId="14257"/>
    <cellStyle name="40 % - Accent4 2 3 3 7" xfId="19187"/>
    <cellStyle name="40 % - Accent4 2 3 4" xfId="1569"/>
    <cellStyle name="40 % - Accent4 2 3 4 2" xfId="4211"/>
    <cellStyle name="40 % - Accent4 2 3 4 2 2" xfId="9492"/>
    <cellStyle name="40 % - Accent4 2 3 4 2 2 2" xfId="27635"/>
    <cellStyle name="40 % - Accent4 2 3 4 2 3" xfId="17249"/>
    <cellStyle name="40 % - Accent4 2 3 4 2 4" xfId="22355"/>
    <cellStyle name="40 % - Accent4 2 3 4 3" xfId="6851"/>
    <cellStyle name="40 % - Accent4 2 3 4 3 2" xfId="24995"/>
    <cellStyle name="40 % - Accent4 2 3 4 4" xfId="12145"/>
    <cellStyle name="40 % - Accent4 2 3 4 5" xfId="14785"/>
    <cellStyle name="40 % - Accent4 2 3 4 6" xfId="19715"/>
    <cellStyle name="40 % - Accent4 2 3 5" xfId="2978"/>
    <cellStyle name="40 % - Accent4 2 3 5 2" xfId="8260"/>
    <cellStyle name="40 % - Accent4 2 3 5 2 2" xfId="26403"/>
    <cellStyle name="40 % - Accent4 2 3 5 3" xfId="16017"/>
    <cellStyle name="40 % - Accent4 2 3 5 4" xfId="21123"/>
    <cellStyle name="40 % - Accent4 2 3 6" xfId="5619"/>
    <cellStyle name="40 % - Accent4 2 3 6 2" xfId="23763"/>
    <cellStyle name="40 % - Accent4 2 3 7" xfId="10919"/>
    <cellStyle name="40 % - Accent4 2 3 8" xfId="13553"/>
    <cellStyle name="40 % - Accent4 2 3 9" xfId="18483"/>
    <cellStyle name="40 % - Accent4 2 4" xfId="512"/>
    <cellStyle name="40 % - Accent4 2 4 2" xfId="1217"/>
    <cellStyle name="40 % - Accent4 2 4 2 2" xfId="2449"/>
    <cellStyle name="40 % - Accent4 2 4 2 2 2" xfId="5091"/>
    <cellStyle name="40 % - Accent4 2 4 2 2 2 2" xfId="10372"/>
    <cellStyle name="40 % - Accent4 2 4 2 2 2 2 2" xfId="28515"/>
    <cellStyle name="40 % - Accent4 2 4 2 2 2 3" xfId="18129"/>
    <cellStyle name="40 % - Accent4 2 4 2 2 2 4" xfId="23235"/>
    <cellStyle name="40 % - Accent4 2 4 2 2 3" xfId="7731"/>
    <cellStyle name="40 % - Accent4 2 4 2 2 3 2" xfId="25875"/>
    <cellStyle name="40 % - Accent4 2 4 2 2 4" xfId="13025"/>
    <cellStyle name="40 % - Accent4 2 4 2 2 5" xfId="15665"/>
    <cellStyle name="40 % - Accent4 2 4 2 2 6" xfId="20595"/>
    <cellStyle name="40 % - Accent4 2 4 2 3" xfId="3859"/>
    <cellStyle name="40 % - Accent4 2 4 2 3 2" xfId="9140"/>
    <cellStyle name="40 % - Accent4 2 4 2 3 2 2" xfId="27283"/>
    <cellStyle name="40 % - Accent4 2 4 2 3 3" xfId="16897"/>
    <cellStyle name="40 % - Accent4 2 4 2 3 4" xfId="22003"/>
    <cellStyle name="40 % - Accent4 2 4 2 4" xfId="6499"/>
    <cellStyle name="40 % - Accent4 2 4 2 4 2" xfId="24643"/>
    <cellStyle name="40 % - Accent4 2 4 2 5" xfId="11793"/>
    <cellStyle name="40 % - Accent4 2 4 2 6" xfId="14433"/>
    <cellStyle name="40 % - Accent4 2 4 2 7" xfId="19363"/>
    <cellStyle name="40 % - Accent4 2 4 3" xfId="1745"/>
    <cellStyle name="40 % - Accent4 2 4 3 2" xfId="4387"/>
    <cellStyle name="40 % - Accent4 2 4 3 2 2" xfId="9668"/>
    <cellStyle name="40 % - Accent4 2 4 3 2 2 2" xfId="27811"/>
    <cellStyle name="40 % - Accent4 2 4 3 2 3" xfId="17425"/>
    <cellStyle name="40 % - Accent4 2 4 3 2 4" xfId="22531"/>
    <cellStyle name="40 % - Accent4 2 4 3 3" xfId="7027"/>
    <cellStyle name="40 % - Accent4 2 4 3 3 2" xfId="25171"/>
    <cellStyle name="40 % - Accent4 2 4 3 4" xfId="12321"/>
    <cellStyle name="40 % - Accent4 2 4 3 5" xfId="14961"/>
    <cellStyle name="40 % - Accent4 2 4 3 6" xfId="19891"/>
    <cellStyle name="40 % - Accent4 2 4 4" xfId="3154"/>
    <cellStyle name="40 % - Accent4 2 4 4 2" xfId="8436"/>
    <cellStyle name="40 % - Accent4 2 4 4 2 2" xfId="26579"/>
    <cellStyle name="40 % - Accent4 2 4 4 3" xfId="16193"/>
    <cellStyle name="40 % - Accent4 2 4 4 4" xfId="21299"/>
    <cellStyle name="40 % - Accent4 2 4 5" xfId="5795"/>
    <cellStyle name="40 % - Accent4 2 4 5 2" xfId="23939"/>
    <cellStyle name="40 % - Accent4 2 4 6" xfId="11091"/>
    <cellStyle name="40 % - Accent4 2 4 7" xfId="13729"/>
    <cellStyle name="40 % - Accent4 2 4 8" xfId="18659"/>
    <cellStyle name="40 % - Accent4 2 5" xfId="865"/>
    <cellStyle name="40 % - Accent4 2 5 2" xfId="2097"/>
    <cellStyle name="40 % - Accent4 2 5 2 2" xfId="4739"/>
    <cellStyle name="40 % - Accent4 2 5 2 2 2" xfId="10020"/>
    <cellStyle name="40 % - Accent4 2 5 2 2 2 2" xfId="28163"/>
    <cellStyle name="40 % - Accent4 2 5 2 2 3" xfId="17777"/>
    <cellStyle name="40 % - Accent4 2 5 2 2 4" xfId="22883"/>
    <cellStyle name="40 % - Accent4 2 5 2 3" xfId="7379"/>
    <cellStyle name="40 % - Accent4 2 5 2 3 2" xfId="25523"/>
    <cellStyle name="40 % - Accent4 2 5 2 4" xfId="12673"/>
    <cellStyle name="40 % - Accent4 2 5 2 5" xfId="15313"/>
    <cellStyle name="40 % - Accent4 2 5 2 6" xfId="20243"/>
    <cellStyle name="40 % - Accent4 2 5 3" xfId="3507"/>
    <cellStyle name="40 % - Accent4 2 5 3 2" xfId="8788"/>
    <cellStyle name="40 % - Accent4 2 5 3 2 2" xfId="26931"/>
    <cellStyle name="40 % - Accent4 2 5 3 3" xfId="16545"/>
    <cellStyle name="40 % - Accent4 2 5 3 4" xfId="21651"/>
    <cellStyle name="40 % - Accent4 2 5 4" xfId="6147"/>
    <cellStyle name="40 % - Accent4 2 5 4 2" xfId="24291"/>
    <cellStyle name="40 % - Accent4 2 5 5" xfId="11441"/>
    <cellStyle name="40 % - Accent4 2 5 6" xfId="14081"/>
    <cellStyle name="40 % - Accent4 2 5 7" xfId="19011"/>
    <cellStyle name="40 % - Accent4 2 6" xfId="1393"/>
    <cellStyle name="40 % - Accent4 2 6 2" xfId="4035"/>
    <cellStyle name="40 % - Accent4 2 6 2 2" xfId="9316"/>
    <cellStyle name="40 % - Accent4 2 6 2 2 2" xfId="27459"/>
    <cellStyle name="40 % - Accent4 2 6 2 3" xfId="17073"/>
    <cellStyle name="40 % - Accent4 2 6 2 4" xfId="22179"/>
    <cellStyle name="40 % - Accent4 2 6 3" xfId="6675"/>
    <cellStyle name="40 % - Accent4 2 6 3 2" xfId="24819"/>
    <cellStyle name="40 % - Accent4 2 6 4" xfId="11969"/>
    <cellStyle name="40 % - Accent4 2 6 5" xfId="14609"/>
    <cellStyle name="40 % - Accent4 2 6 6" xfId="19539"/>
    <cellStyle name="40 % - Accent4 2 7" xfId="2625"/>
    <cellStyle name="40 % - Accent4 2 7 2" xfId="5267"/>
    <cellStyle name="40 % - Accent4 2 7 2 2" xfId="10548"/>
    <cellStyle name="40 % - Accent4 2 7 2 2 2" xfId="28691"/>
    <cellStyle name="40 % - Accent4 2 7 2 3" xfId="23411"/>
    <cellStyle name="40 % - Accent4 2 7 3" xfId="7907"/>
    <cellStyle name="40 % - Accent4 2 7 3 2" xfId="26051"/>
    <cellStyle name="40 % - Accent4 2 7 4" xfId="13201"/>
    <cellStyle name="40 % - Accent4 2 7 5" xfId="15841"/>
    <cellStyle name="40 % - Accent4 2 7 6" xfId="20771"/>
    <cellStyle name="40 % - Accent4 2 8" xfId="2802"/>
    <cellStyle name="40 % - Accent4 2 8 2" xfId="8084"/>
    <cellStyle name="40 % - Accent4 2 8 2 2" xfId="26227"/>
    <cellStyle name="40 % - Accent4 2 8 3" xfId="20947"/>
    <cellStyle name="40 % - Accent4 2 9" xfId="5443"/>
    <cellStyle name="40 % - Accent4 2 9 2" xfId="23587"/>
    <cellStyle name="40 % - Accent4 3" xfId="176"/>
    <cellStyle name="40 % - Accent4 3 10" xfId="13403"/>
    <cellStyle name="40 % - Accent4 3 11" xfId="18333"/>
    <cellStyle name="40 % - Accent4 3 2" xfId="362"/>
    <cellStyle name="40 % - Accent4 3 2 2" xfId="715"/>
    <cellStyle name="40 % - Accent4 3 2 2 2" xfId="1947"/>
    <cellStyle name="40 % - Accent4 3 2 2 2 2" xfId="4589"/>
    <cellStyle name="40 % - Accent4 3 2 2 2 2 2" xfId="9870"/>
    <cellStyle name="40 % - Accent4 3 2 2 2 2 2 2" xfId="28013"/>
    <cellStyle name="40 % - Accent4 3 2 2 2 2 3" xfId="17627"/>
    <cellStyle name="40 % - Accent4 3 2 2 2 2 4" xfId="22733"/>
    <cellStyle name="40 % - Accent4 3 2 2 2 3" xfId="7229"/>
    <cellStyle name="40 % - Accent4 3 2 2 2 3 2" xfId="25373"/>
    <cellStyle name="40 % - Accent4 3 2 2 2 4" xfId="12523"/>
    <cellStyle name="40 % - Accent4 3 2 2 2 5" xfId="15163"/>
    <cellStyle name="40 % - Accent4 3 2 2 2 6" xfId="20093"/>
    <cellStyle name="40 % - Accent4 3 2 2 3" xfId="3357"/>
    <cellStyle name="40 % - Accent4 3 2 2 3 2" xfId="8638"/>
    <cellStyle name="40 % - Accent4 3 2 2 3 2 2" xfId="26781"/>
    <cellStyle name="40 % - Accent4 3 2 2 3 3" xfId="16395"/>
    <cellStyle name="40 % - Accent4 3 2 2 3 4" xfId="21501"/>
    <cellStyle name="40 % - Accent4 3 2 2 4" xfId="5997"/>
    <cellStyle name="40 % - Accent4 3 2 2 4 2" xfId="24141"/>
    <cellStyle name="40 % - Accent4 3 2 2 5" xfId="11291"/>
    <cellStyle name="40 % - Accent4 3 2 2 6" xfId="13931"/>
    <cellStyle name="40 % - Accent4 3 2 2 7" xfId="18861"/>
    <cellStyle name="40 % - Accent4 3 2 3" xfId="1067"/>
    <cellStyle name="40 % - Accent4 3 2 3 2" xfId="2299"/>
    <cellStyle name="40 % - Accent4 3 2 3 2 2" xfId="4941"/>
    <cellStyle name="40 % - Accent4 3 2 3 2 2 2" xfId="10222"/>
    <cellStyle name="40 % - Accent4 3 2 3 2 2 2 2" xfId="28365"/>
    <cellStyle name="40 % - Accent4 3 2 3 2 2 3" xfId="17979"/>
    <cellStyle name="40 % - Accent4 3 2 3 2 2 4" xfId="23085"/>
    <cellStyle name="40 % - Accent4 3 2 3 2 3" xfId="7581"/>
    <cellStyle name="40 % - Accent4 3 2 3 2 3 2" xfId="25725"/>
    <cellStyle name="40 % - Accent4 3 2 3 2 4" xfId="12875"/>
    <cellStyle name="40 % - Accent4 3 2 3 2 5" xfId="15515"/>
    <cellStyle name="40 % - Accent4 3 2 3 2 6" xfId="20445"/>
    <cellStyle name="40 % - Accent4 3 2 3 3" xfId="3709"/>
    <cellStyle name="40 % - Accent4 3 2 3 3 2" xfId="8990"/>
    <cellStyle name="40 % - Accent4 3 2 3 3 2 2" xfId="27133"/>
    <cellStyle name="40 % - Accent4 3 2 3 3 3" xfId="16747"/>
    <cellStyle name="40 % - Accent4 3 2 3 3 4" xfId="21853"/>
    <cellStyle name="40 % - Accent4 3 2 3 4" xfId="6349"/>
    <cellStyle name="40 % - Accent4 3 2 3 4 2" xfId="24493"/>
    <cellStyle name="40 % - Accent4 3 2 3 5" xfId="11643"/>
    <cellStyle name="40 % - Accent4 3 2 3 6" xfId="14283"/>
    <cellStyle name="40 % - Accent4 3 2 3 7" xfId="19213"/>
    <cellStyle name="40 % - Accent4 3 2 4" xfId="1595"/>
    <cellStyle name="40 % - Accent4 3 2 4 2" xfId="4237"/>
    <cellStyle name="40 % - Accent4 3 2 4 2 2" xfId="9518"/>
    <cellStyle name="40 % - Accent4 3 2 4 2 2 2" xfId="27661"/>
    <cellStyle name="40 % - Accent4 3 2 4 2 3" xfId="17275"/>
    <cellStyle name="40 % - Accent4 3 2 4 2 4" xfId="22381"/>
    <cellStyle name="40 % - Accent4 3 2 4 3" xfId="6877"/>
    <cellStyle name="40 % - Accent4 3 2 4 3 2" xfId="25021"/>
    <cellStyle name="40 % - Accent4 3 2 4 4" xfId="12171"/>
    <cellStyle name="40 % - Accent4 3 2 4 5" xfId="14811"/>
    <cellStyle name="40 % - Accent4 3 2 4 6" xfId="19741"/>
    <cellStyle name="40 % - Accent4 3 2 5" xfId="3004"/>
    <cellStyle name="40 % - Accent4 3 2 5 2" xfId="8286"/>
    <cellStyle name="40 % - Accent4 3 2 5 2 2" xfId="26429"/>
    <cellStyle name="40 % - Accent4 3 2 5 3" xfId="16043"/>
    <cellStyle name="40 % - Accent4 3 2 5 4" xfId="21149"/>
    <cellStyle name="40 % - Accent4 3 2 6" xfId="5645"/>
    <cellStyle name="40 % - Accent4 3 2 6 2" xfId="23789"/>
    <cellStyle name="40 % - Accent4 3 2 7" xfId="10945"/>
    <cellStyle name="40 % - Accent4 3 2 8" xfId="13579"/>
    <cellStyle name="40 % - Accent4 3 2 9" xfId="18509"/>
    <cellStyle name="40 % - Accent4 3 3" xfId="538"/>
    <cellStyle name="40 % - Accent4 3 3 2" xfId="1243"/>
    <cellStyle name="40 % - Accent4 3 3 2 2" xfId="2475"/>
    <cellStyle name="40 % - Accent4 3 3 2 2 2" xfId="5117"/>
    <cellStyle name="40 % - Accent4 3 3 2 2 2 2" xfId="10398"/>
    <cellStyle name="40 % - Accent4 3 3 2 2 2 2 2" xfId="28541"/>
    <cellStyle name="40 % - Accent4 3 3 2 2 2 3" xfId="18155"/>
    <cellStyle name="40 % - Accent4 3 3 2 2 2 4" xfId="23261"/>
    <cellStyle name="40 % - Accent4 3 3 2 2 3" xfId="7757"/>
    <cellStyle name="40 % - Accent4 3 3 2 2 3 2" xfId="25901"/>
    <cellStyle name="40 % - Accent4 3 3 2 2 4" xfId="13051"/>
    <cellStyle name="40 % - Accent4 3 3 2 2 5" xfId="15691"/>
    <cellStyle name="40 % - Accent4 3 3 2 2 6" xfId="20621"/>
    <cellStyle name="40 % - Accent4 3 3 2 3" xfId="3885"/>
    <cellStyle name="40 % - Accent4 3 3 2 3 2" xfId="9166"/>
    <cellStyle name="40 % - Accent4 3 3 2 3 2 2" xfId="27309"/>
    <cellStyle name="40 % - Accent4 3 3 2 3 3" xfId="16923"/>
    <cellStyle name="40 % - Accent4 3 3 2 3 4" xfId="22029"/>
    <cellStyle name="40 % - Accent4 3 3 2 4" xfId="6525"/>
    <cellStyle name="40 % - Accent4 3 3 2 4 2" xfId="24669"/>
    <cellStyle name="40 % - Accent4 3 3 2 5" xfId="11819"/>
    <cellStyle name="40 % - Accent4 3 3 2 6" xfId="14459"/>
    <cellStyle name="40 % - Accent4 3 3 2 7" xfId="19389"/>
    <cellStyle name="40 % - Accent4 3 3 3" xfId="1771"/>
    <cellStyle name="40 % - Accent4 3 3 3 2" xfId="4413"/>
    <cellStyle name="40 % - Accent4 3 3 3 2 2" xfId="9694"/>
    <cellStyle name="40 % - Accent4 3 3 3 2 2 2" xfId="27837"/>
    <cellStyle name="40 % - Accent4 3 3 3 2 3" xfId="17451"/>
    <cellStyle name="40 % - Accent4 3 3 3 2 4" xfId="22557"/>
    <cellStyle name="40 % - Accent4 3 3 3 3" xfId="7053"/>
    <cellStyle name="40 % - Accent4 3 3 3 3 2" xfId="25197"/>
    <cellStyle name="40 % - Accent4 3 3 3 4" xfId="12347"/>
    <cellStyle name="40 % - Accent4 3 3 3 5" xfId="14987"/>
    <cellStyle name="40 % - Accent4 3 3 3 6" xfId="19917"/>
    <cellStyle name="40 % - Accent4 3 3 4" xfId="3180"/>
    <cellStyle name="40 % - Accent4 3 3 4 2" xfId="8462"/>
    <cellStyle name="40 % - Accent4 3 3 4 2 2" xfId="26605"/>
    <cellStyle name="40 % - Accent4 3 3 4 3" xfId="16219"/>
    <cellStyle name="40 % - Accent4 3 3 4 4" xfId="21325"/>
    <cellStyle name="40 % - Accent4 3 3 5" xfId="5821"/>
    <cellStyle name="40 % - Accent4 3 3 5 2" xfId="23965"/>
    <cellStyle name="40 % - Accent4 3 3 6" xfId="11117"/>
    <cellStyle name="40 % - Accent4 3 3 7" xfId="13755"/>
    <cellStyle name="40 % - Accent4 3 3 8" xfId="18685"/>
    <cellStyle name="40 % - Accent4 3 4" xfId="891"/>
    <cellStyle name="40 % - Accent4 3 4 2" xfId="2123"/>
    <cellStyle name="40 % - Accent4 3 4 2 2" xfId="4765"/>
    <cellStyle name="40 % - Accent4 3 4 2 2 2" xfId="10046"/>
    <cellStyle name="40 % - Accent4 3 4 2 2 2 2" xfId="28189"/>
    <cellStyle name="40 % - Accent4 3 4 2 2 3" xfId="17803"/>
    <cellStyle name="40 % - Accent4 3 4 2 2 4" xfId="22909"/>
    <cellStyle name="40 % - Accent4 3 4 2 3" xfId="7405"/>
    <cellStyle name="40 % - Accent4 3 4 2 3 2" xfId="25549"/>
    <cellStyle name="40 % - Accent4 3 4 2 4" xfId="12699"/>
    <cellStyle name="40 % - Accent4 3 4 2 5" xfId="15339"/>
    <cellStyle name="40 % - Accent4 3 4 2 6" xfId="20269"/>
    <cellStyle name="40 % - Accent4 3 4 3" xfId="3533"/>
    <cellStyle name="40 % - Accent4 3 4 3 2" xfId="8814"/>
    <cellStyle name="40 % - Accent4 3 4 3 2 2" xfId="26957"/>
    <cellStyle name="40 % - Accent4 3 4 3 3" xfId="16571"/>
    <cellStyle name="40 % - Accent4 3 4 3 4" xfId="21677"/>
    <cellStyle name="40 % - Accent4 3 4 4" xfId="6173"/>
    <cellStyle name="40 % - Accent4 3 4 4 2" xfId="24317"/>
    <cellStyle name="40 % - Accent4 3 4 5" xfId="11467"/>
    <cellStyle name="40 % - Accent4 3 4 6" xfId="14107"/>
    <cellStyle name="40 % - Accent4 3 4 7" xfId="19037"/>
    <cellStyle name="40 % - Accent4 3 5" xfId="1419"/>
    <cellStyle name="40 % - Accent4 3 5 2" xfId="4061"/>
    <cellStyle name="40 % - Accent4 3 5 2 2" xfId="9342"/>
    <cellStyle name="40 % - Accent4 3 5 2 2 2" xfId="27485"/>
    <cellStyle name="40 % - Accent4 3 5 2 3" xfId="17099"/>
    <cellStyle name="40 % - Accent4 3 5 2 4" xfId="22205"/>
    <cellStyle name="40 % - Accent4 3 5 3" xfId="6701"/>
    <cellStyle name="40 % - Accent4 3 5 3 2" xfId="24845"/>
    <cellStyle name="40 % - Accent4 3 5 4" xfId="11995"/>
    <cellStyle name="40 % - Accent4 3 5 5" xfId="14635"/>
    <cellStyle name="40 % - Accent4 3 5 6" xfId="19565"/>
    <cellStyle name="40 % - Accent4 3 6" xfId="2651"/>
    <cellStyle name="40 % - Accent4 3 6 2" xfId="5293"/>
    <cellStyle name="40 % - Accent4 3 6 2 2" xfId="10574"/>
    <cellStyle name="40 % - Accent4 3 6 2 2 2" xfId="28717"/>
    <cellStyle name="40 % - Accent4 3 6 2 3" xfId="23437"/>
    <cellStyle name="40 % - Accent4 3 6 3" xfId="7933"/>
    <cellStyle name="40 % - Accent4 3 6 3 2" xfId="26077"/>
    <cellStyle name="40 % - Accent4 3 6 4" xfId="13227"/>
    <cellStyle name="40 % - Accent4 3 6 5" xfId="15867"/>
    <cellStyle name="40 % - Accent4 3 6 6" xfId="20797"/>
    <cellStyle name="40 % - Accent4 3 7" xfId="2828"/>
    <cellStyle name="40 % - Accent4 3 7 2" xfId="8110"/>
    <cellStyle name="40 % - Accent4 3 7 2 2" xfId="26253"/>
    <cellStyle name="40 % - Accent4 3 7 3" xfId="20973"/>
    <cellStyle name="40 % - Accent4 3 8" xfId="5469"/>
    <cellStyle name="40 % - Accent4 3 8 2" xfId="23613"/>
    <cellStyle name="40 % - Accent4 3 9" xfId="10767"/>
    <cellStyle name="40 % - Accent4 4" xfId="274"/>
    <cellStyle name="40 % - Accent4 4 2" xfId="626"/>
    <cellStyle name="40 % - Accent4 4 2 2" xfId="1858"/>
    <cellStyle name="40 % - Accent4 4 2 2 2" xfId="4500"/>
    <cellStyle name="40 % - Accent4 4 2 2 2 2" xfId="9781"/>
    <cellStyle name="40 % - Accent4 4 2 2 2 2 2" xfId="27924"/>
    <cellStyle name="40 % - Accent4 4 2 2 2 3" xfId="17538"/>
    <cellStyle name="40 % - Accent4 4 2 2 2 4" xfId="22644"/>
    <cellStyle name="40 % - Accent4 4 2 2 3" xfId="7140"/>
    <cellStyle name="40 % - Accent4 4 2 2 3 2" xfId="25284"/>
    <cellStyle name="40 % - Accent4 4 2 2 4" xfId="12434"/>
    <cellStyle name="40 % - Accent4 4 2 2 5" xfId="15074"/>
    <cellStyle name="40 % - Accent4 4 2 2 6" xfId="20004"/>
    <cellStyle name="40 % - Accent4 4 2 3" xfId="3268"/>
    <cellStyle name="40 % - Accent4 4 2 3 2" xfId="8549"/>
    <cellStyle name="40 % - Accent4 4 2 3 2 2" xfId="26692"/>
    <cellStyle name="40 % - Accent4 4 2 3 3" xfId="16306"/>
    <cellStyle name="40 % - Accent4 4 2 3 4" xfId="21412"/>
    <cellStyle name="40 % - Accent4 4 2 4" xfId="5908"/>
    <cellStyle name="40 % - Accent4 4 2 4 2" xfId="24052"/>
    <cellStyle name="40 % - Accent4 4 2 5" xfId="11202"/>
    <cellStyle name="40 % - Accent4 4 2 6" xfId="13842"/>
    <cellStyle name="40 % - Accent4 4 2 7" xfId="18772"/>
    <cellStyle name="40 % - Accent4 4 3" xfId="978"/>
    <cellStyle name="40 % - Accent4 4 3 2" xfId="2210"/>
    <cellStyle name="40 % - Accent4 4 3 2 2" xfId="4852"/>
    <cellStyle name="40 % - Accent4 4 3 2 2 2" xfId="10133"/>
    <cellStyle name="40 % - Accent4 4 3 2 2 2 2" xfId="28276"/>
    <cellStyle name="40 % - Accent4 4 3 2 2 3" xfId="17890"/>
    <cellStyle name="40 % - Accent4 4 3 2 2 4" xfId="22996"/>
    <cellStyle name="40 % - Accent4 4 3 2 3" xfId="7492"/>
    <cellStyle name="40 % - Accent4 4 3 2 3 2" xfId="25636"/>
    <cellStyle name="40 % - Accent4 4 3 2 4" xfId="12786"/>
    <cellStyle name="40 % - Accent4 4 3 2 5" xfId="15426"/>
    <cellStyle name="40 % - Accent4 4 3 2 6" xfId="20356"/>
    <cellStyle name="40 % - Accent4 4 3 3" xfId="3620"/>
    <cellStyle name="40 % - Accent4 4 3 3 2" xfId="8901"/>
    <cellStyle name="40 % - Accent4 4 3 3 2 2" xfId="27044"/>
    <cellStyle name="40 % - Accent4 4 3 3 3" xfId="16658"/>
    <cellStyle name="40 % - Accent4 4 3 3 4" xfId="21764"/>
    <cellStyle name="40 % - Accent4 4 3 4" xfId="6260"/>
    <cellStyle name="40 % - Accent4 4 3 4 2" xfId="24404"/>
    <cellStyle name="40 % - Accent4 4 3 5" xfId="11554"/>
    <cellStyle name="40 % - Accent4 4 3 6" xfId="14194"/>
    <cellStyle name="40 % - Accent4 4 3 7" xfId="19124"/>
    <cellStyle name="40 % - Accent4 4 4" xfId="1506"/>
    <cellStyle name="40 % - Accent4 4 4 2" xfId="4148"/>
    <cellStyle name="40 % - Accent4 4 4 2 2" xfId="9429"/>
    <cellStyle name="40 % - Accent4 4 4 2 2 2" xfId="27572"/>
    <cellStyle name="40 % - Accent4 4 4 2 3" xfId="17186"/>
    <cellStyle name="40 % - Accent4 4 4 2 4" xfId="22292"/>
    <cellStyle name="40 % - Accent4 4 4 3" xfId="6788"/>
    <cellStyle name="40 % - Accent4 4 4 3 2" xfId="24932"/>
    <cellStyle name="40 % - Accent4 4 4 4" xfId="12082"/>
    <cellStyle name="40 % - Accent4 4 4 5" xfId="14722"/>
    <cellStyle name="40 % - Accent4 4 4 6" xfId="19652"/>
    <cellStyle name="40 % - Accent4 4 5" xfId="2915"/>
    <cellStyle name="40 % - Accent4 4 5 2" xfId="8197"/>
    <cellStyle name="40 % - Accent4 4 5 2 2" xfId="26340"/>
    <cellStyle name="40 % - Accent4 4 5 3" xfId="15954"/>
    <cellStyle name="40 % - Accent4 4 5 4" xfId="21060"/>
    <cellStyle name="40 % - Accent4 4 6" xfId="5556"/>
    <cellStyle name="40 % - Accent4 4 6 2" xfId="23700"/>
    <cellStyle name="40 % - Accent4 4 7" xfId="10859"/>
    <cellStyle name="40 % - Accent4 4 8" xfId="13490"/>
    <cellStyle name="40 % - Accent4 4 9" xfId="18421"/>
    <cellStyle name="40 % - Accent4 5" xfId="446"/>
    <cellStyle name="40 % - Accent4 5 2" xfId="1151"/>
    <cellStyle name="40 % - Accent4 5 2 2" xfId="2383"/>
    <cellStyle name="40 % - Accent4 5 2 2 2" xfId="5025"/>
    <cellStyle name="40 % - Accent4 5 2 2 2 2" xfId="10306"/>
    <cellStyle name="40 % - Accent4 5 2 2 2 2 2" xfId="28449"/>
    <cellStyle name="40 % - Accent4 5 2 2 2 3" xfId="18063"/>
    <cellStyle name="40 % - Accent4 5 2 2 2 4" xfId="23169"/>
    <cellStyle name="40 % - Accent4 5 2 2 3" xfId="7665"/>
    <cellStyle name="40 % - Accent4 5 2 2 3 2" xfId="25809"/>
    <cellStyle name="40 % - Accent4 5 2 2 4" xfId="12959"/>
    <cellStyle name="40 % - Accent4 5 2 2 5" xfId="15599"/>
    <cellStyle name="40 % - Accent4 5 2 2 6" xfId="20529"/>
    <cellStyle name="40 % - Accent4 5 2 3" xfId="3793"/>
    <cellStyle name="40 % - Accent4 5 2 3 2" xfId="9074"/>
    <cellStyle name="40 % - Accent4 5 2 3 2 2" xfId="27217"/>
    <cellStyle name="40 % - Accent4 5 2 3 3" xfId="16831"/>
    <cellStyle name="40 % - Accent4 5 2 3 4" xfId="21937"/>
    <cellStyle name="40 % - Accent4 5 2 4" xfId="6433"/>
    <cellStyle name="40 % - Accent4 5 2 4 2" xfId="24577"/>
    <cellStyle name="40 % - Accent4 5 2 5" xfId="11727"/>
    <cellStyle name="40 % - Accent4 5 2 6" xfId="14367"/>
    <cellStyle name="40 % - Accent4 5 2 7" xfId="19297"/>
    <cellStyle name="40 % - Accent4 5 3" xfId="1679"/>
    <cellStyle name="40 % - Accent4 5 3 2" xfId="4321"/>
    <cellStyle name="40 % - Accent4 5 3 2 2" xfId="9602"/>
    <cellStyle name="40 % - Accent4 5 3 2 2 2" xfId="27745"/>
    <cellStyle name="40 % - Accent4 5 3 2 3" xfId="17359"/>
    <cellStyle name="40 % - Accent4 5 3 2 4" xfId="22465"/>
    <cellStyle name="40 % - Accent4 5 3 3" xfId="6961"/>
    <cellStyle name="40 % - Accent4 5 3 3 2" xfId="25105"/>
    <cellStyle name="40 % - Accent4 5 3 4" xfId="12255"/>
    <cellStyle name="40 % - Accent4 5 3 5" xfId="14895"/>
    <cellStyle name="40 % - Accent4 5 3 6" xfId="19825"/>
    <cellStyle name="40 % - Accent4 5 4" xfId="3088"/>
    <cellStyle name="40 % - Accent4 5 4 2" xfId="8370"/>
    <cellStyle name="40 % - Accent4 5 4 2 2" xfId="26513"/>
    <cellStyle name="40 % - Accent4 5 4 3" xfId="16127"/>
    <cellStyle name="40 % - Accent4 5 4 4" xfId="21233"/>
    <cellStyle name="40 % - Accent4 5 5" xfId="5729"/>
    <cellStyle name="40 % - Accent4 5 5 2" xfId="23873"/>
    <cellStyle name="40 % - Accent4 5 6" xfId="11027"/>
    <cellStyle name="40 % - Accent4 5 7" xfId="13663"/>
    <cellStyle name="40 % - Accent4 5 8" xfId="18593"/>
    <cellStyle name="40 % - Accent4 6" xfId="799"/>
    <cellStyle name="40 % - Accent4 6 2" xfId="2031"/>
    <cellStyle name="40 % - Accent4 6 2 2" xfId="4673"/>
    <cellStyle name="40 % - Accent4 6 2 2 2" xfId="9954"/>
    <cellStyle name="40 % - Accent4 6 2 2 2 2" xfId="28097"/>
    <cellStyle name="40 % - Accent4 6 2 2 3" xfId="17711"/>
    <cellStyle name="40 % - Accent4 6 2 2 4" xfId="22817"/>
    <cellStyle name="40 % - Accent4 6 2 3" xfId="7313"/>
    <cellStyle name="40 % - Accent4 6 2 3 2" xfId="25457"/>
    <cellStyle name="40 % - Accent4 6 2 4" xfId="12607"/>
    <cellStyle name="40 % - Accent4 6 2 5" xfId="15247"/>
    <cellStyle name="40 % - Accent4 6 2 6" xfId="20177"/>
    <cellStyle name="40 % - Accent4 6 3" xfId="3441"/>
    <cellStyle name="40 % - Accent4 6 3 2" xfId="8722"/>
    <cellStyle name="40 % - Accent4 6 3 2 2" xfId="26865"/>
    <cellStyle name="40 % - Accent4 6 3 3" xfId="16479"/>
    <cellStyle name="40 % - Accent4 6 3 4" xfId="21585"/>
    <cellStyle name="40 % - Accent4 6 4" xfId="6081"/>
    <cellStyle name="40 % - Accent4 6 4 2" xfId="24225"/>
    <cellStyle name="40 % - Accent4 6 5" xfId="11375"/>
    <cellStyle name="40 % - Accent4 6 6" xfId="14015"/>
    <cellStyle name="40 % - Accent4 6 7" xfId="18945"/>
    <cellStyle name="40 % - Accent4 7" xfId="1330"/>
    <cellStyle name="40 % - Accent4 7 2" xfId="3972"/>
    <cellStyle name="40 % - Accent4 7 2 2" xfId="9253"/>
    <cellStyle name="40 % - Accent4 7 2 2 2" xfId="27396"/>
    <cellStyle name="40 % - Accent4 7 2 3" xfId="17010"/>
    <cellStyle name="40 % - Accent4 7 2 4" xfId="22116"/>
    <cellStyle name="40 % - Accent4 7 3" xfId="6612"/>
    <cellStyle name="40 % - Accent4 7 3 2" xfId="24756"/>
    <cellStyle name="40 % - Accent4 7 4" xfId="11906"/>
    <cellStyle name="40 % - Accent4 7 5" xfId="14546"/>
    <cellStyle name="40 % - Accent4 7 6" xfId="19476"/>
    <cellStyle name="40 % - Accent4 8" xfId="2559"/>
    <cellStyle name="40 % - Accent4 8 2" xfId="5201"/>
    <cellStyle name="40 % - Accent4 8 2 2" xfId="10482"/>
    <cellStyle name="40 % - Accent4 8 2 2 2" xfId="28625"/>
    <cellStyle name="40 % - Accent4 8 2 3" xfId="23345"/>
    <cellStyle name="40 % - Accent4 8 3" xfId="7841"/>
    <cellStyle name="40 % - Accent4 8 3 2" xfId="25985"/>
    <cellStyle name="40 % - Accent4 8 4" xfId="13135"/>
    <cellStyle name="40 % - Accent4 8 5" xfId="15778"/>
    <cellStyle name="40 % - Accent4 8 6" xfId="20705"/>
    <cellStyle name="40 % - Accent4 9" xfId="2735"/>
    <cellStyle name="40 % - Accent4 9 2" xfId="8017"/>
    <cellStyle name="40 % - Accent4 9 2 2" xfId="26161"/>
    <cellStyle name="40 % - Accent4 9 3" xfId="20881"/>
    <cellStyle name="40 % - Accent5" xfId="38" builtinId="47" customBuiltin="1"/>
    <cellStyle name="40 % - Accent5 10" xfId="5379"/>
    <cellStyle name="40 % - Accent5 10 2" xfId="23523"/>
    <cellStyle name="40 % - Accent5 11" xfId="10678"/>
    <cellStyle name="40 % - Accent5 12" xfId="13316"/>
    <cellStyle name="40 % - Accent5 13" xfId="18241"/>
    <cellStyle name="40 % - Accent5 2" xfId="121"/>
    <cellStyle name="40 % - Accent5 2 10" xfId="10702"/>
    <cellStyle name="40 % - Accent5 2 11" xfId="13375"/>
    <cellStyle name="40 % - Accent5 2 12" xfId="18304"/>
    <cellStyle name="40 % - Accent5 2 2" xfId="236"/>
    <cellStyle name="40 % - Accent5 2 2 10" xfId="13462"/>
    <cellStyle name="40 % - Accent5 2 2 11" xfId="18392"/>
    <cellStyle name="40 % - Accent5 2 2 2" xfId="421"/>
    <cellStyle name="40 % - Accent5 2 2 2 2" xfId="774"/>
    <cellStyle name="40 % - Accent5 2 2 2 2 2" xfId="2006"/>
    <cellStyle name="40 % - Accent5 2 2 2 2 2 2" xfId="4648"/>
    <cellStyle name="40 % - Accent5 2 2 2 2 2 2 2" xfId="9929"/>
    <cellStyle name="40 % - Accent5 2 2 2 2 2 2 2 2" xfId="28072"/>
    <cellStyle name="40 % - Accent5 2 2 2 2 2 2 3" xfId="17686"/>
    <cellStyle name="40 % - Accent5 2 2 2 2 2 2 4" xfId="22792"/>
    <cellStyle name="40 % - Accent5 2 2 2 2 2 3" xfId="7288"/>
    <cellStyle name="40 % - Accent5 2 2 2 2 2 3 2" xfId="25432"/>
    <cellStyle name="40 % - Accent5 2 2 2 2 2 4" xfId="12582"/>
    <cellStyle name="40 % - Accent5 2 2 2 2 2 5" xfId="15222"/>
    <cellStyle name="40 % - Accent5 2 2 2 2 2 6" xfId="20152"/>
    <cellStyle name="40 % - Accent5 2 2 2 2 3" xfId="3416"/>
    <cellStyle name="40 % - Accent5 2 2 2 2 3 2" xfId="8697"/>
    <cellStyle name="40 % - Accent5 2 2 2 2 3 2 2" xfId="26840"/>
    <cellStyle name="40 % - Accent5 2 2 2 2 3 3" xfId="16454"/>
    <cellStyle name="40 % - Accent5 2 2 2 2 3 4" xfId="21560"/>
    <cellStyle name="40 % - Accent5 2 2 2 2 4" xfId="6056"/>
    <cellStyle name="40 % - Accent5 2 2 2 2 4 2" xfId="24200"/>
    <cellStyle name="40 % - Accent5 2 2 2 2 5" xfId="11350"/>
    <cellStyle name="40 % - Accent5 2 2 2 2 6" xfId="13990"/>
    <cellStyle name="40 % - Accent5 2 2 2 2 7" xfId="18920"/>
    <cellStyle name="40 % - Accent5 2 2 2 3" xfId="1126"/>
    <cellStyle name="40 % - Accent5 2 2 2 3 2" xfId="2358"/>
    <cellStyle name="40 % - Accent5 2 2 2 3 2 2" xfId="5000"/>
    <cellStyle name="40 % - Accent5 2 2 2 3 2 2 2" xfId="10281"/>
    <cellStyle name="40 % - Accent5 2 2 2 3 2 2 2 2" xfId="28424"/>
    <cellStyle name="40 % - Accent5 2 2 2 3 2 2 3" xfId="18038"/>
    <cellStyle name="40 % - Accent5 2 2 2 3 2 2 4" xfId="23144"/>
    <cellStyle name="40 % - Accent5 2 2 2 3 2 3" xfId="7640"/>
    <cellStyle name="40 % - Accent5 2 2 2 3 2 3 2" xfId="25784"/>
    <cellStyle name="40 % - Accent5 2 2 2 3 2 4" xfId="12934"/>
    <cellStyle name="40 % - Accent5 2 2 2 3 2 5" xfId="15574"/>
    <cellStyle name="40 % - Accent5 2 2 2 3 2 6" xfId="20504"/>
    <cellStyle name="40 % - Accent5 2 2 2 3 3" xfId="3768"/>
    <cellStyle name="40 % - Accent5 2 2 2 3 3 2" xfId="9049"/>
    <cellStyle name="40 % - Accent5 2 2 2 3 3 2 2" xfId="27192"/>
    <cellStyle name="40 % - Accent5 2 2 2 3 3 3" xfId="16806"/>
    <cellStyle name="40 % - Accent5 2 2 2 3 3 4" xfId="21912"/>
    <cellStyle name="40 % - Accent5 2 2 2 3 4" xfId="6408"/>
    <cellStyle name="40 % - Accent5 2 2 2 3 4 2" xfId="24552"/>
    <cellStyle name="40 % - Accent5 2 2 2 3 5" xfId="11702"/>
    <cellStyle name="40 % - Accent5 2 2 2 3 6" xfId="14342"/>
    <cellStyle name="40 % - Accent5 2 2 2 3 7" xfId="19272"/>
    <cellStyle name="40 % - Accent5 2 2 2 4" xfId="1654"/>
    <cellStyle name="40 % - Accent5 2 2 2 4 2" xfId="4296"/>
    <cellStyle name="40 % - Accent5 2 2 2 4 2 2" xfId="9577"/>
    <cellStyle name="40 % - Accent5 2 2 2 4 2 2 2" xfId="27720"/>
    <cellStyle name="40 % - Accent5 2 2 2 4 2 3" xfId="17334"/>
    <cellStyle name="40 % - Accent5 2 2 2 4 2 4" xfId="22440"/>
    <cellStyle name="40 % - Accent5 2 2 2 4 3" xfId="6936"/>
    <cellStyle name="40 % - Accent5 2 2 2 4 3 2" xfId="25080"/>
    <cellStyle name="40 % - Accent5 2 2 2 4 4" xfId="12230"/>
    <cellStyle name="40 % - Accent5 2 2 2 4 5" xfId="14870"/>
    <cellStyle name="40 % - Accent5 2 2 2 4 6" xfId="19800"/>
    <cellStyle name="40 % - Accent5 2 2 2 5" xfId="3063"/>
    <cellStyle name="40 % - Accent5 2 2 2 5 2" xfId="8345"/>
    <cellStyle name="40 % - Accent5 2 2 2 5 2 2" xfId="26488"/>
    <cellStyle name="40 % - Accent5 2 2 2 5 3" xfId="16102"/>
    <cellStyle name="40 % - Accent5 2 2 2 5 4" xfId="21208"/>
    <cellStyle name="40 % - Accent5 2 2 2 6" xfId="5704"/>
    <cellStyle name="40 % - Accent5 2 2 2 6 2" xfId="23848"/>
    <cellStyle name="40 % - Accent5 2 2 2 7" xfId="11002"/>
    <cellStyle name="40 % - Accent5 2 2 2 8" xfId="13638"/>
    <cellStyle name="40 % - Accent5 2 2 2 9" xfId="18568"/>
    <cellStyle name="40 % - Accent5 2 2 3" xfId="597"/>
    <cellStyle name="40 % - Accent5 2 2 3 2" xfId="1302"/>
    <cellStyle name="40 % - Accent5 2 2 3 2 2" xfId="2534"/>
    <cellStyle name="40 % - Accent5 2 2 3 2 2 2" xfId="5176"/>
    <cellStyle name="40 % - Accent5 2 2 3 2 2 2 2" xfId="10457"/>
    <cellStyle name="40 % - Accent5 2 2 3 2 2 2 2 2" xfId="28600"/>
    <cellStyle name="40 % - Accent5 2 2 3 2 2 2 3" xfId="18214"/>
    <cellStyle name="40 % - Accent5 2 2 3 2 2 2 4" xfId="23320"/>
    <cellStyle name="40 % - Accent5 2 2 3 2 2 3" xfId="7816"/>
    <cellStyle name="40 % - Accent5 2 2 3 2 2 3 2" xfId="25960"/>
    <cellStyle name="40 % - Accent5 2 2 3 2 2 4" xfId="13110"/>
    <cellStyle name="40 % - Accent5 2 2 3 2 2 5" xfId="15750"/>
    <cellStyle name="40 % - Accent5 2 2 3 2 2 6" xfId="20680"/>
    <cellStyle name="40 % - Accent5 2 2 3 2 3" xfId="3944"/>
    <cellStyle name="40 % - Accent5 2 2 3 2 3 2" xfId="9225"/>
    <cellStyle name="40 % - Accent5 2 2 3 2 3 2 2" xfId="27368"/>
    <cellStyle name="40 % - Accent5 2 2 3 2 3 3" xfId="16982"/>
    <cellStyle name="40 % - Accent5 2 2 3 2 3 4" xfId="22088"/>
    <cellStyle name="40 % - Accent5 2 2 3 2 4" xfId="6584"/>
    <cellStyle name="40 % - Accent5 2 2 3 2 4 2" xfId="24728"/>
    <cellStyle name="40 % - Accent5 2 2 3 2 5" xfId="11878"/>
    <cellStyle name="40 % - Accent5 2 2 3 2 6" xfId="14518"/>
    <cellStyle name="40 % - Accent5 2 2 3 2 7" xfId="19448"/>
    <cellStyle name="40 % - Accent5 2 2 3 3" xfId="1830"/>
    <cellStyle name="40 % - Accent5 2 2 3 3 2" xfId="4472"/>
    <cellStyle name="40 % - Accent5 2 2 3 3 2 2" xfId="9753"/>
    <cellStyle name="40 % - Accent5 2 2 3 3 2 2 2" xfId="27896"/>
    <cellStyle name="40 % - Accent5 2 2 3 3 2 3" xfId="17510"/>
    <cellStyle name="40 % - Accent5 2 2 3 3 2 4" xfId="22616"/>
    <cellStyle name="40 % - Accent5 2 2 3 3 3" xfId="7112"/>
    <cellStyle name="40 % - Accent5 2 2 3 3 3 2" xfId="25256"/>
    <cellStyle name="40 % - Accent5 2 2 3 3 4" xfId="12406"/>
    <cellStyle name="40 % - Accent5 2 2 3 3 5" xfId="15046"/>
    <cellStyle name="40 % - Accent5 2 2 3 3 6" xfId="19976"/>
    <cellStyle name="40 % - Accent5 2 2 3 4" xfId="3239"/>
    <cellStyle name="40 % - Accent5 2 2 3 4 2" xfId="8521"/>
    <cellStyle name="40 % - Accent5 2 2 3 4 2 2" xfId="26664"/>
    <cellStyle name="40 % - Accent5 2 2 3 4 3" xfId="16278"/>
    <cellStyle name="40 % - Accent5 2 2 3 4 4" xfId="21384"/>
    <cellStyle name="40 % - Accent5 2 2 3 5" xfId="5880"/>
    <cellStyle name="40 % - Accent5 2 2 3 5 2" xfId="24024"/>
    <cellStyle name="40 % - Accent5 2 2 3 6" xfId="11174"/>
    <cellStyle name="40 % - Accent5 2 2 3 7" xfId="13814"/>
    <cellStyle name="40 % - Accent5 2 2 3 8" xfId="18744"/>
    <cellStyle name="40 % - Accent5 2 2 4" xfId="950"/>
    <cellStyle name="40 % - Accent5 2 2 4 2" xfId="2182"/>
    <cellStyle name="40 % - Accent5 2 2 4 2 2" xfId="4824"/>
    <cellStyle name="40 % - Accent5 2 2 4 2 2 2" xfId="10105"/>
    <cellStyle name="40 % - Accent5 2 2 4 2 2 2 2" xfId="28248"/>
    <cellStyle name="40 % - Accent5 2 2 4 2 2 3" xfId="17862"/>
    <cellStyle name="40 % - Accent5 2 2 4 2 2 4" xfId="22968"/>
    <cellStyle name="40 % - Accent5 2 2 4 2 3" xfId="7464"/>
    <cellStyle name="40 % - Accent5 2 2 4 2 3 2" xfId="25608"/>
    <cellStyle name="40 % - Accent5 2 2 4 2 4" xfId="12758"/>
    <cellStyle name="40 % - Accent5 2 2 4 2 5" xfId="15398"/>
    <cellStyle name="40 % - Accent5 2 2 4 2 6" xfId="20328"/>
    <cellStyle name="40 % - Accent5 2 2 4 3" xfId="3592"/>
    <cellStyle name="40 % - Accent5 2 2 4 3 2" xfId="8873"/>
    <cellStyle name="40 % - Accent5 2 2 4 3 2 2" xfId="27016"/>
    <cellStyle name="40 % - Accent5 2 2 4 3 3" xfId="16630"/>
    <cellStyle name="40 % - Accent5 2 2 4 3 4" xfId="21736"/>
    <cellStyle name="40 % - Accent5 2 2 4 4" xfId="6232"/>
    <cellStyle name="40 % - Accent5 2 2 4 4 2" xfId="24376"/>
    <cellStyle name="40 % - Accent5 2 2 4 5" xfId="11526"/>
    <cellStyle name="40 % - Accent5 2 2 4 6" xfId="14166"/>
    <cellStyle name="40 % - Accent5 2 2 4 7" xfId="19096"/>
    <cellStyle name="40 % - Accent5 2 2 5" xfId="1478"/>
    <cellStyle name="40 % - Accent5 2 2 5 2" xfId="4120"/>
    <cellStyle name="40 % - Accent5 2 2 5 2 2" xfId="9401"/>
    <cellStyle name="40 % - Accent5 2 2 5 2 2 2" xfId="27544"/>
    <cellStyle name="40 % - Accent5 2 2 5 2 3" xfId="17158"/>
    <cellStyle name="40 % - Accent5 2 2 5 2 4" xfId="22264"/>
    <cellStyle name="40 % - Accent5 2 2 5 3" xfId="6760"/>
    <cellStyle name="40 % - Accent5 2 2 5 3 2" xfId="24904"/>
    <cellStyle name="40 % - Accent5 2 2 5 4" xfId="12054"/>
    <cellStyle name="40 % - Accent5 2 2 5 5" xfId="14694"/>
    <cellStyle name="40 % - Accent5 2 2 5 6" xfId="19624"/>
    <cellStyle name="40 % - Accent5 2 2 6" xfId="2710"/>
    <cellStyle name="40 % - Accent5 2 2 6 2" xfId="5352"/>
    <cellStyle name="40 % - Accent5 2 2 6 2 2" xfId="10633"/>
    <cellStyle name="40 % - Accent5 2 2 6 2 2 2" xfId="28776"/>
    <cellStyle name="40 % - Accent5 2 2 6 2 3" xfId="23496"/>
    <cellStyle name="40 % - Accent5 2 2 6 3" xfId="7992"/>
    <cellStyle name="40 % - Accent5 2 2 6 3 2" xfId="26136"/>
    <cellStyle name="40 % - Accent5 2 2 6 4" xfId="13286"/>
    <cellStyle name="40 % - Accent5 2 2 6 5" xfId="15926"/>
    <cellStyle name="40 % - Accent5 2 2 6 6" xfId="20856"/>
    <cellStyle name="40 % - Accent5 2 2 7" xfId="2887"/>
    <cellStyle name="40 % - Accent5 2 2 7 2" xfId="8169"/>
    <cellStyle name="40 % - Accent5 2 2 7 2 2" xfId="26312"/>
    <cellStyle name="40 % - Accent5 2 2 7 3" xfId="21032"/>
    <cellStyle name="40 % - Accent5 2 2 8" xfId="5528"/>
    <cellStyle name="40 % - Accent5 2 2 8 2" xfId="23672"/>
    <cellStyle name="40 % - Accent5 2 2 9" xfId="10826"/>
    <cellStyle name="40 % - Accent5 2 3" xfId="334"/>
    <cellStyle name="40 % - Accent5 2 3 2" xfId="687"/>
    <cellStyle name="40 % - Accent5 2 3 2 2" xfId="1919"/>
    <cellStyle name="40 % - Accent5 2 3 2 2 2" xfId="4561"/>
    <cellStyle name="40 % - Accent5 2 3 2 2 2 2" xfId="9842"/>
    <cellStyle name="40 % - Accent5 2 3 2 2 2 2 2" xfId="27985"/>
    <cellStyle name="40 % - Accent5 2 3 2 2 2 3" xfId="17599"/>
    <cellStyle name="40 % - Accent5 2 3 2 2 2 4" xfId="22705"/>
    <cellStyle name="40 % - Accent5 2 3 2 2 3" xfId="7201"/>
    <cellStyle name="40 % - Accent5 2 3 2 2 3 2" xfId="25345"/>
    <cellStyle name="40 % - Accent5 2 3 2 2 4" xfId="12495"/>
    <cellStyle name="40 % - Accent5 2 3 2 2 5" xfId="15135"/>
    <cellStyle name="40 % - Accent5 2 3 2 2 6" xfId="20065"/>
    <cellStyle name="40 % - Accent5 2 3 2 3" xfId="3329"/>
    <cellStyle name="40 % - Accent5 2 3 2 3 2" xfId="8610"/>
    <cellStyle name="40 % - Accent5 2 3 2 3 2 2" xfId="26753"/>
    <cellStyle name="40 % - Accent5 2 3 2 3 3" xfId="16367"/>
    <cellStyle name="40 % - Accent5 2 3 2 3 4" xfId="21473"/>
    <cellStyle name="40 % - Accent5 2 3 2 4" xfId="5969"/>
    <cellStyle name="40 % - Accent5 2 3 2 4 2" xfId="24113"/>
    <cellStyle name="40 % - Accent5 2 3 2 5" xfId="11263"/>
    <cellStyle name="40 % - Accent5 2 3 2 6" xfId="13903"/>
    <cellStyle name="40 % - Accent5 2 3 2 7" xfId="18833"/>
    <cellStyle name="40 % - Accent5 2 3 3" xfId="1039"/>
    <cellStyle name="40 % - Accent5 2 3 3 2" xfId="2271"/>
    <cellStyle name="40 % - Accent5 2 3 3 2 2" xfId="4913"/>
    <cellStyle name="40 % - Accent5 2 3 3 2 2 2" xfId="10194"/>
    <cellStyle name="40 % - Accent5 2 3 3 2 2 2 2" xfId="28337"/>
    <cellStyle name="40 % - Accent5 2 3 3 2 2 3" xfId="17951"/>
    <cellStyle name="40 % - Accent5 2 3 3 2 2 4" xfId="23057"/>
    <cellStyle name="40 % - Accent5 2 3 3 2 3" xfId="7553"/>
    <cellStyle name="40 % - Accent5 2 3 3 2 3 2" xfId="25697"/>
    <cellStyle name="40 % - Accent5 2 3 3 2 4" xfId="12847"/>
    <cellStyle name="40 % - Accent5 2 3 3 2 5" xfId="15487"/>
    <cellStyle name="40 % - Accent5 2 3 3 2 6" xfId="20417"/>
    <cellStyle name="40 % - Accent5 2 3 3 3" xfId="3681"/>
    <cellStyle name="40 % - Accent5 2 3 3 3 2" xfId="8962"/>
    <cellStyle name="40 % - Accent5 2 3 3 3 2 2" xfId="27105"/>
    <cellStyle name="40 % - Accent5 2 3 3 3 3" xfId="16719"/>
    <cellStyle name="40 % - Accent5 2 3 3 3 4" xfId="21825"/>
    <cellStyle name="40 % - Accent5 2 3 3 4" xfId="6321"/>
    <cellStyle name="40 % - Accent5 2 3 3 4 2" xfId="24465"/>
    <cellStyle name="40 % - Accent5 2 3 3 5" xfId="11615"/>
    <cellStyle name="40 % - Accent5 2 3 3 6" xfId="14255"/>
    <cellStyle name="40 % - Accent5 2 3 3 7" xfId="19185"/>
    <cellStyle name="40 % - Accent5 2 3 4" xfId="1567"/>
    <cellStyle name="40 % - Accent5 2 3 4 2" xfId="4209"/>
    <cellStyle name="40 % - Accent5 2 3 4 2 2" xfId="9490"/>
    <cellStyle name="40 % - Accent5 2 3 4 2 2 2" xfId="27633"/>
    <cellStyle name="40 % - Accent5 2 3 4 2 3" xfId="17247"/>
    <cellStyle name="40 % - Accent5 2 3 4 2 4" xfId="22353"/>
    <cellStyle name="40 % - Accent5 2 3 4 3" xfId="6849"/>
    <cellStyle name="40 % - Accent5 2 3 4 3 2" xfId="24993"/>
    <cellStyle name="40 % - Accent5 2 3 4 4" xfId="12143"/>
    <cellStyle name="40 % - Accent5 2 3 4 5" xfId="14783"/>
    <cellStyle name="40 % - Accent5 2 3 4 6" xfId="19713"/>
    <cellStyle name="40 % - Accent5 2 3 5" xfId="2976"/>
    <cellStyle name="40 % - Accent5 2 3 5 2" xfId="8258"/>
    <cellStyle name="40 % - Accent5 2 3 5 2 2" xfId="26401"/>
    <cellStyle name="40 % - Accent5 2 3 5 3" xfId="16015"/>
    <cellStyle name="40 % - Accent5 2 3 5 4" xfId="21121"/>
    <cellStyle name="40 % - Accent5 2 3 6" xfId="5617"/>
    <cellStyle name="40 % - Accent5 2 3 6 2" xfId="23761"/>
    <cellStyle name="40 % - Accent5 2 3 7" xfId="10917"/>
    <cellStyle name="40 % - Accent5 2 3 8" xfId="13551"/>
    <cellStyle name="40 % - Accent5 2 3 9" xfId="18481"/>
    <cellStyle name="40 % - Accent5 2 4" xfId="510"/>
    <cellStyle name="40 % - Accent5 2 4 2" xfId="1215"/>
    <cellStyle name="40 % - Accent5 2 4 2 2" xfId="2447"/>
    <cellStyle name="40 % - Accent5 2 4 2 2 2" xfId="5089"/>
    <cellStyle name="40 % - Accent5 2 4 2 2 2 2" xfId="10370"/>
    <cellStyle name="40 % - Accent5 2 4 2 2 2 2 2" xfId="28513"/>
    <cellStyle name="40 % - Accent5 2 4 2 2 2 3" xfId="18127"/>
    <cellStyle name="40 % - Accent5 2 4 2 2 2 4" xfId="23233"/>
    <cellStyle name="40 % - Accent5 2 4 2 2 3" xfId="7729"/>
    <cellStyle name="40 % - Accent5 2 4 2 2 3 2" xfId="25873"/>
    <cellStyle name="40 % - Accent5 2 4 2 2 4" xfId="13023"/>
    <cellStyle name="40 % - Accent5 2 4 2 2 5" xfId="15663"/>
    <cellStyle name="40 % - Accent5 2 4 2 2 6" xfId="20593"/>
    <cellStyle name="40 % - Accent5 2 4 2 3" xfId="3857"/>
    <cellStyle name="40 % - Accent5 2 4 2 3 2" xfId="9138"/>
    <cellStyle name="40 % - Accent5 2 4 2 3 2 2" xfId="27281"/>
    <cellStyle name="40 % - Accent5 2 4 2 3 3" xfId="16895"/>
    <cellStyle name="40 % - Accent5 2 4 2 3 4" xfId="22001"/>
    <cellStyle name="40 % - Accent5 2 4 2 4" xfId="6497"/>
    <cellStyle name="40 % - Accent5 2 4 2 4 2" xfId="24641"/>
    <cellStyle name="40 % - Accent5 2 4 2 5" xfId="11791"/>
    <cellStyle name="40 % - Accent5 2 4 2 6" xfId="14431"/>
    <cellStyle name="40 % - Accent5 2 4 2 7" xfId="19361"/>
    <cellStyle name="40 % - Accent5 2 4 3" xfId="1743"/>
    <cellStyle name="40 % - Accent5 2 4 3 2" xfId="4385"/>
    <cellStyle name="40 % - Accent5 2 4 3 2 2" xfId="9666"/>
    <cellStyle name="40 % - Accent5 2 4 3 2 2 2" xfId="27809"/>
    <cellStyle name="40 % - Accent5 2 4 3 2 3" xfId="17423"/>
    <cellStyle name="40 % - Accent5 2 4 3 2 4" xfId="22529"/>
    <cellStyle name="40 % - Accent5 2 4 3 3" xfId="7025"/>
    <cellStyle name="40 % - Accent5 2 4 3 3 2" xfId="25169"/>
    <cellStyle name="40 % - Accent5 2 4 3 4" xfId="12319"/>
    <cellStyle name="40 % - Accent5 2 4 3 5" xfId="14959"/>
    <cellStyle name="40 % - Accent5 2 4 3 6" xfId="19889"/>
    <cellStyle name="40 % - Accent5 2 4 4" xfId="3152"/>
    <cellStyle name="40 % - Accent5 2 4 4 2" xfId="8434"/>
    <cellStyle name="40 % - Accent5 2 4 4 2 2" xfId="26577"/>
    <cellStyle name="40 % - Accent5 2 4 4 3" xfId="16191"/>
    <cellStyle name="40 % - Accent5 2 4 4 4" xfId="21297"/>
    <cellStyle name="40 % - Accent5 2 4 5" xfId="5793"/>
    <cellStyle name="40 % - Accent5 2 4 5 2" xfId="23937"/>
    <cellStyle name="40 % - Accent5 2 4 6" xfId="11089"/>
    <cellStyle name="40 % - Accent5 2 4 7" xfId="13727"/>
    <cellStyle name="40 % - Accent5 2 4 8" xfId="18657"/>
    <cellStyle name="40 % - Accent5 2 5" xfId="863"/>
    <cellStyle name="40 % - Accent5 2 5 2" xfId="2095"/>
    <cellStyle name="40 % - Accent5 2 5 2 2" xfId="4737"/>
    <cellStyle name="40 % - Accent5 2 5 2 2 2" xfId="10018"/>
    <cellStyle name="40 % - Accent5 2 5 2 2 2 2" xfId="28161"/>
    <cellStyle name="40 % - Accent5 2 5 2 2 3" xfId="17775"/>
    <cellStyle name="40 % - Accent5 2 5 2 2 4" xfId="22881"/>
    <cellStyle name="40 % - Accent5 2 5 2 3" xfId="7377"/>
    <cellStyle name="40 % - Accent5 2 5 2 3 2" xfId="25521"/>
    <cellStyle name="40 % - Accent5 2 5 2 4" xfId="12671"/>
    <cellStyle name="40 % - Accent5 2 5 2 5" xfId="15311"/>
    <cellStyle name="40 % - Accent5 2 5 2 6" xfId="20241"/>
    <cellStyle name="40 % - Accent5 2 5 3" xfId="3505"/>
    <cellStyle name="40 % - Accent5 2 5 3 2" xfId="8786"/>
    <cellStyle name="40 % - Accent5 2 5 3 2 2" xfId="26929"/>
    <cellStyle name="40 % - Accent5 2 5 3 3" xfId="16543"/>
    <cellStyle name="40 % - Accent5 2 5 3 4" xfId="21649"/>
    <cellStyle name="40 % - Accent5 2 5 4" xfId="6145"/>
    <cellStyle name="40 % - Accent5 2 5 4 2" xfId="24289"/>
    <cellStyle name="40 % - Accent5 2 5 5" xfId="11439"/>
    <cellStyle name="40 % - Accent5 2 5 6" xfId="14079"/>
    <cellStyle name="40 % - Accent5 2 5 7" xfId="19009"/>
    <cellStyle name="40 % - Accent5 2 6" xfId="1391"/>
    <cellStyle name="40 % - Accent5 2 6 2" xfId="4033"/>
    <cellStyle name="40 % - Accent5 2 6 2 2" xfId="9314"/>
    <cellStyle name="40 % - Accent5 2 6 2 2 2" xfId="27457"/>
    <cellStyle name="40 % - Accent5 2 6 2 3" xfId="17071"/>
    <cellStyle name="40 % - Accent5 2 6 2 4" xfId="22177"/>
    <cellStyle name="40 % - Accent5 2 6 3" xfId="6673"/>
    <cellStyle name="40 % - Accent5 2 6 3 2" xfId="24817"/>
    <cellStyle name="40 % - Accent5 2 6 4" xfId="11967"/>
    <cellStyle name="40 % - Accent5 2 6 5" xfId="14607"/>
    <cellStyle name="40 % - Accent5 2 6 6" xfId="19537"/>
    <cellStyle name="40 % - Accent5 2 7" xfId="2623"/>
    <cellStyle name="40 % - Accent5 2 7 2" xfId="5265"/>
    <cellStyle name="40 % - Accent5 2 7 2 2" xfId="10546"/>
    <cellStyle name="40 % - Accent5 2 7 2 2 2" xfId="28689"/>
    <cellStyle name="40 % - Accent5 2 7 2 3" xfId="23409"/>
    <cellStyle name="40 % - Accent5 2 7 3" xfId="7905"/>
    <cellStyle name="40 % - Accent5 2 7 3 2" xfId="26049"/>
    <cellStyle name="40 % - Accent5 2 7 4" xfId="13199"/>
    <cellStyle name="40 % - Accent5 2 7 5" xfId="15839"/>
    <cellStyle name="40 % - Accent5 2 7 6" xfId="20769"/>
    <cellStyle name="40 % - Accent5 2 8" xfId="2800"/>
    <cellStyle name="40 % - Accent5 2 8 2" xfId="8082"/>
    <cellStyle name="40 % - Accent5 2 8 2 2" xfId="26225"/>
    <cellStyle name="40 % - Accent5 2 8 3" xfId="20945"/>
    <cellStyle name="40 % - Accent5 2 9" xfId="5441"/>
    <cellStyle name="40 % - Accent5 2 9 2" xfId="23585"/>
    <cellStyle name="40 % - Accent5 3" xfId="178"/>
    <cellStyle name="40 % - Accent5 3 10" xfId="13405"/>
    <cellStyle name="40 % - Accent5 3 11" xfId="18335"/>
    <cellStyle name="40 % - Accent5 3 2" xfId="364"/>
    <cellStyle name="40 % - Accent5 3 2 2" xfId="717"/>
    <cellStyle name="40 % - Accent5 3 2 2 2" xfId="1949"/>
    <cellStyle name="40 % - Accent5 3 2 2 2 2" xfId="4591"/>
    <cellStyle name="40 % - Accent5 3 2 2 2 2 2" xfId="9872"/>
    <cellStyle name="40 % - Accent5 3 2 2 2 2 2 2" xfId="28015"/>
    <cellStyle name="40 % - Accent5 3 2 2 2 2 3" xfId="17629"/>
    <cellStyle name="40 % - Accent5 3 2 2 2 2 4" xfId="22735"/>
    <cellStyle name="40 % - Accent5 3 2 2 2 3" xfId="7231"/>
    <cellStyle name="40 % - Accent5 3 2 2 2 3 2" xfId="25375"/>
    <cellStyle name="40 % - Accent5 3 2 2 2 4" xfId="12525"/>
    <cellStyle name="40 % - Accent5 3 2 2 2 5" xfId="15165"/>
    <cellStyle name="40 % - Accent5 3 2 2 2 6" xfId="20095"/>
    <cellStyle name="40 % - Accent5 3 2 2 3" xfId="3359"/>
    <cellStyle name="40 % - Accent5 3 2 2 3 2" xfId="8640"/>
    <cellStyle name="40 % - Accent5 3 2 2 3 2 2" xfId="26783"/>
    <cellStyle name="40 % - Accent5 3 2 2 3 3" xfId="16397"/>
    <cellStyle name="40 % - Accent5 3 2 2 3 4" xfId="21503"/>
    <cellStyle name="40 % - Accent5 3 2 2 4" xfId="5999"/>
    <cellStyle name="40 % - Accent5 3 2 2 4 2" xfId="24143"/>
    <cellStyle name="40 % - Accent5 3 2 2 5" xfId="11293"/>
    <cellStyle name="40 % - Accent5 3 2 2 6" xfId="13933"/>
    <cellStyle name="40 % - Accent5 3 2 2 7" xfId="18863"/>
    <cellStyle name="40 % - Accent5 3 2 3" xfId="1069"/>
    <cellStyle name="40 % - Accent5 3 2 3 2" xfId="2301"/>
    <cellStyle name="40 % - Accent5 3 2 3 2 2" xfId="4943"/>
    <cellStyle name="40 % - Accent5 3 2 3 2 2 2" xfId="10224"/>
    <cellStyle name="40 % - Accent5 3 2 3 2 2 2 2" xfId="28367"/>
    <cellStyle name="40 % - Accent5 3 2 3 2 2 3" xfId="17981"/>
    <cellStyle name="40 % - Accent5 3 2 3 2 2 4" xfId="23087"/>
    <cellStyle name="40 % - Accent5 3 2 3 2 3" xfId="7583"/>
    <cellStyle name="40 % - Accent5 3 2 3 2 3 2" xfId="25727"/>
    <cellStyle name="40 % - Accent5 3 2 3 2 4" xfId="12877"/>
    <cellStyle name="40 % - Accent5 3 2 3 2 5" xfId="15517"/>
    <cellStyle name="40 % - Accent5 3 2 3 2 6" xfId="20447"/>
    <cellStyle name="40 % - Accent5 3 2 3 3" xfId="3711"/>
    <cellStyle name="40 % - Accent5 3 2 3 3 2" xfId="8992"/>
    <cellStyle name="40 % - Accent5 3 2 3 3 2 2" xfId="27135"/>
    <cellStyle name="40 % - Accent5 3 2 3 3 3" xfId="16749"/>
    <cellStyle name="40 % - Accent5 3 2 3 3 4" xfId="21855"/>
    <cellStyle name="40 % - Accent5 3 2 3 4" xfId="6351"/>
    <cellStyle name="40 % - Accent5 3 2 3 4 2" xfId="24495"/>
    <cellStyle name="40 % - Accent5 3 2 3 5" xfId="11645"/>
    <cellStyle name="40 % - Accent5 3 2 3 6" xfId="14285"/>
    <cellStyle name="40 % - Accent5 3 2 3 7" xfId="19215"/>
    <cellStyle name="40 % - Accent5 3 2 4" xfId="1597"/>
    <cellStyle name="40 % - Accent5 3 2 4 2" xfId="4239"/>
    <cellStyle name="40 % - Accent5 3 2 4 2 2" xfId="9520"/>
    <cellStyle name="40 % - Accent5 3 2 4 2 2 2" xfId="27663"/>
    <cellStyle name="40 % - Accent5 3 2 4 2 3" xfId="17277"/>
    <cellStyle name="40 % - Accent5 3 2 4 2 4" xfId="22383"/>
    <cellStyle name="40 % - Accent5 3 2 4 3" xfId="6879"/>
    <cellStyle name="40 % - Accent5 3 2 4 3 2" xfId="25023"/>
    <cellStyle name="40 % - Accent5 3 2 4 4" xfId="12173"/>
    <cellStyle name="40 % - Accent5 3 2 4 5" xfId="14813"/>
    <cellStyle name="40 % - Accent5 3 2 4 6" xfId="19743"/>
    <cellStyle name="40 % - Accent5 3 2 5" xfId="3006"/>
    <cellStyle name="40 % - Accent5 3 2 5 2" xfId="8288"/>
    <cellStyle name="40 % - Accent5 3 2 5 2 2" xfId="26431"/>
    <cellStyle name="40 % - Accent5 3 2 5 3" xfId="16045"/>
    <cellStyle name="40 % - Accent5 3 2 5 4" xfId="21151"/>
    <cellStyle name="40 % - Accent5 3 2 6" xfId="5647"/>
    <cellStyle name="40 % - Accent5 3 2 6 2" xfId="23791"/>
    <cellStyle name="40 % - Accent5 3 2 7" xfId="10947"/>
    <cellStyle name="40 % - Accent5 3 2 8" xfId="13581"/>
    <cellStyle name="40 % - Accent5 3 2 9" xfId="18511"/>
    <cellStyle name="40 % - Accent5 3 3" xfId="540"/>
    <cellStyle name="40 % - Accent5 3 3 2" xfId="1245"/>
    <cellStyle name="40 % - Accent5 3 3 2 2" xfId="2477"/>
    <cellStyle name="40 % - Accent5 3 3 2 2 2" xfId="5119"/>
    <cellStyle name="40 % - Accent5 3 3 2 2 2 2" xfId="10400"/>
    <cellStyle name="40 % - Accent5 3 3 2 2 2 2 2" xfId="28543"/>
    <cellStyle name="40 % - Accent5 3 3 2 2 2 3" xfId="18157"/>
    <cellStyle name="40 % - Accent5 3 3 2 2 2 4" xfId="23263"/>
    <cellStyle name="40 % - Accent5 3 3 2 2 3" xfId="7759"/>
    <cellStyle name="40 % - Accent5 3 3 2 2 3 2" xfId="25903"/>
    <cellStyle name="40 % - Accent5 3 3 2 2 4" xfId="13053"/>
    <cellStyle name="40 % - Accent5 3 3 2 2 5" xfId="15693"/>
    <cellStyle name="40 % - Accent5 3 3 2 2 6" xfId="20623"/>
    <cellStyle name="40 % - Accent5 3 3 2 3" xfId="3887"/>
    <cellStyle name="40 % - Accent5 3 3 2 3 2" xfId="9168"/>
    <cellStyle name="40 % - Accent5 3 3 2 3 2 2" xfId="27311"/>
    <cellStyle name="40 % - Accent5 3 3 2 3 3" xfId="16925"/>
    <cellStyle name="40 % - Accent5 3 3 2 3 4" xfId="22031"/>
    <cellStyle name="40 % - Accent5 3 3 2 4" xfId="6527"/>
    <cellStyle name="40 % - Accent5 3 3 2 4 2" xfId="24671"/>
    <cellStyle name="40 % - Accent5 3 3 2 5" xfId="11821"/>
    <cellStyle name="40 % - Accent5 3 3 2 6" xfId="14461"/>
    <cellStyle name="40 % - Accent5 3 3 2 7" xfId="19391"/>
    <cellStyle name="40 % - Accent5 3 3 3" xfId="1773"/>
    <cellStyle name="40 % - Accent5 3 3 3 2" xfId="4415"/>
    <cellStyle name="40 % - Accent5 3 3 3 2 2" xfId="9696"/>
    <cellStyle name="40 % - Accent5 3 3 3 2 2 2" xfId="27839"/>
    <cellStyle name="40 % - Accent5 3 3 3 2 3" xfId="17453"/>
    <cellStyle name="40 % - Accent5 3 3 3 2 4" xfId="22559"/>
    <cellStyle name="40 % - Accent5 3 3 3 3" xfId="7055"/>
    <cellStyle name="40 % - Accent5 3 3 3 3 2" xfId="25199"/>
    <cellStyle name="40 % - Accent5 3 3 3 4" xfId="12349"/>
    <cellStyle name="40 % - Accent5 3 3 3 5" xfId="14989"/>
    <cellStyle name="40 % - Accent5 3 3 3 6" xfId="19919"/>
    <cellStyle name="40 % - Accent5 3 3 4" xfId="3182"/>
    <cellStyle name="40 % - Accent5 3 3 4 2" xfId="8464"/>
    <cellStyle name="40 % - Accent5 3 3 4 2 2" xfId="26607"/>
    <cellStyle name="40 % - Accent5 3 3 4 3" xfId="16221"/>
    <cellStyle name="40 % - Accent5 3 3 4 4" xfId="21327"/>
    <cellStyle name="40 % - Accent5 3 3 5" xfId="5823"/>
    <cellStyle name="40 % - Accent5 3 3 5 2" xfId="23967"/>
    <cellStyle name="40 % - Accent5 3 3 6" xfId="11119"/>
    <cellStyle name="40 % - Accent5 3 3 7" xfId="13757"/>
    <cellStyle name="40 % - Accent5 3 3 8" xfId="18687"/>
    <cellStyle name="40 % - Accent5 3 4" xfId="893"/>
    <cellStyle name="40 % - Accent5 3 4 2" xfId="2125"/>
    <cellStyle name="40 % - Accent5 3 4 2 2" xfId="4767"/>
    <cellStyle name="40 % - Accent5 3 4 2 2 2" xfId="10048"/>
    <cellStyle name="40 % - Accent5 3 4 2 2 2 2" xfId="28191"/>
    <cellStyle name="40 % - Accent5 3 4 2 2 3" xfId="17805"/>
    <cellStyle name="40 % - Accent5 3 4 2 2 4" xfId="22911"/>
    <cellStyle name="40 % - Accent5 3 4 2 3" xfId="7407"/>
    <cellStyle name="40 % - Accent5 3 4 2 3 2" xfId="25551"/>
    <cellStyle name="40 % - Accent5 3 4 2 4" xfId="12701"/>
    <cellStyle name="40 % - Accent5 3 4 2 5" xfId="15341"/>
    <cellStyle name="40 % - Accent5 3 4 2 6" xfId="20271"/>
    <cellStyle name="40 % - Accent5 3 4 3" xfId="3535"/>
    <cellStyle name="40 % - Accent5 3 4 3 2" xfId="8816"/>
    <cellStyle name="40 % - Accent5 3 4 3 2 2" xfId="26959"/>
    <cellStyle name="40 % - Accent5 3 4 3 3" xfId="16573"/>
    <cellStyle name="40 % - Accent5 3 4 3 4" xfId="21679"/>
    <cellStyle name="40 % - Accent5 3 4 4" xfId="6175"/>
    <cellStyle name="40 % - Accent5 3 4 4 2" xfId="24319"/>
    <cellStyle name="40 % - Accent5 3 4 5" xfId="11469"/>
    <cellStyle name="40 % - Accent5 3 4 6" xfId="14109"/>
    <cellStyle name="40 % - Accent5 3 4 7" xfId="19039"/>
    <cellStyle name="40 % - Accent5 3 5" xfId="1421"/>
    <cellStyle name="40 % - Accent5 3 5 2" xfId="4063"/>
    <cellStyle name="40 % - Accent5 3 5 2 2" xfId="9344"/>
    <cellStyle name="40 % - Accent5 3 5 2 2 2" xfId="27487"/>
    <cellStyle name="40 % - Accent5 3 5 2 3" xfId="17101"/>
    <cellStyle name="40 % - Accent5 3 5 2 4" xfId="22207"/>
    <cellStyle name="40 % - Accent5 3 5 3" xfId="6703"/>
    <cellStyle name="40 % - Accent5 3 5 3 2" xfId="24847"/>
    <cellStyle name="40 % - Accent5 3 5 4" xfId="11997"/>
    <cellStyle name="40 % - Accent5 3 5 5" xfId="14637"/>
    <cellStyle name="40 % - Accent5 3 5 6" xfId="19567"/>
    <cellStyle name="40 % - Accent5 3 6" xfId="2653"/>
    <cellStyle name="40 % - Accent5 3 6 2" xfId="5295"/>
    <cellStyle name="40 % - Accent5 3 6 2 2" xfId="10576"/>
    <cellStyle name="40 % - Accent5 3 6 2 2 2" xfId="28719"/>
    <cellStyle name="40 % - Accent5 3 6 2 3" xfId="23439"/>
    <cellStyle name="40 % - Accent5 3 6 3" xfId="7935"/>
    <cellStyle name="40 % - Accent5 3 6 3 2" xfId="26079"/>
    <cellStyle name="40 % - Accent5 3 6 4" xfId="13229"/>
    <cellStyle name="40 % - Accent5 3 6 5" xfId="15869"/>
    <cellStyle name="40 % - Accent5 3 6 6" xfId="20799"/>
    <cellStyle name="40 % - Accent5 3 7" xfId="2830"/>
    <cellStyle name="40 % - Accent5 3 7 2" xfId="8112"/>
    <cellStyle name="40 % - Accent5 3 7 2 2" xfId="26255"/>
    <cellStyle name="40 % - Accent5 3 7 3" xfId="20975"/>
    <cellStyle name="40 % - Accent5 3 8" xfId="5471"/>
    <cellStyle name="40 % - Accent5 3 8 2" xfId="23615"/>
    <cellStyle name="40 % - Accent5 3 9" xfId="10769"/>
    <cellStyle name="40 % - Accent5 4" xfId="276"/>
    <cellStyle name="40 % - Accent5 4 2" xfId="628"/>
    <cellStyle name="40 % - Accent5 4 2 2" xfId="1860"/>
    <cellStyle name="40 % - Accent5 4 2 2 2" xfId="4502"/>
    <cellStyle name="40 % - Accent5 4 2 2 2 2" xfId="9783"/>
    <cellStyle name="40 % - Accent5 4 2 2 2 2 2" xfId="27926"/>
    <cellStyle name="40 % - Accent5 4 2 2 2 3" xfId="17540"/>
    <cellStyle name="40 % - Accent5 4 2 2 2 4" xfId="22646"/>
    <cellStyle name="40 % - Accent5 4 2 2 3" xfId="7142"/>
    <cellStyle name="40 % - Accent5 4 2 2 3 2" xfId="25286"/>
    <cellStyle name="40 % - Accent5 4 2 2 4" xfId="12436"/>
    <cellStyle name="40 % - Accent5 4 2 2 5" xfId="15076"/>
    <cellStyle name="40 % - Accent5 4 2 2 6" xfId="20006"/>
    <cellStyle name="40 % - Accent5 4 2 3" xfId="3270"/>
    <cellStyle name="40 % - Accent5 4 2 3 2" xfId="8551"/>
    <cellStyle name="40 % - Accent5 4 2 3 2 2" xfId="26694"/>
    <cellStyle name="40 % - Accent5 4 2 3 3" xfId="16308"/>
    <cellStyle name="40 % - Accent5 4 2 3 4" xfId="21414"/>
    <cellStyle name="40 % - Accent5 4 2 4" xfId="5910"/>
    <cellStyle name="40 % - Accent5 4 2 4 2" xfId="24054"/>
    <cellStyle name="40 % - Accent5 4 2 5" xfId="11204"/>
    <cellStyle name="40 % - Accent5 4 2 6" xfId="13844"/>
    <cellStyle name="40 % - Accent5 4 2 7" xfId="18774"/>
    <cellStyle name="40 % - Accent5 4 3" xfId="980"/>
    <cellStyle name="40 % - Accent5 4 3 2" xfId="2212"/>
    <cellStyle name="40 % - Accent5 4 3 2 2" xfId="4854"/>
    <cellStyle name="40 % - Accent5 4 3 2 2 2" xfId="10135"/>
    <cellStyle name="40 % - Accent5 4 3 2 2 2 2" xfId="28278"/>
    <cellStyle name="40 % - Accent5 4 3 2 2 3" xfId="17892"/>
    <cellStyle name="40 % - Accent5 4 3 2 2 4" xfId="22998"/>
    <cellStyle name="40 % - Accent5 4 3 2 3" xfId="7494"/>
    <cellStyle name="40 % - Accent5 4 3 2 3 2" xfId="25638"/>
    <cellStyle name="40 % - Accent5 4 3 2 4" xfId="12788"/>
    <cellStyle name="40 % - Accent5 4 3 2 5" xfId="15428"/>
    <cellStyle name="40 % - Accent5 4 3 2 6" xfId="20358"/>
    <cellStyle name="40 % - Accent5 4 3 3" xfId="3622"/>
    <cellStyle name="40 % - Accent5 4 3 3 2" xfId="8903"/>
    <cellStyle name="40 % - Accent5 4 3 3 2 2" xfId="27046"/>
    <cellStyle name="40 % - Accent5 4 3 3 3" xfId="16660"/>
    <cellStyle name="40 % - Accent5 4 3 3 4" xfId="21766"/>
    <cellStyle name="40 % - Accent5 4 3 4" xfId="6262"/>
    <cellStyle name="40 % - Accent5 4 3 4 2" xfId="24406"/>
    <cellStyle name="40 % - Accent5 4 3 5" xfId="11556"/>
    <cellStyle name="40 % - Accent5 4 3 6" xfId="14196"/>
    <cellStyle name="40 % - Accent5 4 3 7" xfId="19126"/>
    <cellStyle name="40 % - Accent5 4 4" xfId="1508"/>
    <cellStyle name="40 % - Accent5 4 4 2" xfId="4150"/>
    <cellStyle name="40 % - Accent5 4 4 2 2" xfId="9431"/>
    <cellStyle name="40 % - Accent5 4 4 2 2 2" xfId="27574"/>
    <cellStyle name="40 % - Accent5 4 4 2 3" xfId="17188"/>
    <cellStyle name="40 % - Accent5 4 4 2 4" xfId="22294"/>
    <cellStyle name="40 % - Accent5 4 4 3" xfId="6790"/>
    <cellStyle name="40 % - Accent5 4 4 3 2" xfId="24934"/>
    <cellStyle name="40 % - Accent5 4 4 4" xfId="12084"/>
    <cellStyle name="40 % - Accent5 4 4 5" xfId="14724"/>
    <cellStyle name="40 % - Accent5 4 4 6" xfId="19654"/>
    <cellStyle name="40 % - Accent5 4 5" xfId="2917"/>
    <cellStyle name="40 % - Accent5 4 5 2" xfId="8199"/>
    <cellStyle name="40 % - Accent5 4 5 2 2" xfId="26342"/>
    <cellStyle name="40 % - Accent5 4 5 3" xfId="15956"/>
    <cellStyle name="40 % - Accent5 4 5 4" xfId="21062"/>
    <cellStyle name="40 % - Accent5 4 6" xfId="5558"/>
    <cellStyle name="40 % - Accent5 4 6 2" xfId="23702"/>
    <cellStyle name="40 % - Accent5 4 7" xfId="10861"/>
    <cellStyle name="40 % - Accent5 4 8" xfId="13492"/>
    <cellStyle name="40 % - Accent5 4 9" xfId="18423"/>
    <cellStyle name="40 % - Accent5 5" xfId="448"/>
    <cellStyle name="40 % - Accent5 5 2" xfId="1153"/>
    <cellStyle name="40 % - Accent5 5 2 2" xfId="2385"/>
    <cellStyle name="40 % - Accent5 5 2 2 2" xfId="5027"/>
    <cellStyle name="40 % - Accent5 5 2 2 2 2" xfId="10308"/>
    <cellStyle name="40 % - Accent5 5 2 2 2 2 2" xfId="28451"/>
    <cellStyle name="40 % - Accent5 5 2 2 2 3" xfId="18065"/>
    <cellStyle name="40 % - Accent5 5 2 2 2 4" xfId="23171"/>
    <cellStyle name="40 % - Accent5 5 2 2 3" xfId="7667"/>
    <cellStyle name="40 % - Accent5 5 2 2 3 2" xfId="25811"/>
    <cellStyle name="40 % - Accent5 5 2 2 4" xfId="12961"/>
    <cellStyle name="40 % - Accent5 5 2 2 5" xfId="15601"/>
    <cellStyle name="40 % - Accent5 5 2 2 6" xfId="20531"/>
    <cellStyle name="40 % - Accent5 5 2 3" xfId="3795"/>
    <cellStyle name="40 % - Accent5 5 2 3 2" xfId="9076"/>
    <cellStyle name="40 % - Accent5 5 2 3 2 2" xfId="27219"/>
    <cellStyle name="40 % - Accent5 5 2 3 3" xfId="16833"/>
    <cellStyle name="40 % - Accent5 5 2 3 4" xfId="21939"/>
    <cellStyle name="40 % - Accent5 5 2 4" xfId="6435"/>
    <cellStyle name="40 % - Accent5 5 2 4 2" xfId="24579"/>
    <cellStyle name="40 % - Accent5 5 2 5" xfId="11729"/>
    <cellStyle name="40 % - Accent5 5 2 6" xfId="14369"/>
    <cellStyle name="40 % - Accent5 5 2 7" xfId="19299"/>
    <cellStyle name="40 % - Accent5 5 3" xfId="1681"/>
    <cellStyle name="40 % - Accent5 5 3 2" xfId="4323"/>
    <cellStyle name="40 % - Accent5 5 3 2 2" xfId="9604"/>
    <cellStyle name="40 % - Accent5 5 3 2 2 2" xfId="27747"/>
    <cellStyle name="40 % - Accent5 5 3 2 3" xfId="17361"/>
    <cellStyle name="40 % - Accent5 5 3 2 4" xfId="22467"/>
    <cellStyle name="40 % - Accent5 5 3 3" xfId="6963"/>
    <cellStyle name="40 % - Accent5 5 3 3 2" xfId="25107"/>
    <cellStyle name="40 % - Accent5 5 3 4" xfId="12257"/>
    <cellStyle name="40 % - Accent5 5 3 5" xfId="14897"/>
    <cellStyle name="40 % - Accent5 5 3 6" xfId="19827"/>
    <cellStyle name="40 % - Accent5 5 4" xfId="3090"/>
    <cellStyle name="40 % - Accent5 5 4 2" xfId="8372"/>
    <cellStyle name="40 % - Accent5 5 4 2 2" xfId="26515"/>
    <cellStyle name="40 % - Accent5 5 4 3" xfId="16129"/>
    <cellStyle name="40 % - Accent5 5 4 4" xfId="21235"/>
    <cellStyle name="40 % - Accent5 5 5" xfId="5731"/>
    <cellStyle name="40 % - Accent5 5 5 2" xfId="23875"/>
    <cellStyle name="40 % - Accent5 5 6" xfId="11029"/>
    <cellStyle name="40 % - Accent5 5 7" xfId="13665"/>
    <cellStyle name="40 % - Accent5 5 8" xfId="18595"/>
    <cellStyle name="40 % - Accent5 6" xfId="801"/>
    <cellStyle name="40 % - Accent5 6 2" xfId="2033"/>
    <cellStyle name="40 % - Accent5 6 2 2" xfId="4675"/>
    <cellStyle name="40 % - Accent5 6 2 2 2" xfId="9956"/>
    <cellStyle name="40 % - Accent5 6 2 2 2 2" xfId="28099"/>
    <cellStyle name="40 % - Accent5 6 2 2 3" xfId="17713"/>
    <cellStyle name="40 % - Accent5 6 2 2 4" xfId="22819"/>
    <cellStyle name="40 % - Accent5 6 2 3" xfId="7315"/>
    <cellStyle name="40 % - Accent5 6 2 3 2" xfId="25459"/>
    <cellStyle name="40 % - Accent5 6 2 4" xfId="12609"/>
    <cellStyle name="40 % - Accent5 6 2 5" xfId="15249"/>
    <cellStyle name="40 % - Accent5 6 2 6" xfId="20179"/>
    <cellStyle name="40 % - Accent5 6 3" xfId="3443"/>
    <cellStyle name="40 % - Accent5 6 3 2" xfId="8724"/>
    <cellStyle name="40 % - Accent5 6 3 2 2" xfId="26867"/>
    <cellStyle name="40 % - Accent5 6 3 3" xfId="16481"/>
    <cellStyle name="40 % - Accent5 6 3 4" xfId="21587"/>
    <cellStyle name="40 % - Accent5 6 4" xfId="6083"/>
    <cellStyle name="40 % - Accent5 6 4 2" xfId="24227"/>
    <cellStyle name="40 % - Accent5 6 5" xfId="11377"/>
    <cellStyle name="40 % - Accent5 6 6" xfId="14017"/>
    <cellStyle name="40 % - Accent5 6 7" xfId="18947"/>
    <cellStyle name="40 % - Accent5 7" xfId="1332"/>
    <cellStyle name="40 % - Accent5 7 2" xfId="3974"/>
    <cellStyle name="40 % - Accent5 7 2 2" xfId="9255"/>
    <cellStyle name="40 % - Accent5 7 2 2 2" xfId="27398"/>
    <cellStyle name="40 % - Accent5 7 2 3" xfId="17012"/>
    <cellStyle name="40 % - Accent5 7 2 4" xfId="22118"/>
    <cellStyle name="40 % - Accent5 7 3" xfId="6614"/>
    <cellStyle name="40 % - Accent5 7 3 2" xfId="24758"/>
    <cellStyle name="40 % - Accent5 7 4" xfId="11908"/>
    <cellStyle name="40 % - Accent5 7 5" xfId="14548"/>
    <cellStyle name="40 % - Accent5 7 6" xfId="19478"/>
    <cellStyle name="40 % - Accent5 8" xfId="2561"/>
    <cellStyle name="40 % - Accent5 8 2" xfId="5203"/>
    <cellStyle name="40 % - Accent5 8 2 2" xfId="10484"/>
    <cellStyle name="40 % - Accent5 8 2 2 2" xfId="28627"/>
    <cellStyle name="40 % - Accent5 8 2 3" xfId="23347"/>
    <cellStyle name="40 % - Accent5 8 3" xfId="7843"/>
    <cellStyle name="40 % - Accent5 8 3 2" xfId="25987"/>
    <cellStyle name="40 % - Accent5 8 4" xfId="13137"/>
    <cellStyle name="40 % - Accent5 8 5" xfId="15780"/>
    <cellStyle name="40 % - Accent5 8 6" xfId="20707"/>
    <cellStyle name="40 % - Accent5 9" xfId="2737"/>
    <cellStyle name="40 % - Accent5 9 2" xfId="8019"/>
    <cellStyle name="40 % - Accent5 9 2 2" xfId="26163"/>
    <cellStyle name="40 % - Accent5 9 3" xfId="20883"/>
    <cellStyle name="40 % - Accent6" xfId="42" builtinId="51" customBuiltin="1"/>
    <cellStyle name="40 % - Accent6 10" xfId="5381"/>
    <cellStyle name="40 % - Accent6 10 2" xfId="23525"/>
    <cellStyle name="40 % - Accent6 11" xfId="10680"/>
    <cellStyle name="40 % - Accent6 12" xfId="13318"/>
    <cellStyle name="40 % - Accent6 13" xfId="18243"/>
    <cellStyle name="40 % - Accent6 2" xfId="117"/>
    <cellStyle name="40 % - Accent6 2 10" xfId="10704"/>
    <cellStyle name="40 % - Accent6 2 11" xfId="13373"/>
    <cellStyle name="40 % - Accent6 2 12" xfId="18302"/>
    <cellStyle name="40 % - Accent6 2 2" xfId="234"/>
    <cellStyle name="40 % - Accent6 2 2 10" xfId="13460"/>
    <cellStyle name="40 % - Accent6 2 2 11" xfId="18390"/>
    <cellStyle name="40 % - Accent6 2 2 2" xfId="419"/>
    <cellStyle name="40 % - Accent6 2 2 2 2" xfId="772"/>
    <cellStyle name="40 % - Accent6 2 2 2 2 2" xfId="2004"/>
    <cellStyle name="40 % - Accent6 2 2 2 2 2 2" xfId="4646"/>
    <cellStyle name="40 % - Accent6 2 2 2 2 2 2 2" xfId="9927"/>
    <cellStyle name="40 % - Accent6 2 2 2 2 2 2 2 2" xfId="28070"/>
    <cellStyle name="40 % - Accent6 2 2 2 2 2 2 3" xfId="17684"/>
    <cellStyle name="40 % - Accent6 2 2 2 2 2 2 4" xfId="22790"/>
    <cellStyle name="40 % - Accent6 2 2 2 2 2 3" xfId="7286"/>
    <cellStyle name="40 % - Accent6 2 2 2 2 2 3 2" xfId="25430"/>
    <cellStyle name="40 % - Accent6 2 2 2 2 2 4" xfId="12580"/>
    <cellStyle name="40 % - Accent6 2 2 2 2 2 5" xfId="15220"/>
    <cellStyle name="40 % - Accent6 2 2 2 2 2 6" xfId="20150"/>
    <cellStyle name="40 % - Accent6 2 2 2 2 3" xfId="3414"/>
    <cellStyle name="40 % - Accent6 2 2 2 2 3 2" xfId="8695"/>
    <cellStyle name="40 % - Accent6 2 2 2 2 3 2 2" xfId="26838"/>
    <cellStyle name="40 % - Accent6 2 2 2 2 3 3" xfId="16452"/>
    <cellStyle name="40 % - Accent6 2 2 2 2 3 4" xfId="21558"/>
    <cellStyle name="40 % - Accent6 2 2 2 2 4" xfId="6054"/>
    <cellStyle name="40 % - Accent6 2 2 2 2 4 2" xfId="24198"/>
    <cellStyle name="40 % - Accent6 2 2 2 2 5" xfId="11348"/>
    <cellStyle name="40 % - Accent6 2 2 2 2 6" xfId="13988"/>
    <cellStyle name="40 % - Accent6 2 2 2 2 7" xfId="18918"/>
    <cellStyle name="40 % - Accent6 2 2 2 3" xfId="1124"/>
    <cellStyle name="40 % - Accent6 2 2 2 3 2" xfId="2356"/>
    <cellStyle name="40 % - Accent6 2 2 2 3 2 2" xfId="4998"/>
    <cellStyle name="40 % - Accent6 2 2 2 3 2 2 2" xfId="10279"/>
    <cellStyle name="40 % - Accent6 2 2 2 3 2 2 2 2" xfId="28422"/>
    <cellStyle name="40 % - Accent6 2 2 2 3 2 2 3" xfId="18036"/>
    <cellStyle name="40 % - Accent6 2 2 2 3 2 2 4" xfId="23142"/>
    <cellStyle name="40 % - Accent6 2 2 2 3 2 3" xfId="7638"/>
    <cellStyle name="40 % - Accent6 2 2 2 3 2 3 2" xfId="25782"/>
    <cellStyle name="40 % - Accent6 2 2 2 3 2 4" xfId="12932"/>
    <cellStyle name="40 % - Accent6 2 2 2 3 2 5" xfId="15572"/>
    <cellStyle name="40 % - Accent6 2 2 2 3 2 6" xfId="20502"/>
    <cellStyle name="40 % - Accent6 2 2 2 3 3" xfId="3766"/>
    <cellStyle name="40 % - Accent6 2 2 2 3 3 2" xfId="9047"/>
    <cellStyle name="40 % - Accent6 2 2 2 3 3 2 2" xfId="27190"/>
    <cellStyle name="40 % - Accent6 2 2 2 3 3 3" xfId="16804"/>
    <cellStyle name="40 % - Accent6 2 2 2 3 3 4" xfId="21910"/>
    <cellStyle name="40 % - Accent6 2 2 2 3 4" xfId="6406"/>
    <cellStyle name="40 % - Accent6 2 2 2 3 4 2" xfId="24550"/>
    <cellStyle name="40 % - Accent6 2 2 2 3 5" xfId="11700"/>
    <cellStyle name="40 % - Accent6 2 2 2 3 6" xfId="14340"/>
    <cellStyle name="40 % - Accent6 2 2 2 3 7" xfId="19270"/>
    <cellStyle name="40 % - Accent6 2 2 2 4" xfId="1652"/>
    <cellStyle name="40 % - Accent6 2 2 2 4 2" xfId="4294"/>
    <cellStyle name="40 % - Accent6 2 2 2 4 2 2" xfId="9575"/>
    <cellStyle name="40 % - Accent6 2 2 2 4 2 2 2" xfId="27718"/>
    <cellStyle name="40 % - Accent6 2 2 2 4 2 3" xfId="17332"/>
    <cellStyle name="40 % - Accent6 2 2 2 4 2 4" xfId="22438"/>
    <cellStyle name="40 % - Accent6 2 2 2 4 3" xfId="6934"/>
    <cellStyle name="40 % - Accent6 2 2 2 4 3 2" xfId="25078"/>
    <cellStyle name="40 % - Accent6 2 2 2 4 4" xfId="12228"/>
    <cellStyle name="40 % - Accent6 2 2 2 4 5" xfId="14868"/>
    <cellStyle name="40 % - Accent6 2 2 2 4 6" xfId="19798"/>
    <cellStyle name="40 % - Accent6 2 2 2 5" xfId="3061"/>
    <cellStyle name="40 % - Accent6 2 2 2 5 2" xfId="8343"/>
    <cellStyle name="40 % - Accent6 2 2 2 5 2 2" xfId="26486"/>
    <cellStyle name="40 % - Accent6 2 2 2 5 3" xfId="16100"/>
    <cellStyle name="40 % - Accent6 2 2 2 5 4" xfId="21206"/>
    <cellStyle name="40 % - Accent6 2 2 2 6" xfId="5702"/>
    <cellStyle name="40 % - Accent6 2 2 2 6 2" xfId="23846"/>
    <cellStyle name="40 % - Accent6 2 2 2 7" xfId="11000"/>
    <cellStyle name="40 % - Accent6 2 2 2 8" xfId="13636"/>
    <cellStyle name="40 % - Accent6 2 2 2 9" xfId="18566"/>
    <cellStyle name="40 % - Accent6 2 2 3" xfId="595"/>
    <cellStyle name="40 % - Accent6 2 2 3 2" xfId="1300"/>
    <cellStyle name="40 % - Accent6 2 2 3 2 2" xfId="2532"/>
    <cellStyle name="40 % - Accent6 2 2 3 2 2 2" xfId="5174"/>
    <cellStyle name="40 % - Accent6 2 2 3 2 2 2 2" xfId="10455"/>
    <cellStyle name="40 % - Accent6 2 2 3 2 2 2 2 2" xfId="28598"/>
    <cellStyle name="40 % - Accent6 2 2 3 2 2 2 3" xfId="18212"/>
    <cellStyle name="40 % - Accent6 2 2 3 2 2 2 4" xfId="23318"/>
    <cellStyle name="40 % - Accent6 2 2 3 2 2 3" xfId="7814"/>
    <cellStyle name="40 % - Accent6 2 2 3 2 2 3 2" xfId="25958"/>
    <cellStyle name="40 % - Accent6 2 2 3 2 2 4" xfId="13108"/>
    <cellStyle name="40 % - Accent6 2 2 3 2 2 5" xfId="15748"/>
    <cellStyle name="40 % - Accent6 2 2 3 2 2 6" xfId="20678"/>
    <cellStyle name="40 % - Accent6 2 2 3 2 3" xfId="3942"/>
    <cellStyle name="40 % - Accent6 2 2 3 2 3 2" xfId="9223"/>
    <cellStyle name="40 % - Accent6 2 2 3 2 3 2 2" xfId="27366"/>
    <cellStyle name="40 % - Accent6 2 2 3 2 3 3" xfId="16980"/>
    <cellStyle name="40 % - Accent6 2 2 3 2 3 4" xfId="22086"/>
    <cellStyle name="40 % - Accent6 2 2 3 2 4" xfId="6582"/>
    <cellStyle name="40 % - Accent6 2 2 3 2 4 2" xfId="24726"/>
    <cellStyle name="40 % - Accent6 2 2 3 2 5" xfId="11876"/>
    <cellStyle name="40 % - Accent6 2 2 3 2 6" xfId="14516"/>
    <cellStyle name="40 % - Accent6 2 2 3 2 7" xfId="19446"/>
    <cellStyle name="40 % - Accent6 2 2 3 3" xfId="1828"/>
    <cellStyle name="40 % - Accent6 2 2 3 3 2" xfId="4470"/>
    <cellStyle name="40 % - Accent6 2 2 3 3 2 2" xfId="9751"/>
    <cellStyle name="40 % - Accent6 2 2 3 3 2 2 2" xfId="27894"/>
    <cellStyle name="40 % - Accent6 2 2 3 3 2 3" xfId="17508"/>
    <cellStyle name="40 % - Accent6 2 2 3 3 2 4" xfId="22614"/>
    <cellStyle name="40 % - Accent6 2 2 3 3 3" xfId="7110"/>
    <cellStyle name="40 % - Accent6 2 2 3 3 3 2" xfId="25254"/>
    <cellStyle name="40 % - Accent6 2 2 3 3 4" xfId="12404"/>
    <cellStyle name="40 % - Accent6 2 2 3 3 5" xfId="15044"/>
    <cellStyle name="40 % - Accent6 2 2 3 3 6" xfId="19974"/>
    <cellStyle name="40 % - Accent6 2 2 3 4" xfId="3237"/>
    <cellStyle name="40 % - Accent6 2 2 3 4 2" xfId="8519"/>
    <cellStyle name="40 % - Accent6 2 2 3 4 2 2" xfId="26662"/>
    <cellStyle name="40 % - Accent6 2 2 3 4 3" xfId="16276"/>
    <cellStyle name="40 % - Accent6 2 2 3 4 4" xfId="21382"/>
    <cellStyle name="40 % - Accent6 2 2 3 5" xfId="5878"/>
    <cellStyle name="40 % - Accent6 2 2 3 5 2" xfId="24022"/>
    <cellStyle name="40 % - Accent6 2 2 3 6" xfId="11172"/>
    <cellStyle name="40 % - Accent6 2 2 3 7" xfId="13812"/>
    <cellStyle name="40 % - Accent6 2 2 3 8" xfId="18742"/>
    <cellStyle name="40 % - Accent6 2 2 4" xfId="948"/>
    <cellStyle name="40 % - Accent6 2 2 4 2" xfId="2180"/>
    <cellStyle name="40 % - Accent6 2 2 4 2 2" xfId="4822"/>
    <cellStyle name="40 % - Accent6 2 2 4 2 2 2" xfId="10103"/>
    <cellStyle name="40 % - Accent6 2 2 4 2 2 2 2" xfId="28246"/>
    <cellStyle name="40 % - Accent6 2 2 4 2 2 3" xfId="17860"/>
    <cellStyle name="40 % - Accent6 2 2 4 2 2 4" xfId="22966"/>
    <cellStyle name="40 % - Accent6 2 2 4 2 3" xfId="7462"/>
    <cellStyle name="40 % - Accent6 2 2 4 2 3 2" xfId="25606"/>
    <cellStyle name="40 % - Accent6 2 2 4 2 4" xfId="12756"/>
    <cellStyle name="40 % - Accent6 2 2 4 2 5" xfId="15396"/>
    <cellStyle name="40 % - Accent6 2 2 4 2 6" xfId="20326"/>
    <cellStyle name="40 % - Accent6 2 2 4 3" xfId="3590"/>
    <cellStyle name="40 % - Accent6 2 2 4 3 2" xfId="8871"/>
    <cellStyle name="40 % - Accent6 2 2 4 3 2 2" xfId="27014"/>
    <cellStyle name="40 % - Accent6 2 2 4 3 3" xfId="16628"/>
    <cellStyle name="40 % - Accent6 2 2 4 3 4" xfId="21734"/>
    <cellStyle name="40 % - Accent6 2 2 4 4" xfId="6230"/>
    <cellStyle name="40 % - Accent6 2 2 4 4 2" xfId="24374"/>
    <cellStyle name="40 % - Accent6 2 2 4 5" xfId="11524"/>
    <cellStyle name="40 % - Accent6 2 2 4 6" xfId="14164"/>
    <cellStyle name="40 % - Accent6 2 2 4 7" xfId="19094"/>
    <cellStyle name="40 % - Accent6 2 2 5" xfId="1476"/>
    <cellStyle name="40 % - Accent6 2 2 5 2" xfId="4118"/>
    <cellStyle name="40 % - Accent6 2 2 5 2 2" xfId="9399"/>
    <cellStyle name="40 % - Accent6 2 2 5 2 2 2" xfId="27542"/>
    <cellStyle name="40 % - Accent6 2 2 5 2 3" xfId="17156"/>
    <cellStyle name="40 % - Accent6 2 2 5 2 4" xfId="22262"/>
    <cellStyle name="40 % - Accent6 2 2 5 3" xfId="6758"/>
    <cellStyle name="40 % - Accent6 2 2 5 3 2" xfId="24902"/>
    <cellStyle name="40 % - Accent6 2 2 5 4" xfId="12052"/>
    <cellStyle name="40 % - Accent6 2 2 5 5" xfId="14692"/>
    <cellStyle name="40 % - Accent6 2 2 5 6" xfId="19622"/>
    <cellStyle name="40 % - Accent6 2 2 6" xfId="2708"/>
    <cellStyle name="40 % - Accent6 2 2 6 2" xfId="5350"/>
    <cellStyle name="40 % - Accent6 2 2 6 2 2" xfId="10631"/>
    <cellStyle name="40 % - Accent6 2 2 6 2 2 2" xfId="28774"/>
    <cellStyle name="40 % - Accent6 2 2 6 2 3" xfId="23494"/>
    <cellStyle name="40 % - Accent6 2 2 6 3" xfId="7990"/>
    <cellStyle name="40 % - Accent6 2 2 6 3 2" xfId="26134"/>
    <cellStyle name="40 % - Accent6 2 2 6 4" xfId="13284"/>
    <cellStyle name="40 % - Accent6 2 2 6 5" xfId="15924"/>
    <cellStyle name="40 % - Accent6 2 2 6 6" xfId="20854"/>
    <cellStyle name="40 % - Accent6 2 2 7" xfId="2885"/>
    <cellStyle name="40 % - Accent6 2 2 7 2" xfId="8167"/>
    <cellStyle name="40 % - Accent6 2 2 7 2 2" xfId="26310"/>
    <cellStyle name="40 % - Accent6 2 2 7 3" xfId="21030"/>
    <cellStyle name="40 % - Accent6 2 2 8" xfId="5526"/>
    <cellStyle name="40 % - Accent6 2 2 8 2" xfId="23670"/>
    <cellStyle name="40 % - Accent6 2 2 9" xfId="10824"/>
    <cellStyle name="40 % - Accent6 2 3" xfId="332"/>
    <cellStyle name="40 % - Accent6 2 3 2" xfId="685"/>
    <cellStyle name="40 % - Accent6 2 3 2 2" xfId="1917"/>
    <cellStyle name="40 % - Accent6 2 3 2 2 2" xfId="4559"/>
    <cellStyle name="40 % - Accent6 2 3 2 2 2 2" xfId="9840"/>
    <cellStyle name="40 % - Accent6 2 3 2 2 2 2 2" xfId="27983"/>
    <cellStyle name="40 % - Accent6 2 3 2 2 2 3" xfId="17597"/>
    <cellStyle name="40 % - Accent6 2 3 2 2 2 4" xfId="22703"/>
    <cellStyle name="40 % - Accent6 2 3 2 2 3" xfId="7199"/>
    <cellStyle name="40 % - Accent6 2 3 2 2 3 2" xfId="25343"/>
    <cellStyle name="40 % - Accent6 2 3 2 2 4" xfId="12493"/>
    <cellStyle name="40 % - Accent6 2 3 2 2 5" xfId="15133"/>
    <cellStyle name="40 % - Accent6 2 3 2 2 6" xfId="20063"/>
    <cellStyle name="40 % - Accent6 2 3 2 3" xfId="3327"/>
    <cellStyle name="40 % - Accent6 2 3 2 3 2" xfId="8608"/>
    <cellStyle name="40 % - Accent6 2 3 2 3 2 2" xfId="26751"/>
    <cellStyle name="40 % - Accent6 2 3 2 3 3" xfId="16365"/>
    <cellStyle name="40 % - Accent6 2 3 2 3 4" xfId="21471"/>
    <cellStyle name="40 % - Accent6 2 3 2 4" xfId="5967"/>
    <cellStyle name="40 % - Accent6 2 3 2 4 2" xfId="24111"/>
    <cellStyle name="40 % - Accent6 2 3 2 5" xfId="11261"/>
    <cellStyle name="40 % - Accent6 2 3 2 6" xfId="13901"/>
    <cellStyle name="40 % - Accent6 2 3 2 7" xfId="18831"/>
    <cellStyle name="40 % - Accent6 2 3 3" xfId="1037"/>
    <cellStyle name="40 % - Accent6 2 3 3 2" xfId="2269"/>
    <cellStyle name="40 % - Accent6 2 3 3 2 2" xfId="4911"/>
    <cellStyle name="40 % - Accent6 2 3 3 2 2 2" xfId="10192"/>
    <cellStyle name="40 % - Accent6 2 3 3 2 2 2 2" xfId="28335"/>
    <cellStyle name="40 % - Accent6 2 3 3 2 2 3" xfId="17949"/>
    <cellStyle name="40 % - Accent6 2 3 3 2 2 4" xfId="23055"/>
    <cellStyle name="40 % - Accent6 2 3 3 2 3" xfId="7551"/>
    <cellStyle name="40 % - Accent6 2 3 3 2 3 2" xfId="25695"/>
    <cellStyle name="40 % - Accent6 2 3 3 2 4" xfId="12845"/>
    <cellStyle name="40 % - Accent6 2 3 3 2 5" xfId="15485"/>
    <cellStyle name="40 % - Accent6 2 3 3 2 6" xfId="20415"/>
    <cellStyle name="40 % - Accent6 2 3 3 3" xfId="3679"/>
    <cellStyle name="40 % - Accent6 2 3 3 3 2" xfId="8960"/>
    <cellStyle name="40 % - Accent6 2 3 3 3 2 2" xfId="27103"/>
    <cellStyle name="40 % - Accent6 2 3 3 3 3" xfId="16717"/>
    <cellStyle name="40 % - Accent6 2 3 3 3 4" xfId="21823"/>
    <cellStyle name="40 % - Accent6 2 3 3 4" xfId="6319"/>
    <cellStyle name="40 % - Accent6 2 3 3 4 2" xfId="24463"/>
    <cellStyle name="40 % - Accent6 2 3 3 5" xfId="11613"/>
    <cellStyle name="40 % - Accent6 2 3 3 6" xfId="14253"/>
    <cellStyle name="40 % - Accent6 2 3 3 7" xfId="19183"/>
    <cellStyle name="40 % - Accent6 2 3 4" xfId="1565"/>
    <cellStyle name="40 % - Accent6 2 3 4 2" xfId="4207"/>
    <cellStyle name="40 % - Accent6 2 3 4 2 2" xfId="9488"/>
    <cellStyle name="40 % - Accent6 2 3 4 2 2 2" xfId="27631"/>
    <cellStyle name="40 % - Accent6 2 3 4 2 3" xfId="17245"/>
    <cellStyle name="40 % - Accent6 2 3 4 2 4" xfId="22351"/>
    <cellStyle name="40 % - Accent6 2 3 4 3" xfId="6847"/>
    <cellStyle name="40 % - Accent6 2 3 4 3 2" xfId="24991"/>
    <cellStyle name="40 % - Accent6 2 3 4 4" xfId="12141"/>
    <cellStyle name="40 % - Accent6 2 3 4 5" xfId="14781"/>
    <cellStyle name="40 % - Accent6 2 3 4 6" xfId="19711"/>
    <cellStyle name="40 % - Accent6 2 3 5" xfId="2974"/>
    <cellStyle name="40 % - Accent6 2 3 5 2" xfId="8256"/>
    <cellStyle name="40 % - Accent6 2 3 5 2 2" xfId="26399"/>
    <cellStyle name="40 % - Accent6 2 3 5 3" xfId="16013"/>
    <cellStyle name="40 % - Accent6 2 3 5 4" xfId="21119"/>
    <cellStyle name="40 % - Accent6 2 3 6" xfId="5615"/>
    <cellStyle name="40 % - Accent6 2 3 6 2" xfId="23759"/>
    <cellStyle name="40 % - Accent6 2 3 7" xfId="10915"/>
    <cellStyle name="40 % - Accent6 2 3 8" xfId="13549"/>
    <cellStyle name="40 % - Accent6 2 3 9" xfId="18479"/>
    <cellStyle name="40 % - Accent6 2 4" xfId="508"/>
    <cellStyle name="40 % - Accent6 2 4 2" xfId="1213"/>
    <cellStyle name="40 % - Accent6 2 4 2 2" xfId="2445"/>
    <cellStyle name="40 % - Accent6 2 4 2 2 2" xfId="5087"/>
    <cellStyle name="40 % - Accent6 2 4 2 2 2 2" xfId="10368"/>
    <cellStyle name="40 % - Accent6 2 4 2 2 2 2 2" xfId="28511"/>
    <cellStyle name="40 % - Accent6 2 4 2 2 2 3" xfId="18125"/>
    <cellStyle name="40 % - Accent6 2 4 2 2 2 4" xfId="23231"/>
    <cellStyle name="40 % - Accent6 2 4 2 2 3" xfId="7727"/>
    <cellStyle name="40 % - Accent6 2 4 2 2 3 2" xfId="25871"/>
    <cellStyle name="40 % - Accent6 2 4 2 2 4" xfId="13021"/>
    <cellStyle name="40 % - Accent6 2 4 2 2 5" xfId="15661"/>
    <cellStyle name="40 % - Accent6 2 4 2 2 6" xfId="20591"/>
    <cellStyle name="40 % - Accent6 2 4 2 3" xfId="3855"/>
    <cellStyle name="40 % - Accent6 2 4 2 3 2" xfId="9136"/>
    <cellStyle name="40 % - Accent6 2 4 2 3 2 2" xfId="27279"/>
    <cellStyle name="40 % - Accent6 2 4 2 3 3" xfId="16893"/>
    <cellStyle name="40 % - Accent6 2 4 2 3 4" xfId="21999"/>
    <cellStyle name="40 % - Accent6 2 4 2 4" xfId="6495"/>
    <cellStyle name="40 % - Accent6 2 4 2 4 2" xfId="24639"/>
    <cellStyle name="40 % - Accent6 2 4 2 5" xfId="11789"/>
    <cellStyle name="40 % - Accent6 2 4 2 6" xfId="14429"/>
    <cellStyle name="40 % - Accent6 2 4 2 7" xfId="19359"/>
    <cellStyle name="40 % - Accent6 2 4 3" xfId="1741"/>
    <cellStyle name="40 % - Accent6 2 4 3 2" xfId="4383"/>
    <cellStyle name="40 % - Accent6 2 4 3 2 2" xfId="9664"/>
    <cellStyle name="40 % - Accent6 2 4 3 2 2 2" xfId="27807"/>
    <cellStyle name="40 % - Accent6 2 4 3 2 3" xfId="17421"/>
    <cellStyle name="40 % - Accent6 2 4 3 2 4" xfId="22527"/>
    <cellStyle name="40 % - Accent6 2 4 3 3" xfId="7023"/>
    <cellStyle name="40 % - Accent6 2 4 3 3 2" xfId="25167"/>
    <cellStyle name="40 % - Accent6 2 4 3 4" xfId="12317"/>
    <cellStyle name="40 % - Accent6 2 4 3 5" xfId="14957"/>
    <cellStyle name="40 % - Accent6 2 4 3 6" xfId="19887"/>
    <cellStyle name="40 % - Accent6 2 4 4" xfId="3150"/>
    <cellStyle name="40 % - Accent6 2 4 4 2" xfId="8432"/>
    <cellStyle name="40 % - Accent6 2 4 4 2 2" xfId="26575"/>
    <cellStyle name="40 % - Accent6 2 4 4 3" xfId="16189"/>
    <cellStyle name="40 % - Accent6 2 4 4 4" xfId="21295"/>
    <cellStyle name="40 % - Accent6 2 4 5" xfId="5791"/>
    <cellStyle name="40 % - Accent6 2 4 5 2" xfId="23935"/>
    <cellStyle name="40 % - Accent6 2 4 6" xfId="11087"/>
    <cellStyle name="40 % - Accent6 2 4 7" xfId="13725"/>
    <cellStyle name="40 % - Accent6 2 4 8" xfId="18655"/>
    <cellStyle name="40 % - Accent6 2 5" xfId="861"/>
    <cellStyle name="40 % - Accent6 2 5 2" xfId="2093"/>
    <cellStyle name="40 % - Accent6 2 5 2 2" xfId="4735"/>
    <cellStyle name="40 % - Accent6 2 5 2 2 2" xfId="10016"/>
    <cellStyle name="40 % - Accent6 2 5 2 2 2 2" xfId="28159"/>
    <cellStyle name="40 % - Accent6 2 5 2 2 3" xfId="17773"/>
    <cellStyle name="40 % - Accent6 2 5 2 2 4" xfId="22879"/>
    <cellStyle name="40 % - Accent6 2 5 2 3" xfId="7375"/>
    <cellStyle name="40 % - Accent6 2 5 2 3 2" xfId="25519"/>
    <cellStyle name="40 % - Accent6 2 5 2 4" xfId="12669"/>
    <cellStyle name="40 % - Accent6 2 5 2 5" xfId="15309"/>
    <cellStyle name="40 % - Accent6 2 5 2 6" xfId="20239"/>
    <cellStyle name="40 % - Accent6 2 5 3" xfId="3503"/>
    <cellStyle name="40 % - Accent6 2 5 3 2" xfId="8784"/>
    <cellStyle name="40 % - Accent6 2 5 3 2 2" xfId="26927"/>
    <cellStyle name="40 % - Accent6 2 5 3 3" xfId="16541"/>
    <cellStyle name="40 % - Accent6 2 5 3 4" xfId="21647"/>
    <cellStyle name="40 % - Accent6 2 5 4" xfId="6143"/>
    <cellStyle name="40 % - Accent6 2 5 4 2" xfId="24287"/>
    <cellStyle name="40 % - Accent6 2 5 5" xfId="11437"/>
    <cellStyle name="40 % - Accent6 2 5 6" xfId="14077"/>
    <cellStyle name="40 % - Accent6 2 5 7" xfId="19007"/>
    <cellStyle name="40 % - Accent6 2 6" xfId="1389"/>
    <cellStyle name="40 % - Accent6 2 6 2" xfId="4031"/>
    <cellStyle name="40 % - Accent6 2 6 2 2" xfId="9312"/>
    <cellStyle name="40 % - Accent6 2 6 2 2 2" xfId="27455"/>
    <cellStyle name="40 % - Accent6 2 6 2 3" xfId="17069"/>
    <cellStyle name="40 % - Accent6 2 6 2 4" xfId="22175"/>
    <cellStyle name="40 % - Accent6 2 6 3" xfId="6671"/>
    <cellStyle name="40 % - Accent6 2 6 3 2" xfId="24815"/>
    <cellStyle name="40 % - Accent6 2 6 4" xfId="11965"/>
    <cellStyle name="40 % - Accent6 2 6 5" xfId="14605"/>
    <cellStyle name="40 % - Accent6 2 6 6" xfId="19535"/>
    <cellStyle name="40 % - Accent6 2 7" xfId="2621"/>
    <cellStyle name="40 % - Accent6 2 7 2" xfId="5263"/>
    <cellStyle name="40 % - Accent6 2 7 2 2" xfId="10544"/>
    <cellStyle name="40 % - Accent6 2 7 2 2 2" xfId="28687"/>
    <cellStyle name="40 % - Accent6 2 7 2 3" xfId="23407"/>
    <cellStyle name="40 % - Accent6 2 7 3" xfId="7903"/>
    <cellStyle name="40 % - Accent6 2 7 3 2" xfId="26047"/>
    <cellStyle name="40 % - Accent6 2 7 4" xfId="13197"/>
    <cellStyle name="40 % - Accent6 2 7 5" xfId="15837"/>
    <cellStyle name="40 % - Accent6 2 7 6" xfId="20767"/>
    <cellStyle name="40 % - Accent6 2 8" xfId="2798"/>
    <cellStyle name="40 % - Accent6 2 8 2" xfId="8080"/>
    <cellStyle name="40 % - Accent6 2 8 2 2" xfId="26223"/>
    <cellStyle name="40 % - Accent6 2 8 3" xfId="20943"/>
    <cellStyle name="40 % - Accent6 2 9" xfId="5439"/>
    <cellStyle name="40 % - Accent6 2 9 2" xfId="23583"/>
    <cellStyle name="40 % - Accent6 3" xfId="180"/>
    <cellStyle name="40 % - Accent6 3 10" xfId="13407"/>
    <cellStyle name="40 % - Accent6 3 11" xfId="18337"/>
    <cellStyle name="40 % - Accent6 3 2" xfId="366"/>
    <cellStyle name="40 % - Accent6 3 2 2" xfId="719"/>
    <cellStyle name="40 % - Accent6 3 2 2 2" xfId="1951"/>
    <cellStyle name="40 % - Accent6 3 2 2 2 2" xfId="4593"/>
    <cellStyle name="40 % - Accent6 3 2 2 2 2 2" xfId="9874"/>
    <cellStyle name="40 % - Accent6 3 2 2 2 2 2 2" xfId="28017"/>
    <cellStyle name="40 % - Accent6 3 2 2 2 2 3" xfId="17631"/>
    <cellStyle name="40 % - Accent6 3 2 2 2 2 4" xfId="22737"/>
    <cellStyle name="40 % - Accent6 3 2 2 2 3" xfId="7233"/>
    <cellStyle name="40 % - Accent6 3 2 2 2 3 2" xfId="25377"/>
    <cellStyle name="40 % - Accent6 3 2 2 2 4" xfId="12527"/>
    <cellStyle name="40 % - Accent6 3 2 2 2 5" xfId="15167"/>
    <cellStyle name="40 % - Accent6 3 2 2 2 6" xfId="20097"/>
    <cellStyle name="40 % - Accent6 3 2 2 3" xfId="3361"/>
    <cellStyle name="40 % - Accent6 3 2 2 3 2" xfId="8642"/>
    <cellStyle name="40 % - Accent6 3 2 2 3 2 2" xfId="26785"/>
    <cellStyle name="40 % - Accent6 3 2 2 3 3" xfId="16399"/>
    <cellStyle name="40 % - Accent6 3 2 2 3 4" xfId="21505"/>
    <cellStyle name="40 % - Accent6 3 2 2 4" xfId="6001"/>
    <cellStyle name="40 % - Accent6 3 2 2 4 2" xfId="24145"/>
    <cellStyle name="40 % - Accent6 3 2 2 5" xfId="11295"/>
    <cellStyle name="40 % - Accent6 3 2 2 6" xfId="13935"/>
    <cellStyle name="40 % - Accent6 3 2 2 7" xfId="18865"/>
    <cellStyle name="40 % - Accent6 3 2 3" xfId="1071"/>
    <cellStyle name="40 % - Accent6 3 2 3 2" xfId="2303"/>
    <cellStyle name="40 % - Accent6 3 2 3 2 2" xfId="4945"/>
    <cellStyle name="40 % - Accent6 3 2 3 2 2 2" xfId="10226"/>
    <cellStyle name="40 % - Accent6 3 2 3 2 2 2 2" xfId="28369"/>
    <cellStyle name="40 % - Accent6 3 2 3 2 2 3" xfId="17983"/>
    <cellStyle name="40 % - Accent6 3 2 3 2 2 4" xfId="23089"/>
    <cellStyle name="40 % - Accent6 3 2 3 2 3" xfId="7585"/>
    <cellStyle name="40 % - Accent6 3 2 3 2 3 2" xfId="25729"/>
    <cellStyle name="40 % - Accent6 3 2 3 2 4" xfId="12879"/>
    <cellStyle name="40 % - Accent6 3 2 3 2 5" xfId="15519"/>
    <cellStyle name="40 % - Accent6 3 2 3 2 6" xfId="20449"/>
    <cellStyle name="40 % - Accent6 3 2 3 3" xfId="3713"/>
    <cellStyle name="40 % - Accent6 3 2 3 3 2" xfId="8994"/>
    <cellStyle name="40 % - Accent6 3 2 3 3 2 2" xfId="27137"/>
    <cellStyle name="40 % - Accent6 3 2 3 3 3" xfId="16751"/>
    <cellStyle name="40 % - Accent6 3 2 3 3 4" xfId="21857"/>
    <cellStyle name="40 % - Accent6 3 2 3 4" xfId="6353"/>
    <cellStyle name="40 % - Accent6 3 2 3 4 2" xfId="24497"/>
    <cellStyle name="40 % - Accent6 3 2 3 5" xfId="11647"/>
    <cellStyle name="40 % - Accent6 3 2 3 6" xfId="14287"/>
    <cellStyle name="40 % - Accent6 3 2 3 7" xfId="19217"/>
    <cellStyle name="40 % - Accent6 3 2 4" xfId="1599"/>
    <cellStyle name="40 % - Accent6 3 2 4 2" xfId="4241"/>
    <cellStyle name="40 % - Accent6 3 2 4 2 2" xfId="9522"/>
    <cellStyle name="40 % - Accent6 3 2 4 2 2 2" xfId="27665"/>
    <cellStyle name="40 % - Accent6 3 2 4 2 3" xfId="17279"/>
    <cellStyle name="40 % - Accent6 3 2 4 2 4" xfId="22385"/>
    <cellStyle name="40 % - Accent6 3 2 4 3" xfId="6881"/>
    <cellStyle name="40 % - Accent6 3 2 4 3 2" xfId="25025"/>
    <cellStyle name="40 % - Accent6 3 2 4 4" xfId="12175"/>
    <cellStyle name="40 % - Accent6 3 2 4 5" xfId="14815"/>
    <cellStyle name="40 % - Accent6 3 2 4 6" xfId="19745"/>
    <cellStyle name="40 % - Accent6 3 2 5" xfId="3008"/>
    <cellStyle name="40 % - Accent6 3 2 5 2" xfId="8290"/>
    <cellStyle name="40 % - Accent6 3 2 5 2 2" xfId="26433"/>
    <cellStyle name="40 % - Accent6 3 2 5 3" xfId="16047"/>
    <cellStyle name="40 % - Accent6 3 2 5 4" xfId="21153"/>
    <cellStyle name="40 % - Accent6 3 2 6" xfId="5649"/>
    <cellStyle name="40 % - Accent6 3 2 6 2" xfId="23793"/>
    <cellStyle name="40 % - Accent6 3 2 7" xfId="10949"/>
    <cellStyle name="40 % - Accent6 3 2 8" xfId="13583"/>
    <cellStyle name="40 % - Accent6 3 2 9" xfId="18513"/>
    <cellStyle name="40 % - Accent6 3 3" xfId="542"/>
    <cellStyle name="40 % - Accent6 3 3 2" xfId="1247"/>
    <cellStyle name="40 % - Accent6 3 3 2 2" xfId="2479"/>
    <cellStyle name="40 % - Accent6 3 3 2 2 2" xfId="5121"/>
    <cellStyle name="40 % - Accent6 3 3 2 2 2 2" xfId="10402"/>
    <cellStyle name="40 % - Accent6 3 3 2 2 2 2 2" xfId="28545"/>
    <cellStyle name="40 % - Accent6 3 3 2 2 2 3" xfId="18159"/>
    <cellStyle name="40 % - Accent6 3 3 2 2 2 4" xfId="23265"/>
    <cellStyle name="40 % - Accent6 3 3 2 2 3" xfId="7761"/>
    <cellStyle name="40 % - Accent6 3 3 2 2 3 2" xfId="25905"/>
    <cellStyle name="40 % - Accent6 3 3 2 2 4" xfId="13055"/>
    <cellStyle name="40 % - Accent6 3 3 2 2 5" xfId="15695"/>
    <cellStyle name="40 % - Accent6 3 3 2 2 6" xfId="20625"/>
    <cellStyle name="40 % - Accent6 3 3 2 3" xfId="3889"/>
    <cellStyle name="40 % - Accent6 3 3 2 3 2" xfId="9170"/>
    <cellStyle name="40 % - Accent6 3 3 2 3 2 2" xfId="27313"/>
    <cellStyle name="40 % - Accent6 3 3 2 3 3" xfId="16927"/>
    <cellStyle name="40 % - Accent6 3 3 2 3 4" xfId="22033"/>
    <cellStyle name="40 % - Accent6 3 3 2 4" xfId="6529"/>
    <cellStyle name="40 % - Accent6 3 3 2 4 2" xfId="24673"/>
    <cellStyle name="40 % - Accent6 3 3 2 5" xfId="11823"/>
    <cellStyle name="40 % - Accent6 3 3 2 6" xfId="14463"/>
    <cellStyle name="40 % - Accent6 3 3 2 7" xfId="19393"/>
    <cellStyle name="40 % - Accent6 3 3 3" xfId="1775"/>
    <cellStyle name="40 % - Accent6 3 3 3 2" xfId="4417"/>
    <cellStyle name="40 % - Accent6 3 3 3 2 2" xfId="9698"/>
    <cellStyle name="40 % - Accent6 3 3 3 2 2 2" xfId="27841"/>
    <cellStyle name="40 % - Accent6 3 3 3 2 3" xfId="17455"/>
    <cellStyle name="40 % - Accent6 3 3 3 2 4" xfId="22561"/>
    <cellStyle name="40 % - Accent6 3 3 3 3" xfId="7057"/>
    <cellStyle name="40 % - Accent6 3 3 3 3 2" xfId="25201"/>
    <cellStyle name="40 % - Accent6 3 3 3 4" xfId="12351"/>
    <cellStyle name="40 % - Accent6 3 3 3 5" xfId="14991"/>
    <cellStyle name="40 % - Accent6 3 3 3 6" xfId="19921"/>
    <cellStyle name="40 % - Accent6 3 3 4" xfId="3184"/>
    <cellStyle name="40 % - Accent6 3 3 4 2" xfId="8466"/>
    <cellStyle name="40 % - Accent6 3 3 4 2 2" xfId="26609"/>
    <cellStyle name="40 % - Accent6 3 3 4 3" xfId="16223"/>
    <cellStyle name="40 % - Accent6 3 3 4 4" xfId="21329"/>
    <cellStyle name="40 % - Accent6 3 3 5" xfId="5825"/>
    <cellStyle name="40 % - Accent6 3 3 5 2" xfId="23969"/>
    <cellStyle name="40 % - Accent6 3 3 6" xfId="11121"/>
    <cellStyle name="40 % - Accent6 3 3 7" xfId="13759"/>
    <cellStyle name="40 % - Accent6 3 3 8" xfId="18689"/>
    <cellStyle name="40 % - Accent6 3 4" xfId="895"/>
    <cellStyle name="40 % - Accent6 3 4 2" xfId="2127"/>
    <cellStyle name="40 % - Accent6 3 4 2 2" xfId="4769"/>
    <cellStyle name="40 % - Accent6 3 4 2 2 2" xfId="10050"/>
    <cellStyle name="40 % - Accent6 3 4 2 2 2 2" xfId="28193"/>
    <cellStyle name="40 % - Accent6 3 4 2 2 3" xfId="17807"/>
    <cellStyle name="40 % - Accent6 3 4 2 2 4" xfId="22913"/>
    <cellStyle name="40 % - Accent6 3 4 2 3" xfId="7409"/>
    <cellStyle name="40 % - Accent6 3 4 2 3 2" xfId="25553"/>
    <cellStyle name="40 % - Accent6 3 4 2 4" xfId="12703"/>
    <cellStyle name="40 % - Accent6 3 4 2 5" xfId="15343"/>
    <cellStyle name="40 % - Accent6 3 4 2 6" xfId="20273"/>
    <cellStyle name="40 % - Accent6 3 4 3" xfId="3537"/>
    <cellStyle name="40 % - Accent6 3 4 3 2" xfId="8818"/>
    <cellStyle name="40 % - Accent6 3 4 3 2 2" xfId="26961"/>
    <cellStyle name="40 % - Accent6 3 4 3 3" xfId="16575"/>
    <cellStyle name="40 % - Accent6 3 4 3 4" xfId="21681"/>
    <cellStyle name="40 % - Accent6 3 4 4" xfId="6177"/>
    <cellStyle name="40 % - Accent6 3 4 4 2" xfId="24321"/>
    <cellStyle name="40 % - Accent6 3 4 5" xfId="11471"/>
    <cellStyle name="40 % - Accent6 3 4 6" xfId="14111"/>
    <cellStyle name="40 % - Accent6 3 4 7" xfId="19041"/>
    <cellStyle name="40 % - Accent6 3 5" xfId="1423"/>
    <cellStyle name="40 % - Accent6 3 5 2" xfId="4065"/>
    <cellStyle name="40 % - Accent6 3 5 2 2" xfId="9346"/>
    <cellStyle name="40 % - Accent6 3 5 2 2 2" xfId="27489"/>
    <cellStyle name="40 % - Accent6 3 5 2 3" xfId="17103"/>
    <cellStyle name="40 % - Accent6 3 5 2 4" xfId="22209"/>
    <cellStyle name="40 % - Accent6 3 5 3" xfId="6705"/>
    <cellStyle name="40 % - Accent6 3 5 3 2" xfId="24849"/>
    <cellStyle name="40 % - Accent6 3 5 4" xfId="11999"/>
    <cellStyle name="40 % - Accent6 3 5 5" xfId="14639"/>
    <cellStyle name="40 % - Accent6 3 5 6" xfId="19569"/>
    <cellStyle name="40 % - Accent6 3 6" xfId="2655"/>
    <cellStyle name="40 % - Accent6 3 6 2" xfId="5297"/>
    <cellStyle name="40 % - Accent6 3 6 2 2" xfId="10578"/>
    <cellStyle name="40 % - Accent6 3 6 2 2 2" xfId="28721"/>
    <cellStyle name="40 % - Accent6 3 6 2 3" xfId="23441"/>
    <cellStyle name="40 % - Accent6 3 6 3" xfId="7937"/>
    <cellStyle name="40 % - Accent6 3 6 3 2" xfId="26081"/>
    <cellStyle name="40 % - Accent6 3 6 4" xfId="13231"/>
    <cellStyle name="40 % - Accent6 3 6 5" xfId="15871"/>
    <cellStyle name="40 % - Accent6 3 6 6" xfId="20801"/>
    <cellStyle name="40 % - Accent6 3 7" xfId="2832"/>
    <cellStyle name="40 % - Accent6 3 7 2" xfId="8114"/>
    <cellStyle name="40 % - Accent6 3 7 2 2" xfId="26257"/>
    <cellStyle name="40 % - Accent6 3 7 3" xfId="20977"/>
    <cellStyle name="40 % - Accent6 3 8" xfId="5473"/>
    <cellStyle name="40 % - Accent6 3 8 2" xfId="23617"/>
    <cellStyle name="40 % - Accent6 3 9" xfId="10771"/>
    <cellStyle name="40 % - Accent6 4" xfId="278"/>
    <cellStyle name="40 % - Accent6 4 2" xfId="630"/>
    <cellStyle name="40 % - Accent6 4 2 2" xfId="1862"/>
    <cellStyle name="40 % - Accent6 4 2 2 2" xfId="4504"/>
    <cellStyle name="40 % - Accent6 4 2 2 2 2" xfId="9785"/>
    <cellStyle name="40 % - Accent6 4 2 2 2 2 2" xfId="27928"/>
    <cellStyle name="40 % - Accent6 4 2 2 2 3" xfId="17542"/>
    <cellStyle name="40 % - Accent6 4 2 2 2 4" xfId="22648"/>
    <cellStyle name="40 % - Accent6 4 2 2 3" xfId="7144"/>
    <cellStyle name="40 % - Accent6 4 2 2 3 2" xfId="25288"/>
    <cellStyle name="40 % - Accent6 4 2 2 4" xfId="12438"/>
    <cellStyle name="40 % - Accent6 4 2 2 5" xfId="15078"/>
    <cellStyle name="40 % - Accent6 4 2 2 6" xfId="20008"/>
    <cellStyle name="40 % - Accent6 4 2 3" xfId="3272"/>
    <cellStyle name="40 % - Accent6 4 2 3 2" xfId="8553"/>
    <cellStyle name="40 % - Accent6 4 2 3 2 2" xfId="26696"/>
    <cellStyle name="40 % - Accent6 4 2 3 3" xfId="16310"/>
    <cellStyle name="40 % - Accent6 4 2 3 4" xfId="21416"/>
    <cellStyle name="40 % - Accent6 4 2 4" xfId="5912"/>
    <cellStyle name="40 % - Accent6 4 2 4 2" xfId="24056"/>
    <cellStyle name="40 % - Accent6 4 2 5" xfId="11206"/>
    <cellStyle name="40 % - Accent6 4 2 6" xfId="13846"/>
    <cellStyle name="40 % - Accent6 4 2 7" xfId="18776"/>
    <cellStyle name="40 % - Accent6 4 3" xfId="982"/>
    <cellStyle name="40 % - Accent6 4 3 2" xfId="2214"/>
    <cellStyle name="40 % - Accent6 4 3 2 2" xfId="4856"/>
    <cellStyle name="40 % - Accent6 4 3 2 2 2" xfId="10137"/>
    <cellStyle name="40 % - Accent6 4 3 2 2 2 2" xfId="28280"/>
    <cellStyle name="40 % - Accent6 4 3 2 2 3" xfId="17894"/>
    <cellStyle name="40 % - Accent6 4 3 2 2 4" xfId="23000"/>
    <cellStyle name="40 % - Accent6 4 3 2 3" xfId="7496"/>
    <cellStyle name="40 % - Accent6 4 3 2 3 2" xfId="25640"/>
    <cellStyle name="40 % - Accent6 4 3 2 4" xfId="12790"/>
    <cellStyle name="40 % - Accent6 4 3 2 5" xfId="15430"/>
    <cellStyle name="40 % - Accent6 4 3 2 6" xfId="20360"/>
    <cellStyle name="40 % - Accent6 4 3 3" xfId="3624"/>
    <cellStyle name="40 % - Accent6 4 3 3 2" xfId="8905"/>
    <cellStyle name="40 % - Accent6 4 3 3 2 2" xfId="27048"/>
    <cellStyle name="40 % - Accent6 4 3 3 3" xfId="16662"/>
    <cellStyle name="40 % - Accent6 4 3 3 4" xfId="21768"/>
    <cellStyle name="40 % - Accent6 4 3 4" xfId="6264"/>
    <cellStyle name="40 % - Accent6 4 3 4 2" xfId="24408"/>
    <cellStyle name="40 % - Accent6 4 3 5" xfId="11558"/>
    <cellStyle name="40 % - Accent6 4 3 6" xfId="14198"/>
    <cellStyle name="40 % - Accent6 4 3 7" xfId="19128"/>
    <cellStyle name="40 % - Accent6 4 4" xfId="1510"/>
    <cellStyle name="40 % - Accent6 4 4 2" xfId="4152"/>
    <cellStyle name="40 % - Accent6 4 4 2 2" xfId="9433"/>
    <cellStyle name="40 % - Accent6 4 4 2 2 2" xfId="27576"/>
    <cellStyle name="40 % - Accent6 4 4 2 3" xfId="17190"/>
    <cellStyle name="40 % - Accent6 4 4 2 4" xfId="22296"/>
    <cellStyle name="40 % - Accent6 4 4 3" xfId="6792"/>
    <cellStyle name="40 % - Accent6 4 4 3 2" xfId="24936"/>
    <cellStyle name="40 % - Accent6 4 4 4" xfId="12086"/>
    <cellStyle name="40 % - Accent6 4 4 5" xfId="14726"/>
    <cellStyle name="40 % - Accent6 4 4 6" xfId="19656"/>
    <cellStyle name="40 % - Accent6 4 5" xfId="2919"/>
    <cellStyle name="40 % - Accent6 4 5 2" xfId="8201"/>
    <cellStyle name="40 % - Accent6 4 5 2 2" xfId="26344"/>
    <cellStyle name="40 % - Accent6 4 5 3" xfId="15958"/>
    <cellStyle name="40 % - Accent6 4 5 4" xfId="21064"/>
    <cellStyle name="40 % - Accent6 4 6" xfId="5560"/>
    <cellStyle name="40 % - Accent6 4 6 2" xfId="23704"/>
    <cellStyle name="40 % - Accent6 4 7" xfId="10863"/>
    <cellStyle name="40 % - Accent6 4 8" xfId="13494"/>
    <cellStyle name="40 % - Accent6 4 9" xfId="18425"/>
    <cellStyle name="40 % - Accent6 5" xfId="450"/>
    <cellStyle name="40 % - Accent6 5 2" xfId="1155"/>
    <cellStyle name="40 % - Accent6 5 2 2" xfId="2387"/>
    <cellStyle name="40 % - Accent6 5 2 2 2" xfId="5029"/>
    <cellStyle name="40 % - Accent6 5 2 2 2 2" xfId="10310"/>
    <cellStyle name="40 % - Accent6 5 2 2 2 2 2" xfId="28453"/>
    <cellStyle name="40 % - Accent6 5 2 2 2 3" xfId="18067"/>
    <cellStyle name="40 % - Accent6 5 2 2 2 4" xfId="23173"/>
    <cellStyle name="40 % - Accent6 5 2 2 3" xfId="7669"/>
    <cellStyle name="40 % - Accent6 5 2 2 3 2" xfId="25813"/>
    <cellStyle name="40 % - Accent6 5 2 2 4" xfId="12963"/>
    <cellStyle name="40 % - Accent6 5 2 2 5" xfId="15603"/>
    <cellStyle name="40 % - Accent6 5 2 2 6" xfId="20533"/>
    <cellStyle name="40 % - Accent6 5 2 3" xfId="3797"/>
    <cellStyle name="40 % - Accent6 5 2 3 2" xfId="9078"/>
    <cellStyle name="40 % - Accent6 5 2 3 2 2" xfId="27221"/>
    <cellStyle name="40 % - Accent6 5 2 3 3" xfId="16835"/>
    <cellStyle name="40 % - Accent6 5 2 3 4" xfId="21941"/>
    <cellStyle name="40 % - Accent6 5 2 4" xfId="6437"/>
    <cellStyle name="40 % - Accent6 5 2 4 2" xfId="24581"/>
    <cellStyle name="40 % - Accent6 5 2 5" xfId="11731"/>
    <cellStyle name="40 % - Accent6 5 2 6" xfId="14371"/>
    <cellStyle name="40 % - Accent6 5 2 7" xfId="19301"/>
    <cellStyle name="40 % - Accent6 5 3" xfId="1683"/>
    <cellStyle name="40 % - Accent6 5 3 2" xfId="4325"/>
    <cellStyle name="40 % - Accent6 5 3 2 2" xfId="9606"/>
    <cellStyle name="40 % - Accent6 5 3 2 2 2" xfId="27749"/>
    <cellStyle name="40 % - Accent6 5 3 2 3" xfId="17363"/>
    <cellStyle name="40 % - Accent6 5 3 2 4" xfId="22469"/>
    <cellStyle name="40 % - Accent6 5 3 3" xfId="6965"/>
    <cellStyle name="40 % - Accent6 5 3 3 2" xfId="25109"/>
    <cellStyle name="40 % - Accent6 5 3 4" xfId="12259"/>
    <cellStyle name="40 % - Accent6 5 3 5" xfId="14899"/>
    <cellStyle name="40 % - Accent6 5 3 6" xfId="19829"/>
    <cellStyle name="40 % - Accent6 5 4" xfId="3092"/>
    <cellStyle name="40 % - Accent6 5 4 2" xfId="8374"/>
    <cellStyle name="40 % - Accent6 5 4 2 2" xfId="26517"/>
    <cellStyle name="40 % - Accent6 5 4 3" xfId="16131"/>
    <cellStyle name="40 % - Accent6 5 4 4" xfId="21237"/>
    <cellStyle name="40 % - Accent6 5 5" xfId="5733"/>
    <cellStyle name="40 % - Accent6 5 5 2" xfId="23877"/>
    <cellStyle name="40 % - Accent6 5 6" xfId="11031"/>
    <cellStyle name="40 % - Accent6 5 7" xfId="13667"/>
    <cellStyle name="40 % - Accent6 5 8" xfId="18597"/>
    <cellStyle name="40 % - Accent6 6" xfId="803"/>
    <cellStyle name="40 % - Accent6 6 2" xfId="2035"/>
    <cellStyle name="40 % - Accent6 6 2 2" xfId="4677"/>
    <cellStyle name="40 % - Accent6 6 2 2 2" xfId="9958"/>
    <cellStyle name="40 % - Accent6 6 2 2 2 2" xfId="28101"/>
    <cellStyle name="40 % - Accent6 6 2 2 3" xfId="17715"/>
    <cellStyle name="40 % - Accent6 6 2 2 4" xfId="22821"/>
    <cellStyle name="40 % - Accent6 6 2 3" xfId="7317"/>
    <cellStyle name="40 % - Accent6 6 2 3 2" xfId="25461"/>
    <cellStyle name="40 % - Accent6 6 2 4" xfId="12611"/>
    <cellStyle name="40 % - Accent6 6 2 5" xfId="15251"/>
    <cellStyle name="40 % - Accent6 6 2 6" xfId="20181"/>
    <cellStyle name="40 % - Accent6 6 3" xfId="3445"/>
    <cellStyle name="40 % - Accent6 6 3 2" xfId="8726"/>
    <cellStyle name="40 % - Accent6 6 3 2 2" xfId="26869"/>
    <cellStyle name="40 % - Accent6 6 3 3" xfId="16483"/>
    <cellStyle name="40 % - Accent6 6 3 4" xfId="21589"/>
    <cellStyle name="40 % - Accent6 6 4" xfId="6085"/>
    <cellStyle name="40 % - Accent6 6 4 2" xfId="24229"/>
    <cellStyle name="40 % - Accent6 6 5" xfId="11379"/>
    <cellStyle name="40 % - Accent6 6 6" xfId="14019"/>
    <cellStyle name="40 % - Accent6 6 7" xfId="18949"/>
    <cellStyle name="40 % - Accent6 7" xfId="1334"/>
    <cellStyle name="40 % - Accent6 7 2" xfId="3976"/>
    <cellStyle name="40 % - Accent6 7 2 2" xfId="9257"/>
    <cellStyle name="40 % - Accent6 7 2 2 2" xfId="27400"/>
    <cellStyle name="40 % - Accent6 7 2 3" xfId="17014"/>
    <cellStyle name="40 % - Accent6 7 2 4" xfId="22120"/>
    <cellStyle name="40 % - Accent6 7 3" xfId="6616"/>
    <cellStyle name="40 % - Accent6 7 3 2" xfId="24760"/>
    <cellStyle name="40 % - Accent6 7 4" xfId="11910"/>
    <cellStyle name="40 % - Accent6 7 5" xfId="14550"/>
    <cellStyle name="40 % - Accent6 7 6" xfId="19480"/>
    <cellStyle name="40 % - Accent6 8" xfId="2563"/>
    <cellStyle name="40 % - Accent6 8 2" xfId="5205"/>
    <cellStyle name="40 % - Accent6 8 2 2" xfId="10486"/>
    <cellStyle name="40 % - Accent6 8 2 2 2" xfId="28629"/>
    <cellStyle name="40 % - Accent6 8 2 3" xfId="23349"/>
    <cellStyle name="40 % - Accent6 8 3" xfId="7845"/>
    <cellStyle name="40 % - Accent6 8 3 2" xfId="25989"/>
    <cellStyle name="40 % - Accent6 8 4" xfId="13139"/>
    <cellStyle name="40 % - Accent6 8 5" xfId="15782"/>
    <cellStyle name="40 % - Accent6 8 6" xfId="20709"/>
    <cellStyle name="40 % - Accent6 9" xfId="2739"/>
    <cellStyle name="40 % - Accent6 9 2" xfId="8021"/>
    <cellStyle name="40 % - Accent6 9 2 2" xfId="26165"/>
    <cellStyle name="40 % - Accent6 9 3" xfId="20885"/>
    <cellStyle name="60 % - Accent1" xfId="23" builtinId="32" customBuiltin="1"/>
    <cellStyle name="60 % - Accent1 2" xfId="136"/>
    <cellStyle name="60 % - Accent2" xfId="27" builtinId="36" customBuiltin="1"/>
    <cellStyle name="60 % - Accent2 2" xfId="132"/>
    <cellStyle name="60 % - Accent3" xfId="31" builtinId="40" customBuiltin="1"/>
    <cellStyle name="60 % - Accent3 2" xfId="128"/>
    <cellStyle name="60 % - Accent4" xfId="35" builtinId="44" customBuiltin="1"/>
    <cellStyle name="60 % - Accent4 2" xfId="124"/>
    <cellStyle name="60 % - Accent5" xfId="39" builtinId="48" customBuiltin="1"/>
    <cellStyle name="60 % - Accent5 2" xfId="120"/>
    <cellStyle name="60 % - Accent6" xfId="43" builtinId="52" customBuiltin="1"/>
    <cellStyle name="60 % - Accent6 2" xfId="116"/>
    <cellStyle name="Accent1" xfId="20" builtinId="29" customBuiltin="1"/>
    <cellStyle name="Accent1 2" xfId="139"/>
    <cellStyle name="Accent2" xfId="24" builtinId="33" customBuiltin="1"/>
    <cellStyle name="Accent2 2" xfId="135"/>
    <cellStyle name="Accent3" xfId="28" builtinId="37" customBuiltin="1"/>
    <cellStyle name="Accent3 2" xfId="131"/>
    <cellStyle name="Accent4" xfId="32" builtinId="41" customBuiltin="1"/>
    <cellStyle name="Accent4 2" xfId="127"/>
    <cellStyle name="Accent5" xfId="36" builtinId="45" customBuiltin="1"/>
    <cellStyle name="Accent5 2" xfId="123"/>
    <cellStyle name="Accent6" xfId="40" builtinId="49" customBuiltin="1"/>
    <cellStyle name="Accent6 2" xfId="119"/>
    <cellStyle name="Avertissement" xfId="16" builtinId="11" customBuiltin="1"/>
    <cellStyle name="Avertissement 2" xfId="141"/>
    <cellStyle name="Calcul" xfId="13" builtinId="22" customBuiltin="1"/>
    <cellStyle name="Cellule liée" xfId="14" builtinId="24" customBuiltin="1"/>
    <cellStyle name="Commentaire" xfId="17" builtinId="10" customBuiltin="1"/>
    <cellStyle name="Commentaire 10" xfId="5369"/>
    <cellStyle name="Commentaire 10 2" xfId="23513"/>
    <cellStyle name="Commentaire 11" xfId="10668"/>
    <cellStyle name="Commentaire 12" xfId="13306"/>
    <cellStyle name="Commentaire 13" xfId="18231"/>
    <cellStyle name="Commentaire 2" xfId="106"/>
    <cellStyle name="Commentaire 2 10" xfId="10692"/>
    <cellStyle name="Commentaire 2 11" xfId="13366"/>
    <cellStyle name="Commentaire 2 12" xfId="18295"/>
    <cellStyle name="Commentaire 2 2" xfId="227"/>
    <cellStyle name="Commentaire 2 2 10" xfId="13453"/>
    <cellStyle name="Commentaire 2 2 11" xfId="18383"/>
    <cellStyle name="Commentaire 2 2 2" xfId="412"/>
    <cellStyle name="Commentaire 2 2 2 2" xfId="765"/>
    <cellStyle name="Commentaire 2 2 2 2 2" xfId="1997"/>
    <cellStyle name="Commentaire 2 2 2 2 2 2" xfId="4639"/>
    <cellStyle name="Commentaire 2 2 2 2 2 2 2" xfId="9920"/>
    <cellStyle name="Commentaire 2 2 2 2 2 2 2 2" xfId="28063"/>
    <cellStyle name="Commentaire 2 2 2 2 2 2 3" xfId="17677"/>
    <cellStyle name="Commentaire 2 2 2 2 2 2 4" xfId="22783"/>
    <cellStyle name="Commentaire 2 2 2 2 2 3" xfId="7279"/>
    <cellStyle name="Commentaire 2 2 2 2 2 3 2" xfId="25423"/>
    <cellStyle name="Commentaire 2 2 2 2 2 4" xfId="12573"/>
    <cellStyle name="Commentaire 2 2 2 2 2 5" xfId="15213"/>
    <cellStyle name="Commentaire 2 2 2 2 2 6" xfId="20143"/>
    <cellStyle name="Commentaire 2 2 2 2 3" xfId="3407"/>
    <cellStyle name="Commentaire 2 2 2 2 3 2" xfId="8688"/>
    <cellStyle name="Commentaire 2 2 2 2 3 2 2" xfId="26831"/>
    <cellStyle name="Commentaire 2 2 2 2 3 3" xfId="16445"/>
    <cellStyle name="Commentaire 2 2 2 2 3 4" xfId="21551"/>
    <cellStyle name="Commentaire 2 2 2 2 4" xfId="6047"/>
    <cellStyle name="Commentaire 2 2 2 2 4 2" xfId="24191"/>
    <cellStyle name="Commentaire 2 2 2 2 5" xfId="11341"/>
    <cellStyle name="Commentaire 2 2 2 2 6" xfId="13981"/>
    <cellStyle name="Commentaire 2 2 2 2 7" xfId="18911"/>
    <cellStyle name="Commentaire 2 2 2 3" xfId="1117"/>
    <cellStyle name="Commentaire 2 2 2 3 2" xfId="2349"/>
    <cellStyle name="Commentaire 2 2 2 3 2 2" xfId="4991"/>
    <cellStyle name="Commentaire 2 2 2 3 2 2 2" xfId="10272"/>
    <cellStyle name="Commentaire 2 2 2 3 2 2 2 2" xfId="28415"/>
    <cellStyle name="Commentaire 2 2 2 3 2 2 3" xfId="18029"/>
    <cellStyle name="Commentaire 2 2 2 3 2 2 4" xfId="23135"/>
    <cellStyle name="Commentaire 2 2 2 3 2 3" xfId="7631"/>
    <cellStyle name="Commentaire 2 2 2 3 2 3 2" xfId="25775"/>
    <cellStyle name="Commentaire 2 2 2 3 2 4" xfId="12925"/>
    <cellStyle name="Commentaire 2 2 2 3 2 5" xfId="15565"/>
    <cellStyle name="Commentaire 2 2 2 3 2 6" xfId="20495"/>
    <cellStyle name="Commentaire 2 2 2 3 3" xfId="3759"/>
    <cellStyle name="Commentaire 2 2 2 3 3 2" xfId="9040"/>
    <cellStyle name="Commentaire 2 2 2 3 3 2 2" xfId="27183"/>
    <cellStyle name="Commentaire 2 2 2 3 3 3" xfId="16797"/>
    <cellStyle name="Commentaire 2 2 2 3 3 4" xfId="21903"/>
    <cellStyle name="Commentaire 2 2 2 3 4" xfId="6399"/>
    <cellStyle name="Commentaire 2 2 2 3 4 2" xfId="24543"/>
    <cellStyle name="Commentaire 2 2 2 3 5" xfId="11693"/>
    <cellStyle name="Commentaire 2 2 2 3 6" xfId="14333"/>
    <cellStyle name="Commentaire 2 2 2 3 7" xfId="19263"/>
    <cellStyle name="Commentaire 2 2 2 4" xfId="1645"/>
    <cellStyle name="Commentaire 2 2 2 4 2" xfId="4287"/>
    <cellStyle name="Commentaire 2 2 2 4 2 2" xfId="9568"/>
    <cellStyle name="Commentaire 2 2 2 4 2 2 2" xfId="27711"/>
    <cellStyle name="Commentaire 2 2 2 4 2 3" xfId="17325"/>
    <cellStyle name="Commentaire 2 2 2 4 2 4" xfId="22431"/>
    <cellStyle name="Commentaire 2 2 2 4 3" xfId="6927"/>
    <cellStyle name="Commentaire 2 2 2 4 3 2" xfId="25071"/>
    <cellStyle name="Commentaire 2 2 2 4 4" xfId="12221"/>
    <cellStyle name="Commentaire 2 2 2 4 5" xfId="14861"/>
    <cellStyle name="Commentaire 2 2 2 4 6" xfId="19791"/>
    <cellStyle name="Commentaire 2 2 2 5" xfId="3054"/>
    <cellStyle name="Commentaire 2 2 2 5 2" xfId="8336"/>
    <cellStyle name="Commentaire 2 2 2 5 2 2" xfId="26479"/>
    <cellStyle name="Commentaire 2 2 2 5 3" xfId="16093"/>
    <cellStyle name="Commentaire 2 2 2 5 4" xfId="21199"/>
    <cellStyle name="Commentaire 2 2 2 6" xfId="5695"/>
    <cellStyle name="Commentaire 2 2 2 6 2" xfId="23839"/>
    <cellStyle name="Commentaire 2 2 2 7" xfId="10993"/>
    <cellStyle name="Commentaire 2 2 2 8" xfId="13629"/>
    <cellStyle name="Commentaire 2 2 2 9" xfId="18559"/>
    <cellStyle name="Commentaire 2 2 3" xfId="588"/>
    <cellStyle name="Commentaire 2 2 3 2" xfId="1293"/>
    <cellStyle name="Commentaire 2 2 3 2 2" xfId="2525"/>
    <cellStyle name="Commentaire 2 2 3 2 2 2" xfId="5167"/>
    <cellStyle name="Commentaire 2 2 3 2 2 2 2" xfId="10448"/>
    <cellStyle name="Commentaire 2 2 3 2 2 2 2 2" xfId="28591"/>
    <cellStyle name="Commentaire 2 2 3 2 2 2 3" xfId="18205"/>
    <cellStyle name="Commentaire 2 2 3 2 2 2 4" xfId="23311"/>
    <cellStyle name="Commentaire 2 2 3 2 2 3" xfId="7807"/>
    <cellStyle name="Commentaire 2 2 3 2 2 3 2" xfId="25951"/>
    <cellStyle name="Commentaire 2 2 3 2 2 4" xfId="13101"/>
    <cellStyle name="Commentaire 2 2 3 2 2 5" xfId="15741"/>
    <cellStyle name="Commentaire 2 2 3 2 2 6" xfId="20671"/>
    <cellStyle name="Commentaire 2 2 3 2 3" xfId="3935"/>
    <cellStyle name="Commentaire 2 2 3 2 3 2" xfId="9216"/>
    <cellStyle name="Commentaire 2 2 3 2 3 2 2" xfId="27359"/>
    <cellStyle name="Commentaire 2 2 3 2 3 3" xfId="16973"/>
    <cellStyle name="Commentaire 2 2 3 2 3 4" xfId="22079"/>
    <cellStyle name="Commentaire 2 2 3 2 4" xfId="6575"/>
    <cellStyle name="Commentaire 2 2 3 2 4 2" xfId="24719"/>
    <cellStyle name="Commentaire 2 2 3 2 5" xfId="11869"/>
    <cellStyle name="Commentaire 2 2 3 2 6" xfId="14509"/>
    <cellStyle name="Commentaire 2 2 3 2 7" xfId="19439"/>
    <cellStyle name="Commentaire 2 2 3 3" xfId="1821"/>
    <cellStyle name="Commentaire 2 2 3 3 2" xfId="4463"/>
    <cellStyle name="Commentaire 2 2 3 3 2 2" xfId="9744"/>
    <cellStyle name="Commentaire 2 2 3 3 2 2 2" xfId="27887"/>
    <cellStyle name="Commentaire 2 2 3 3 2 3" xfId="17501"/>
    <cellStyle name="Commentaire 2 2 3 3 2 4" xfId="22607"/>
    <cellStyle name="Commentaire 2 2 3 3 3" xfId="7103"/>
    <cellStyle name="Commentaire 2 2 3 3 3 2" xfId="25247"/>
    <cellStyle name="Commentaire 2 2 3 3 4" xfId="12397"/>
    <cellStyle name="Commentaire 2 2 3 3 5" xfId="15037"/>
    <cellStyle name="Commentaire 2 2 3 3 6" xfId="19967"/>
    <cellStyle name="Commentaire 2 2 3 4" xfId="3230"/>
    <cellStyle name="Commentaire 2 2 3 4 2" xfId="8512"/>
    <cellStyle name="Commentaire 2 2 3 4 2 2" xfId="26655"/>
    <cellStyle name="Commentaire 2 2 3 4 3" xfId="16269"/>
    <cellStyle name="Commentaire 2 2 3 4 4" xfId="21375"/>
    <cellStyle name="Commentaire 2 2 3 5" xfId="5871"/>
    <cellStyle name="Commentaire 2 2 3 5 2" xfId="24015"/>
    <cellStyle name="Commentaire 2 2 3 6" xfId="11165"/>
    <cellStyle name="Commentaire 2 2 3 7" xfId="13805"/>
    <cellStyle name="Commentaire 2 2 3 8" xfId="18735"/>
    <cellStyle name="Commentaire 2 2 4" xfId="941"/>
    <cellStyle name="Commentaire 2 2 4 2" xfId="2173"/>
    <cellStyle name="Commentaire 2 2 4 2 2" xfId="4815"/>
    <cellStyle name="Commentaire 2 2 4 2 2 2" xfId="10096"/>
    <cellStyle name="Commentaire 2 2 4 2 2 2 2" xfId="28239"/>
    <cellStyle name="Commentaire 2 2 4 2 2 3" xfId="17853"/>
    <cellStyle name="Commentaire 2 2 4 2 2 4" xfId="22959"/>
    <cellStyle name="Commentaire 2 2 4 2 3" xfId="7455"/>
    <cellStyle name="Commentaire 2 2 4 2 3 2" xfId="25599"/>
    <cellStyle name="Commentaire 2 2 4 2 4" xfId="12749"/>
    <cellStyle name="Commentaire 2 2 4 2 5" xfId="15389"/>
    <cellStyle name="Commentaire 2 2 4 2 6" xfId="20319"/>
    <cellStyle name="Commentaire 2 2 4 3" xfId="3583"/>
    <cellStyle name="Commentaire 2 2 4 3 2" xfId="8864"/>
    <cellStyle name="Commentaire 2 2 4 3 2 2" xfId="27007"/>
    <cellStyle name="Commentaire 2 2 4 3 3" xfId="16621"/>
    <cellStyle name="Commentaire 2 2 4 3 4" xfId="21727"/>
    <cellStyle name="Commentaire 2 2 4 4" xfId="6223"/>
    <cellStyle name="Commentaire 2 2 4 4 2" xfId="24367"/>
    <cellStyle name="Commentaire 2 2 4 5" xfId="11517"/>
    <cellStyle name="Commentaire 2 2 4 6" xfId="14157"/>
    <cellStyle name="Commentaire 2 2 4 7" xfId="19087"/>
    <cellStyle name="Commentaire 2 2 5" xfId="1469"/>
    <cellStyle name="Commentaire 2 2 5 2" xfId="4111"/>
    <cellStyle name="Commentaire 2 2 5 2 2" xfId="9392"/>
    <cellStyle name="Commentaire 2 2 5 2 2 2" xfId="27535"/>
    <cellStyle name="Commentaire 2 2 5 2 3" xfId="17149"/>
    <cellStyle name="Commentaire 2 2 5 2 4" xfId="22255"/>
    <cellStyle name="Commentaire 2 2 5 3" xfId="6751"/>
    <cellStyle name="Commentaire 2 2 5 3 2" xfId="24895"/>
    <cellStyle name="Commentaire 2 2 5 4" xfId="12045"/>
    <cellStyle name="Commentaire 2 2 5 5" xfId="14685"/>
    <cellStyle name="Commentaire 2 2 5 6" xfId="19615"/>
    <cellStyle name="Commentaire 2 2 6" xfId="2701"/>
    <cellStyle name="Commentaire 2 2 6 2" xfId="5343"/>
    <cellStyle name="Commentaire 2 2 6 2 2" xfId="10624"/>
    <cellStyle name="Commentaire 2 2 6 2 2 2" xfId="28767"/>
    <cellStyle name="Commentaire 2 2 6 2 3" xfId="23487"/>
    <cellStyle name="Commentaire 2 2 6 3" xfId="7983"/>
    <cellStyle name="Commentaire 2 2 6 3 2" xfId="26127"/>
    <cellStyle name="Commentaire 2 2 6 4" xfId="13277"/>
    <cellStyle name="Commentaire 2 2 6 5" xfId="15917"/>
    <cellStyle name="Commentaire 2 2 6 6" xfId="20847"/>
    <cellStyle name="Commentaire 2 2 7" xfId="2878"/>
    <cellStyle name="Commentaire 2 2 7 2" xfId="8160"/>
    <cellStyle name="Commentaire 2 2 7 2 2" xfId="26303"/>
    <cellStyle name="Commentaire 2 2 7 3" xfId="21023"/>
    <cellStyle name="Commentaire 2 2 8" xfId="5519"/>
    <cellStyle name="Commentaire 2 2 8 2" xfId="23663"/>
    <cellStyle name="Commentaire 2 2 9" xfId="10817"/>
    <cellStyle name="Commentaire 2 3" xfId="325"/>
    <cellStyle name="Commentaire 2 3 2" xfId="678"/>
    <cellStyle name="Commentaire 2 3 2 2" xfId="1910"/>
    <cellStyle name="Commentaire 2 3 2 2 2" xfId="4552"/>
    <cellStyle name="Commentaire 2 3 2 2 2 2" xfId="9833"/>
    <cellStyle name="Commentaire 2 3 2 2 2 2 2" xfId="27976"/>
    <cellStyle name="Commentaire 2 3 2 2 2 3" xfId="17590"/>
    <cellStyle name="Commentaire 2 3 2 2 2 4" xfId="22696"/>
    <cellStyle name="Commentaire 2 3 2 2 3" xfId="7192"/>
    <cellStyle name="Commentaire 2 3 2 2 3 2" xfId="25336"/>
    <cellStyle name="Commentaire 2 3 2 2 4" xfId="12486"/>
    <cellStyle name="Commentaire 2 3 2 2 5" xfId="15126"/>
    <cellStyle name="Commentaire 2 3 2 2 6" xfId="20056"/>
    <cellStyle name="Commentaire 2 3 2 3" xfId="3320"/>
    <cellStyle name="Commentaire 2 3 2 3 2" xfId="8601"/>
    <cellStyle name="Commentaire 2 3 2 3 2 2" xfId="26744"/>
    <cellStyle name="Commentaire 2 3 2 3 3" xfId="16358"/>
    <cellStyle name="Commentaire 2 3 2 3 4" xfId="21464"/>
    <cellStyle name="Commentaire 2 3 2 4" xfId="5960"/>
    <cellStyle name="Commentaire 2 3 2 4 2" xfId="24104"/>
    <cellStyle name="Commentaire 2 3 2 5" xfId="11254"/>
    <cellStyle name="Commentaire 2 3 2 6" xfId="13894"/>
    <cellStyle name="Commentaire 2 3 2 7" xfId="18824"/>
    <cellStyle name="Commentaire 2 3 3" xfId="1030"/>
    <cellStyle name="Commentaire 2 3 3 2" xfId="2262"/>
    <cellStyle name="Commentaire 2 3 3 2 2" xfId="4904"/>
    <cellStyle name="Commentaire 2 3 3 2 2 2" xfId="10185"/>
    <cellStyle name="Commentaire 2 3 3 2 2 2 2" xfId="28328"/>
    <cellStyle name="Commentaire 2 3 3 2 2 3" xfId="17942"/>
    <cellStyle name="Commentaire 2 3 3 2 2 4" xfId="23048"/>
    <cellStyle name="Commentaire 2 3 3 2 3" xfId="7544"/>
    <cellStyle name="Commentaire 2 3 3 2 3 2" xfId="25688"/>
    <cellStyle name="Commentaire 2 3 3 2 4" xfId="12838"/>
    <cellStyle name="Commentaire 2 3 3 2 5" xfId="15478"/>
    <cellStyle name="Commentaire 2 3 3 2 6" xfId="20408"/>
    <cellStyle name="Commentaire 2 3 3 3" xfId="3672"/>
    <cellStyle name="Commentaire 2 3 3 3 2" xfId="8953"/>
    <cellStyle name="Commentaire 2 3 3 3 2 2" xfId="27096"/>
    <cellStyle name="Commentaire 2 3 3 3 3" xfId="16710"/>
    <cellStyle name="Commentaire 2 3 3 3 4" xfId="21816"/>
    <cellStyle name="Commentaire 2 3 3 4" xfId="6312"/>
    <cellStyle name="Commentaire 2 3 3 4 2" xfId="24456"/>
    <cellStyle name="Commentaire 2 3 3 5" xfId="11606"/>
    <cellStyle name="Commentaire 2 3 3 6" xfId="14246"/>
    <cellStyle name="Commentaire 2 3 3 7" xfId="19176"/>
    <cellStyle name="Commentaire 2 3 4" xfId="1558"/>
    <cellStyle name="Commentaire 2 3 4 2" xfId="4200"/>
    <cellStyle name="Commentaire 2 3 4 2 2" xfId="9481"/>
    <cellStyle name="Commentaire 2 3 4 2 2 2" xfId="27624"/>
    <cellStyle name="Commentaire 2 3 4 2 3" xfId="17238"/>
    <cellStyle name="Commentaire 2 3 4 2 4" xfId="22344"/>
    <cellStyle name="Commentaire 2 3 4 3" xfId="6840"/>
    <cellStyle name="Commentaire 2 3 4 3 2" xfId="24984"/>
    <cellStyle name="Commentaire 2 3 4 4" xfId="12134"/>
    <cellStyle name="Commentaire 2 3 4 5" xfId="14774"/>
    <cellStyle name="Commentaire 2 3 4 6" xfId="19704"/>
    <cellStyle name="Commentaire 2 3 5" xfId="2967"/>
    <cellStyle name="Commentaire 2 3 5 2" xfId="8249"/>
    <cellStyle name="Commentaire 2 3 5 2 2" xfId="26392"/>
    <cellStyle name="Commentaire 2 3 5 3" xfId="16006"/>
    <cellStyle name="Commentaire 2 3 5 4" xfId="21112"/>
    <cellStyle name="Commentaire 2 3 6" xfId="5608"/>
    <cellStyle name="Commentaire 2 3 6 2" xfId="23752"/>
    <cellStyle name="Commentaire 2 3 7" xfId="10908"/>
    <cellStyle name="Commentaire 2 3 8" xfId="13542"/>
    <cellStyle name="Commentaire 2 3 9" xfId="18472"/>
    <cellStyle name="Commentaire 2 4" xfId="501"/>
    <cellStyle name="Commentaire 2 4 2" xfId="1206"/>
    <cellStyle name="Commentaire 2 4 2 2" xfId="2438"/>
    <cellStyle name="Commentaire 2 4 2 2 2" xfId="5080"/>
    <cellStyle name="Commentaire 2 4 2 2 2 2" xfId="10361"/>
    <cellStyle name="Commentaire 2 4 2 2 2 2 2" xfId="28504"/>
    <cellStyle name="Commentaire 2 4 2 2 2 3" xfId="18118"/>
    <cellStyle name="Commentaire 2 4 2 2 2 4" xfId="23224"/>
    <cellStyle name="Commentaire 2 4 2 2 3" xfId="7720"/>
    <cellStyle name="Commentaire 2 4 2 2 3 2" xfId="25864"/>
    <cellStyle name="Commentaire 2 4 2 2 4" xfId="13014"/>
    <cellStyle name="Commentaire 2 4 2 2 5" xfId="15654"/>
    <cellStyle name="Commentaire 2 4 2 2 6" xfId="20584"/>
    <cellStyle name="Commentaire 2 4 2 3" xfId="3848"/>
    <cellStyle name="Commentaire 2 4 2 3 2" xfId="9129"/>
    <cellStyle name="Commentaire 2 4 2 3 2 2" xfId="27272"/>
    <cellStyle name="Commentaire 2 4 2 3 3" xfId="16886"/>
    <cellStyle name="Commentaire 2 4 2 3 4" xfId="21992"/>
    <cellStyle name="Commentaire 2 4 2 4" xfId="6488"/>
    <cellStyle name="Commentaire 2 4 2 4 2" xfId="24632"/>
    <cellStyle name="Commentaire 2 4 2 5" xfId="11782"/>
    <cellStyle name="Commentaire 2 4 2 6" xfId="14422"/>
    <cellStyle name="Commentaire 2 4 2 7" xfId="19352"/>
    <cellStyle name="Commentaire 2 4 3" xfId="1734"/>
    <cellStyle name="Commentaire 2 4 3 2" xfId="4376"/>
    <cellStyle name="Commentaire 2 4 3 2 2" xfId="9657"/>
    <cellStyle name="Commentaire 2 4 3 2 2 2" xfId="27800"/>
    <cellStyle name="Commentaire 2 4 3 2 3" xfId="17414"/>
    <cellStyle name="Commentaire 2 4 3 2 4" xfId="22520"/>
    <cellStyle name="Commentaire 2 4 3 3" xfId="7016"/>
    <cellStyle name="Commentaire 2 4 3 3 2" xfId="25160"/>
    <cellStyle name="Commentaire 2 4 3 4" xfId="12310"/>
    <cellStyle name="Commentaire 2 4 3 5" xfId="14950"/>
    <cellStyle name="Commentaire 2 4 3 6" xfId="19880"/>
    <cellStyle name="Commentaire 2 4 4" xfId="3143"/>
    <cellStyle name="Commentaire 2 4 4 2" xfId="8425"/>
    <cellStyle name="Commentaire 2 4 4 2 2" xfId="26568"/>
    <cellStyle name="Commentaire 2 4 4 3" xfId="16182"/>
    <cellStyle name="Commentaire 2 4 4 4" xfId="21288"/>
    <cellStyle name="Commentaire 2 4 5" xfId="5784"/>
    <cellStyle name="Commentaire 2 4 5 2" xfId="23928"/>
    <cellStyle name="Commentaire 2 4 6" xfId="11080"/>
    <cellStyle name="Commentaire 2 4 7" xfId="13718"/>
    <cellStyle name="Commentaire 2 4 8" xfId="18648"/>
    <cellStyle name="Commentaire 2 5" xfId="854"/>
    <cellStyle name="Commentaire 2 5 2" xfId="2086"/>
    <cellStyle name="Commentaire 2 5 2 2" xfId="4728"/>
    <cellStyle name="Commentaire 2 5 2 2 2" xfId="10009"/>
    <cellStyle name="Commentaire 2 5 2 2 2 2" xfId="28152"/>
    <cellStyle name="Commentaire 2 5 2 2 3" xfId="17766"/>
    <cellStyle name="Commentaire 2 5 2 2 4" xfId="22872"/>
    <cellStyle name="Commentaire 2 5 2 3" xfId="7368"/>
    <cellStyle name="Commentaire 2 5 2 3 2" xfId="25512"/>
    <cellStyle name="Commentaire 2 5 2 4" xfId="12662"/>
    <cellStyle name="Commentaire 2 5 2 5" xfId="15302"/>
    <cellStyle name="Commentaire 2 5 2 6" xfId="20232"/>
    <cellStyle name="Commentaire 2 5 3" xfId="3496"/>
    <cellStyle name="Commentaire 2 5 3 2" xfId="8777"/>
    <cellStyle name="Commentaire 2 5 3 2 2" xfId="26920"/>
    <cellStyle name="Commentaire 2 5 3 3" xfId="16534"/>
    <cellStyle name="Commentaire 2 5 3 4" xfId="21640"/>
    <cellStyle name="Commentaire 2 5 4" xfId="6136"/>
    <cellStyle name="Commentaire 2 5 4 2" xfId="24280"/>
    <cellStyle name="Commentaire 2 5 5" xfId="11430"/>
    <cellStyle name="Commentaire 2 5 6" xfId="14070"/>
    <cellStyle name="Commentaire 2 5 7" xfId="19000"/>
    <cellStyle name="Commentaire 2 6" xfId="1382"/>
    <cellStyle name="Commentaire 2 6 2" xfId="4024"/>
    <cellStyle name="Commentaire 2 6 2 2" xfId="9305"/>
    <cellStyle name="Commentaire 2 6 2 2 2" xfId="27448"/>
    <cellStyle name="Commentaire 2 6 2 3" xfId="17062"/>
    <cellStyle name="Commentaire 2 6 2 4" xfId="22168"/>
    <cellStyle name="Commentaire 2 6 3" xfId="6664"/>
    <cellStyle name="Commentaire 2 6 3 2" xfId="24808"/>
    <cellStyle name="Commentaire 2 6 4" xfId="11958"/>
    <cellStyle name="Commentaire 2 6 5" xfId="14598"/>
    <cellStyle name="Commentaire 2 6 6" xfId="19528"/>
    <cellStyle name="Commentaire 2 7" xfId="2614"/>
    <cellStyle name="Commentaire 2 7 2" xfId="5256"/>
    <cellStyle name="Commentaire 2 7 2 2" xfId="10537"/>
    <cellStyle name="Commentaire 2 7 2 2 2" xfId="28680"/>
    <cellStyle name="Commentaire 2 7 2 3" xfId="23400"/>
    <cellStyle name="Commentaire 2 7 3" xfId="7896"/>
    <cellStyle name="Commentaire 2 7 3 2" xfId="26040"/>
    <cellStyle name="Commentaire 2 7 4" xfId="13190"/>
    <cellStyle name="Commentaire 2 7 5" xfId="15830"/>
    <cellStyle name="Commentaire 2 7 6" xfId="20760"/>
    <cellStyle name="Commentaire 2 8" xfId="2791"/>
    <cellStyle name="Commentaire 2 8 2" xfId="8073"/>
    <cellStyle name="Commentaire 2 8 2 2" xfId="26216"/>
    <cellStyle name="Commentaire 2 8 3" xfId="20936"/>
    <cellStyle name="Commentaire 2 9" xfId="5432"/>
    <cellStyle name="Commentaire 2 9 2" xfId="23576"/>
    <cellStyle name="Commentaire 3" xfId="168"/>
    <cellStyle name="Commentaire 3 10" xfId="13395"/>
    <cellStyle name="Commentaire 3 11" xfId="18325"/>
    <cellStyle name="Commentaire 3 2" xfId="354"/>
    <cellStyle name="Commentaire 3 2 2" xfId="707"/>
    <cellStyle name="Commentaire 3 2 2 2" xfId="1939"/>
    <cellStyle name="Commentaire 3 2 2 2 2" xfId="4581"/>
    <cellStyle name="Commentaire 3 2 2 2 2 2" xfId="9862"/>
    <cellStyle name="Commentaire 3 2 2 2 2 2 2" xfId="28005"/>
    <cellStyle name="Commentaire 3 2 2 2 2 3" xfId="17619"/>
    <cellStyle name="Commentaire 3 2 2 2 2 4" xfId="22725"/>
    <cellStyle name="Commentaire 3 2 2 2 3" xfId="7221"/>
    <cellStyle name="Commentaire 3 2 2 2 3 2" xfId="25365"/>
    <cellStyle name="Commentaire 3 2 2 2 4" xfId="12515"/>
    <cellStyle name="Commentaire 3 2 2 2 5" xfId="15155"/>
    <cellStyle name="Commentaire 3 2 2 2 6" xfId="20085"/>
    <cellStyle name="Commentaire 3 2 2 3" xfId="3349"/>
    <cellStyle name="Commentaire 3 2 2 3 2" xfId="8630"/>
    <cellStyle name="Commentaire 3 2 2 3 2 2" xfId="26773"/>
    <cellStyle name="Commentaire 3 2 2 3 3" xfId="16387"/>
    <cellStyle name="Commentaire 3 2 2 3 4" xfId="21493"/>
    <cellStyle name="Commentaire 3 2 2 4" xfId="5989"/>
    <cellStyle name="Commentaire 3 2 2 4 2" xfId="24133"/>
    <cellStyle name="Commentaire 3 2 2 5" xfId="11283"/>
    <cellStyle name="Commentaire 3 2 2 6" xfId="13923"/>
    <cellStyle name="Commentaire 3 2 2 7" xfId="18853"/>
    <cellStyle name="Commentaire 3 2 3" xfId="1059"/>
    <cellStyle name="Commentaire 3 2 3 2" xfId="2291"/>
    <cellStyle name="Commentaire 3 2 3 2 2" xfId="4933"/>
    <cellStyle name="Commentaire 3 2 3 2 2 2" xfId="10214"/>
    <cellStyle name="Commentaire 3 2 3 2 2 2 2" xfId="28357"/>
    <cellStyle name="Commentaire 3 2 3 2 2 3" xfId="17971"/>
    <cellStyle name="Commentaire 3 2 3 2 2 4" xfId="23077"/>
    <cellStyle name="Commentaire 3 2 3 2 3" xfId="7573"/>
    <cellStyle name="Commentaire 3 2 3 2 3 2" xfId="25717"/>
    <cellStyle name="Commentaire 3 2 3 2 4" xfId="12867"/>
    <cellStyle name="Commentaire 3 2 3 2 5" xfId="15507"/>
    <cellStyle name="Commentaire 3 2 3 2 6" xfId="20437"/>
    <cellStyle name="Commentaire 3 2 3 3" xfId="3701"/>
    <cellStyle name="Commentaire 3 2 3 3 2" xfId="8982"/>
    <cellStyle name="Commentaire 3 2 3 3 2 2" xfId="27125"/>
    <cellStyle name="Commentaire 3 2 3 3 3" xfId="16739"/>
    <cellStyle name="Commentaire 3 2 3 3 4" xfId="21845"/>
    <cellStyle name="Commentaire 3 2 3 4" xfId="6341"/>
    <cellStyle name="Commentaire 3 2 3 4 2" xfId="24485"/>
    <cellStyle name="Commentaire 3 2 3 5" xfId="11635"/>
    <cellStyle name="Commentaire 3 2 3 6" xfId="14275"/>
    <cellStyle name="Commentaire 3 2 3 7" xfId="19205"/>
    <cellStyle name="Commentaire 3 2 4" xfId="1587"/>
    <cellStyle name="Commentaire 3 2 4 2" xfId="4229"/>
    <cellStyle name="Commentaire 3 2 4 2 2" xfId="9510"/>
    <cellStyle name="Commentaire 3 2 4 2 2 2" xfId="27653"/>
    <cellStyle name="Commentaire 3 2 4 2 3" xfId="17267"/>
    <cellStyle name="Commentaire 3 2 4 2 4" xfId="22373"/>
    <cellStyle name="Commentaire 3 2 4 3" xfId="6869"/>
    <cellStyle name="Commentaire 3 2 4 3 2" xfId="25013"/>
    <cellStyle name="Commentaire 3 2 4 4" xfId="12163"/>
    <cellStyle name="Commentaire 3 2 4 5" xfId="14803"/>
    <cellStyle name="Commentaire 3 2 4 6" xfId="19733"/>
    <cellStyle name="Commentaire 3 2 5" xfId="2996"/>
    <cellStyle name="Commentaire 3 2 5 2" xfId="8278"/>
    <cellStyle name="Commentaire 3 2 5 2 2" xfId="26421"/>
    <cellStyle name="Commentaire 3 2 5 3" xfId="16035"/>
    <cellStyle name="Commentaire 3 2 5 4" xfId="21141"/>
    <cellStyle name="Commentaire 3 2 6" xfId="5637"/>
    <cellStyle name="Commentaire 3 2 6 2" xfId="23781"/>
    <cellStyle name="Commentaire 3 2 7" xfId="10937"/>
    <cellStyle name="Commentaire 3 2 8" xfId="13571"/>
    <cellStyle name="Commentaire 3 2 9" xfId="18501"/>
    <cellStyle name="Commentaire 3 3" xfId="530"/>
    <cellStyle name="Commentaire 3 3 2" xfId="1235"/>
    <cellStyle name="Commentaire 3 3 2 2" xfId="2467"/>
    <cellStyle name="Commentaire 3 3 2 2 2" xfId="5109"/>
    <cellStyle name="Commentaire 3 3 2 2 2 2" xfId="10390"/>
    <cellStyle name="Commentaire 3 3 2 2 2 2 2" xfId="28533"/>
    <cellStyle name="Commentaire 3 3 2 2 2 3" xfId="18147"/>
    <cellStyle name="Commentaire 3 3 2 2 2 4" xfId="23253"/>
    <cellStyle name="Commentaire 3 3 2 2 3" xfId="7749"/>
    <cellStyle name="Commentaire 3 3 2 2 3 2" xfId="25893"/>
    <cellStyle name="Commentaire 3 3 2 2 4" xfId="13043"/>
    <cellStyle name="Commentaire 3 3 2 2 5" xfId="15683"/>
    <cellStyle name="Commentaire 3 3 2 2 6" xfId="20613"/>
    <cellStyle name="Commentaire 3 3 2 3" xfId="3877"/>
    <cellStyle name="Commentaire 3 3 2 3 2" xfId="9158"/>
    <cellStyle name="Commentaire 3 3 2 3 2 2" xfId="27301"/>
    <cellStyle name="Commentaire 3 3 2 3 3" xfId="16915"/>
    <cellStyle name="Commentaire 3 3 2 3 4" xfId="22021"/>
    <cellStyle name="Commentaire 3 3 2 4" xfId="6517"/>
    <cellStyle name="Commentaire 3 3 2 4 2" xfId="24661"/>
    <cellStyle name="Commentaire 3 3 2 5" xfId="11811"/>
    <cellStyle name="Commentaire 3 3 2 6" xfId="14451"/>
    <cellStyle name="Commentaire 3 3 2 7" xfId="19381"/>
    <cellStyle name="Commentaire 3 3 3" xfId="1763"/>
    <cellStyle name="Commentaire 3 3 3 2" xfId="4405"/>
    <cellStyle name="Commentaire 3 3 3 2 2" xfId="9686"/>
    <cellStyle name="Commentaire 3 3 3 2 2 2" xfId="27829"/>
    <cellStyle name="Commentaire 3 3 3 2 3" xfId="17443"/>
    <cellStyle name="Commentaire 3 3 3 2 4" xfId="22549"/>
    <cellStyle name="Commentaire 3 3 3 3" xfId="7045"/>
    <cellStyle name="Commentaire 3 3 3 3 2" xfId="25189"/>
    <cellStyle name="Commentaire 3 3 3 4" xfId="12339"/>
    <cellStyle name="Commentaire 3 3 3 5" xfId="14979"/>
    <cellStyle name="Commentaire 3 3 3 6" xfId="19909"/>
    <cellStyle name="Commentaire 3 3 4" xfId="3172"/>
    <cellStyle name="Commentaire 3 3 4 2" xfId="8454"/>
    <cellStyle name="Commentaire 3 3 4 2 2" xfId="26597"/>
    <cellStyle name="Commentaire 3 3 4 3" xfId="16211"/>
    <cellStyle name="Commentaire 3 3 4 4" xfId="21317"/>
    <cellStyle name="Commentaire 3 3 5" xfId="5813"/>
    <cellStyle name="Commentaire 3 3 5 2" xfId="23957"/>
    <cellStyle name="Commentaire 3 3 6" xfId="11109"/>
    <cellStyle name="Commentaire 3 3 7" xfId="13747"/>
    <cellStyle name="Commentaire 3 3 8" xfId="18677"/>
    <cellStyle name="Commentaire 3 4" xfId="883"/>
    <cellStyle name="Commentaire 3 4 2" xfId="2115"/>
    <cellStyle name="Commentaire 3 4 2 2" xfId="4757"/>
    <cellStyle name="Commentaire 3 4 2 2 2" xfId="10038"/>
    <cellStyle name="Commentaire 3 4 2 2 2 2" xfId="28181"/>
    <cellStyle name="Commentaire 3 4 2 2 3" xfId="17795"/>
    <cellStyle name="Commentaire 3 4 2 2 4" xfId="22901"/>
    <cellStyle name="Commentaire 3 4 2 3" xfId="7397"/>
    <cellStyle name="Commentaire 3 4 2 3 2" xfId="25541"/>
    <cellStyle name="Commentaire 3 4 2 4" xfId="12691"/>
    <cellStyle name="Commentaire 3 4 2 5" xfId="15331"/>
    <cellStyle name="Commentaire 3 4 2 6" xfId="20261"/>
    <cellStyle name="Commentaire 3 4 3" xfId="3525"/>
    <cellStyle name="Commentaire 3 4 3 2" xfId="8806"/>
    <cellStyle name="Commentaire 3 4 3 2 2" xfId="26949"/>
    <cellStyle name="Commentaire 3 4 3 3" xfId="16563"/>
    <cellStyle name="Commentaire 3 4 3 4" xfId="21669"/>
    <cellStyle name="Commentaire 3 4 4" xfId="6165"/>
    <cellStyle name="Commentaire 3 4 4 2" xfId="24309"/>
    <cellStyle name="Commentaire 3 4 5" xfId="11459"/>
    <cellStyle name="Commentaire 3 4 6" xfId="14099"/>
    <cellStyle name="Commentaire 3 4 7" xfId="19029"/>
    <cellStyle name="Commentaire 3 5" xfId="1411"/>
    <cellStyle name="Commentaire 3 5 2" xfId="4053"/>
    <cellStyle name="Commentaire 3 5 2 2" xfId="9334"/>
    <cellStyle name="Commentaire 3 5 2 2 2" xfId="27477"/>
    <cellStyle name="Commentaire 3 5 2 3" xfId="17091"/>
    <cellStyle name="Commentaire 3 5 2 4" xfId="22197"/>
    <cellStyle name="Commentaire 3 5 3" xfId="6693"/>
    <cellStyle name="Commentaire 3 5 3 2" xfId="24837"/>
    <cellStyle name="Commentaire 3 5 4" xfId="11987"/>
    <cellStyle name="Commentaire 3 5 5" xfId="14627"/>
    <cellStyle name="Commentaire 3 5 6" xfId="19557"/>
    <cellStyle name="Commentaire 3 6" xfId="2643"/>
    <cellStyle name="Commentaire 3 6 2" xfId="5285"/>
    <cellStyle name="Commentaire 3 6 2 2" xfId="10566"/>
    <cellStyle name="Commentaire 3 6 2 2 2" xfId="28709"/>
    <cellStyle name="Commentaire 3 6 2 3" xfId="23429"/>
    <cellStyle name="Commentaire 3 6 3" xfId="7925"/>
    <cellStyle name="Commentaire 3 6 3 2" xfId="26069"/>
    <cellStyle name="Commentaire 3 6 4" xfId="13219"/>
    <cellStyle name="Commentaire 3 6 5" xfId="15859"/>
    <cellStyle name="Commentaire 3 6 6" xfId="20789"/>
    <cellStyle name="Commentaire 3 7" xfId="2820"/>
    <cellStyle name="Commentaire 3 7 2" xfId="8102"/>
    <cellStyle name="Commentaire 3 7 2 2" xfId="26245"/>
    <cellStyle name="Commentaire 3 7 3" xfId="20965"/>
    <cellStyle name="Commentaire 3 8" xfId="5461"/>
    <cellStyle name="Commentaire 3 8 2" xfId="23605"/>
    <cellStyle name="Commentaire 3 9" xfId="10759"/>
    <cellStyle name="Commentaire 4" xfId="266"/>
    <cellStyle name="Commentaire 4 2" xfId="618"/>
    <cellStyle name="Commentaire 4 2 2" xfId="1850"/>
    <cellStyle name="Commentaire 4 2 2 2" xfId="4492"/>
    <cellStyle name="Commentaire 4 2 2 2 2" xfId="9773"/>
    <cellStyle name="Commentaire 4 2 2 2 2 2" xfId="27916"/>
    <cellStyle name="Commentaire 4 2 2 2 3" xfId="17530"/>
    <cellStyle name="Commentaire 4 2 2 2 4" xfId="22636"/>
    <cellStyle name="Commentaire 4 2 2 3" xfId="7132"/>
    <cellStyle name="Commentaire 4 2 2 3 2" xfId="25276"/>
    <cellStyle name="Commentaire 4 2 2 4" xfId="12426"/>
    <cellStyle name="Commentaire 4 2 2 5" xfId="15066"/>
    <cellStyle name="Commentaire 4 2 2 6" xfId="19996"/>
    <cellStyle name="Commentaire 4 2 3" xfId="3260"/>
    <cellStyle name="Commentaire 4 2 3 2" xfId="8541"/>
    <cellStyle name="Commentaire 4 2 3 2 2" xfId="26684"/>
    <cellStyle name="Commentaire 4 2 3 3" xfId="16298"/>
    <cellStyle name="Commentaire 4 2 3 4" xfId="21404"/>
    <cellStyle name="Commentaire 4 2 4" xfId="5900"/>
    <cellStyle name="Commentaire 4 2 4 2" xfId="24044"/>
    <cellStyle name="Commentaire 4 2 5" xfId="11194"/>
    <cellStyle name="Commentaire 4 2 6" xfId="13834"/>
    <cellStyle name="Commentaire 4 2 7" xfId="18764"/>
    <cellStyle name="Commentaire 4 3" xfId="970"/>
    <cellStyle name="Commentaire 4 3 2" xfId="2202"/>
    <cellStyle name="Commentaire 4 3 2 2" xfId="4844"/>
    <cellStyle name="Commentaire 4 3 2 2 2" xfId="10125"/>
    <cellStyle name="Commentaire 4 3 2 2 2 2" xfId="28268"/>
    <cellStyle name="Commentaire 4 3 2 2 3" xfId="17882"/>
    <cellStyle name="Commentaire 4 3 2 2 4" xfId="22988"/>
    <cellStyle name="Commentaire 4 3 2 3" xfId="7484"/>
    <cellStyle name="Commentaire 4 3 2 3 2" xfId="25628"/>
    <cellStyle name="Commentaire 4 3 2 4" xfId="12778"/>
    <cellStyle name="Commentaire 4 3 2 5" xfId="15418"/>
    <cellStyle name="Commentaire 4 3 2 6" xfId="20348"/>
    <cellStyle name="Commentaire 4 3 3" xfId="3612"/>
    <cellStyle name="Commentaire 4 3 3 2" xfId="8893"/>
    <cellStyle name="Commentaire 4 3 3 2 2" xfId="27036"/>
    <cellStyle name="Commentaire 4 3 3 3" xfId="16650"/>
    <cellStyle name="Commentaire 4 3 3 4" xfId="21756"/>
    <cellStyle name="Commentaire 4 3 4" xfId="6252"/>
    <cellStyle name="Commentaire 4 3 4 2" xfId="24396"/>
    <cellStyle name="Commentaire 4 3 5" xfId="11546"/>
    <cellStyle name="Commentaire 4 3 6" xfId="14186"/>
    <cellStyle name="Commentaire 4 3 7" xfId="19116"/>
    <cellStyle name="Commentaire 4 4" xfId="1498"/>
    <cellStyle name="Commentaire 4 4 2" xfId="4140"/>
    <cellStyle name="Commentaire 4 4 2 2" xfId="9421"/>
    <cellStyle name="Commentaire 4 4 2 2 2" xfId="27564"/>
    <cellStyle name="Commentaire 4 4 2 3" xfId="17178"/>
    <cellStyle name="Commentaire 4 4 2 4" xfId="22284"/>
    <cellStyle name="Commentaire 4 4 3" xfId="6780"/>
    <cellStyle name="Commentaire 4 4 3 2" xfId="24924"/>
    <cellStyle name="Commentaire 4 4 4" xfId="12074"/>
    <cellStyle name="Commentaire 4 4 5" xfId="14714"/>
    <cellStyle name="Commentaire 4 4 6" xfId="19644"/>
    <cellStyle name="Commentaire 4 5" xfId="2907"/>
    <cellStyle name="Commentaire 4 5 2" xfId="8189"/>
    <cellStyle name="Commentaire 4 5 2 2" xfId="26332"/>
    <cellStyle name="Commentaire 4 5 3" xfId="15946"/>
    <cellStyle name="Commentaire 4 5 4" xfId="21052"/>
    <cellStyle name="Commentaire 4 6" xfId="5548"/>
    <cellStyle name="Commentaire 4 6 2" xfId="23692"/>
    <cellStyle name="Commentaire 4 7" xfId="10851"/>
    <cellStyle name="Commentaire 4 8" xfId="13482"/>
    <cellStyle name="Commentaire 4 9" xfId="18413"/>
    <cellStyle name="Commentaire 5" xfId="438"/>
    <cellStyle name="Commentaire 5 2" xfId="1143"/>
    <cellStyle name="Commentaire 5 2 2" xfId="2375"/>
    <cellStyle name="Commentaire 5 2 2 2" xfId="5017"/>
    <cellStyle name="Commentaire 5 2 2 2 2" xfId="10298"/>
    <cellStyle name="Commentaire 5 2 2 2 2 2" xfId="28441"/>
    <cellStyle name="Commentaire 5 2 2 2 3" xfId="18055"/>
    <cellStyle name="Commentaire 5 2 2 2 4" xfId="23161"/>
    <cellStyle name="Commentaire 5 2 2 3" xfId="7657"/>
    <cellStyle name="Commentaire 5 2 2 3 2" xfId="25801"/>
    <cellStyle name="Commentaire 5 2 2 4" xfId="12951"/>
    <cellStyle name="Commentaire 5 2 2 5" xfId="15591"/>
    <cellStyle name="Commentaire 5 2 2 6" xfId="20521"/>
    <cellStyle name="Commentaire 5 2 3" xfId="3785"/>
    <cellStyle name="Commentaire 5 2 3 2" xfId="9066"/>
    <cellStyle name="Commentaire 5 2 3 2 2" xfId="27209"/>
    <cellStyle name="Commentaire 5 2 3 3" xfId="16823"/>
    <cellStyle name="Commentaire 5 2 3 4" xfId="21929"/>
    <cellStyle name="Commentaire 5 2 4" xfId="6425"/>
    <cellStyle name="Commentaire 5 2 4 2" xfId="24569"/>
    <cellStyle name="Commentaire 5 2 5" xfId="11719"/>
    <cellStyle name="Commentaire 5 2 6" xfId="14359"/>
    <cellStyle name="Commentaire 5 2 7" xfId="19289"/>
    <cellStyle name="Commentaire 5 3" xfId="1671"/>
    <cellStyle name="Commentaire 5 3 2" xfId="4313"/>
    <cellStyle name="Commentaire 5 3 2 2" xfId="9594"/>
    <cellStyle name="Commentaire 5 3 2 2 2" xfId="27737"/>
    <cellStyle name="Commentaire 5 3 2 3" xfId="17351"/>
    <cellStyle name="Commentaire 5 3 2 4" xfId="22457"/>
    <cellStyle name="Commentaire 5 3 3" xfId="6953"/>
    <cellStyle name="Commentaire 5 3 3 2" xfId="25097"/>
    <cellStyle name="Commentaire 5 3 4" xfId="12247"/>
    <cellStyle name="Commentaire 5 3 5" xfId="14887"/>
    <cellStyle name="Commentaire 5 3 6" xfId="19817"/>
    <cellStyle name="Commentaire 5 4" xfId="3080"/>
    <cellStyle name="Commentaire 5 4 2" xfId="8362"/>
    <cellStyle name="Commentaire 5 4 2 2" xfId="26505"/>
    <cellStyle name="Commentaire 5 4 3" xfId="16119"/>
    <cellStyle name="Commentaire 5 4 4" xfId="21225"/>
    <cellStyle name="Commentaire 5 5" xfId="5721"/>
    <cellStyle name="Commentaire 5 5 2" xfId="23865"/>
    <cellStyle name="Commentaire 5 6" xfId="11019"/>
    <cellStyle name="Commentaire 5 7" xfId="13655"/>
    <cellStyle name="Commentaire 5 8" xfId="18585"/>
    <cellStyle name="Commentaire 6" xfId="791"/>
    <cellStyle name="Commentaire 6 2" xfId="2023"/>
    <cellStyle name="Commentaire 6 2 2" xfId="4665"/>
    <cellStyle name="Commentaire 6 2 2 2" xfId="9946"/>
    <cellStyle name="Commentaire 6 2 2 2 2" xfId="28089"/>
    <cellStyle name="Commentaire 6 2 2 3" xfId="17703"/>
    <cellStyle name="Commentaire 6 2 2 4" xfId="22809"/>
    <cellStyle name="Commentaire 6 2 3" xfId="7305"/>
    <cellStyle name="Commentaire 6 2 3 2" xfId="25449"/>
    <cellStyle name="Commentaire 6 2 4" xfId="12599"/>
    <cellStyle name="Commentaire 6 2 5" xfId="15239"/>
    <cellStyle name="Commentaire 6 2 6" xfId="20169"/>
    <cellStyle name="Commentaire 6 3" xfId="3433"/>
    <cellStyle name="Commentaire 6 3 2" xfId="8714"/>
    <cellStyle name="Commentaire 6 3 2 2" xfId="26857"/>
    <cellStyle name="Commentaire 6 3 3" xfId="16471"/>
    <cellStyle name="Commentaire 6 3 4" xfId="21577"/>
    <cellStyle name="Commentaire 6 4" xfId="6073"/>
    <cellStyle name="Commentaire 6 4 2" xfId="24217"/>
    <cellStyle name="Commentaire 6 5" xfId="11367"/>
    <cellStyle name="Commentaire 6 6" xfId="14007"/>
    <cellStyle name="Commentaire 6 7" xfId="18937"/>
    <cellStyle name="Commentaire 7" xfId="1322"/>
    <cellStyle name="Commentaire 7 2" xfId="3964"/>
    <cellStyle name="Commentaire 7 2 2" xfId="9245"/>
    <cellStyle name="Commentaire 7 2 2 2" xfId="27388"/>
    <cellStyle name="Commentaire 7 2 3" xfId="17002"/>
    <cellStyle name="Commentaire 7 2 4" xfId="22108"/>
    <cellStyle name="Commentaire 7 3" xfId="6604"/>
    <cellStyle name="Commentaire 7 3 2" xfId="24748"/>
    <cellStyle name="Commentaire 7 4" xfId="11898"/>
    <cellStyle name="Commentaire 7 5" xfId="14538"/>
    <cellStyle name="Commentaire 7 6" xfId="19468"/>
    <cellStyle name="Commentaire 8" xfId="2551"/>
    <cellStyle name="Commentaire 8 2" xfId="5193"/>
    <cellStyle name="Commentaire 8 2 2" xfId="10474"/>
    <cellStyle name="Commentaire 8 2 2 2" xfId="28617"/>
    <cellStyle name="Commentaire 8 2 3" xfId="23337"/>
    <cellStyle name="Commentaire 8 3" xfId="7833"/>
    <cellStyle name="Commentaire 8 3 2" xfId="25977"/>
    <cellStyle name="Commentaire 8 4" xfId="13127"/>
    <cellStyle name="Commentaire 8 5" xfId="15770"/>
    <cellStyle name="Commentaire 8 6" xfId="20697"/>
    <cellStyle name="Commentaire 9" xfId="2727"/>
    <cellStyle name="Commentaire 9 2" xfId="8009"/>
    <cellStyle name="Commentaire 9 2 2" xfId="26153"/>
    <cellStyle name="Commentaire 9 3" xfId="20873"/>
    <cellStyle name="Entrée" xfId="11" builtinId="20" customBuiltin="1"/>
    <cellStyle name="Excel Built-in Normal" xfId="62"/>
    <cellStyle name="Insatisfaisant" xfId="9" builtinId="27" customBuiltin="1"/>
    <cellStyle name="Insatisfaisant 2" xfId="143"/>
    <cellStyle name="Lien hypertexte 2" xfId="254"/>
    <cellStyle name="Lien hypertexte 3" xfId="253"/>
    <cellStyle name="Neutre" xfId="10" builtinId="28" customBuiltin="1"/>
    <cellStyle name="Neutre 2" xfId="142"/>
    <cellStyle name="Normal" xfId="0" builtinId="0"/>
    <cellStyle name="Normal 10" xfId="102"/>
    <cellStyle name="Normal 10 10" xfId="10657"/>
    <cellStyle name="Normal 10 10 2" xfId="28793"/>
    <cellStyle name="Normal 10 11" xfId="10743"/>
    <cellStyle name="Normal 10 12" xfId="13362"/>
    <cellStyle name="Normal 10 13" xfId="18291"/>
    <cellStyle name="Normal 10 2" xfId="223"/>
    <cellStyle name="Normal 10 2 10" xfId="13449"/>
    <cellStyle name="Normal 10 2 11" xfId="18379"/>
    <cellStyle name="Normal 10 2 2" xfId="408"/>
    <cellStyle name="Normal 10 2 2 2" xfId="761"/>
    <cellStyle name="Normal 10 2 2 2 2" xfId="1993"/>
    <cellStyle name="Normal 10 2 2 2 2 2" xfId="4635"/>
    <cellStyle name="Normal 10 2 2 2 2 2 2" xfId="9916"/>
    <cellStyle name="Normal 10 2 2 2 2 2 2 2" xfId="28059"/>
    <cellStyle name="Normal 10 2 2 2 2 2 3" xfId="17673"/>
    <cellStyle name="Normal 10 2 2 2 2 2 4" xfId="22779"/>
    <cellStyle name="Normal 10 2 2 2 2 3" xfId="7275"/>
    <cellStyle name="Normal 10 2 2 2 2 3 2" xfId="25419"/>
    <cellStyle name="Normal 10 2 2 2 2 4" xfId="12569"/>
    <cellStyle name="Normal 10 2 2 2 2 5" xfId="15209"/>
    <cellStyle name="Normal 10 2 2 2 2 6" xfId="20139"/>
    <cellStyle name="Normal 10 2 2 2 3" xfId="3403"/>
    <cellStyle name="Normal 10 2 2 2 3 2" xfId="8684"/>
    <cellStyle name="Normal 10 2 2 2 3 2 2" xfId="26827"/>
    <cellStyle name="Normal 10 2 2 2 3 3" xfId="16441"/>
    <cellStyle name="Normal 10 2 2 2 3 4" xfId="21547"/>
    <cellStyle name="Normal 10 2 2 2 4" xfId="6043"/>
    <cellStyle name="Normal 10 2 2 2 4 2" xfId="24187"/>
    <cellStyle name="Normal 10 2 2 2 5" xfId="11337"/>
    <cellStyle name="Normal 10 2 2 2 6" xfId="13977"/>
    <cellStyle name="Normal 10 2 2 2 7" xfId="18907"/>
    <cellStyle name="Normal 10 2 2 3" xfId="1113"/>
    <cellStyle name="Normal 10 2 2 3 2" xfId="2345"/>
    <cellStyle name="Normal 10 2 2 3 2 2" xfId="4987"/>
    <cellStyle name="Normal 10 2 2 3 2 2 2" xfId="10268"/>
    <cellStyle name="Normal 10 2 2 3 2 2 2 2" xfId="28411"/>
    <cellStyle name="Normal 10 2 2 3 2 2 3" xfId="18025"/>
    <cellStyle name="Normal 10 2 2 3 2 2 4" xfId="23131"/>
    <cellStyle name="Normal 10 2 2 3 2 3" xfId="7627"/>
    <cellStyle name="Normal 10 2 2 3 2 3 2" xfId="25771"/>
    <cellStyle name="Normal 10 2 2 3 2 4" xfId="12921"/>
    <cellStyle name="Normal 10 2 2 3 2 5" xfId="15561"/>
    <cellStyle name="Normal 10 2 2 3 2 6" xfId="20491"/>
    <cellStyle name="Normal 10 2 2 3 3" xfId="3755"/>
    <cellStyle name="Normal 10 2 2 3 3 2" xfId="9036"/>
    <cellStyle name="Normal 10 2 2 3 3 2 2" xfId="27179"/>
    <cellStyle name="Normal 10 2 2 3 3 3" xfId="16793"/>
    <cellStyle name="Normal 10 2 2 3 3 4" xfId="21899"/>
    <cellStyle name="Normal 10 2 2 3 4" xfId="6395"/>
    <cellStyle name="Normal 10 2 2 3 4 2" xfId="24539"/>
    <cellStyle name="Normal 10 2 2 3 5" xfId="11689"/>
    <cellStyle name="Normal 10 2 2 3 6" xfId="14329"/>
    <cellStyle name="Normal 10 2 2 3 7" xfId="19259"/>
    <cellStyle name="Normal 10 2 2 4" xfId="1641"/>
    <cellStyle name="Normal 10 2 2 4 2" xfId="4283"/>
    <cellStyle name="Normal 10 2 2 4 2 2" xfId="9564"/>
    <cellStyle name="Normal 10 2 2 4 2 2 2" xfId="27707"/>
    <cellStyle name="Normal 10 2 2 4 2 3" xfId="17321"/>
    <cellStyle name="Normal 10 2 2 4 2 4" xfId="22427"/>
    <cellStyle name="Normal 10 2 2 4 3" xfId="6923"/>
    <cellStyle name="Normal 10 2 2 4 3 2" xfId="25067"/>
    <cellStyle name="Normal 10 2 2 4 4" xfId="12217"/>
    <cellStyle name="Normal 10 2 2 4 5" xfId="14857"/>
    <cellStyle name="Normal 10 2 2 4 6" xfId="19787"/>
    <cellStyle name="Normal 10 2 2 5" xfId="3050"/>
    <cellStyle name="Normal 10 2 2 5 2" xfId="8332"/>
    <cellStyle name="Normal 10 2 2 5 2 2" xfId="26475"/>
    <cellStyle name="Normal 10 2 2 5 3" xfId="16089"/>
    <cellStyle name="Normal 10 2 2 5 4" xfId="21195"/>
    <cellStyle name="Normal 10 2 2 6" xfId="5691"/>
    <cellStyle name="Normal 10 2 2 6 2" xfId="23835"/>
    <cellStyle name="Normal 10 2 2 7" xfId="10989"/>
    <cellStyle name="Normal 10 2 2 8" xfId="13625"/>
    <cellStyle name="Normal 10 2 2 9" xfId="18555"/>
    <cellStyle name="Normal 10 2 3" xfId="584"/>
    <cellStyle name="Normal 10 2 3 2" xfId="1289"/>
    <cellStyle name="Normal 10 2 3 2 2" xfId="2521"/>
    <cellStyle name="Normal 10 2 3 2 2 2" xfId="5163"/>
    <cellStyle name="Normal 10 2 3 2 2 2 2" xfId="10444"/>
    <cellStyle name="Normal 10 2 3 2 2 2 2 2" xfId="28587"/>
    <cellStyle name="Normal 10 2 3 2 2 2 3" xfId="18201"/>
    <cellStyle name="Normal 10 2 3 2 2 2 4" xfId="23307"/>
    <cellStyle name="Normal 10 2 3 2 2 3" xfId="7803"/>
    <cellStyle name="Normal 10 2 3 2 2 3 2" xfId="25947"/>
    <cellStyle name="Normal 10 2 3 2 2 4" xfId="13097"/>
    <cellStyle name="Normal 10 2 3 2 2 5" xfId="15737"/>
    <cellStyle name="Normal 10 2 3 2 2 6" xfId="20667"/>
    <cellStyle name="Normal 10 2 3 2 3" xfId="3931"/>
    <cellStyle name="Normal 10 2 3 2 3 2" xfId="9212"/>
    <cellStyle name="Normal 10 2 3 2 3 2 2" xfId="27355"/>
    <cellStyle name="Normal 10 2 3 2 3 3" xfId="16969"/>
    <cellStyle name="Normal 10 2 3 2 3 4" xfId="22075"/>
    <cellStyle name="Normal 10 2 3 2 4" xfId="6571"/>
    <cellStyle name="Normal 10 2 3 2 4 2" xfId="24715"/>
    <cellStyle name="Normal 10 2 3 2 5" xfId="11865"/>
    <cellStyle name="Normal 10 2 3 2 6" xfId="14505"/>
    <cellStyle name="Normal 10 2 3 2 7" xfId="19435"/>
    <cellStyle name="Normal 10 2 3 3" xfId="1817"/>
    <cellStyle name="Normal 10 2 3 3 2" xfId="4459"/>
    <cellStyle name="Normal 10 2 3 3 2 2" xfId="9740"/>
    <cellStyle name="Normal 10 2 3 3 2 2 2" xfId="27883"/>
    <cellStyle name="Normal 10 2 3 3 2 3" xfId="17497"/>
    <cellStyle name="Normal 10 2 3 3 2 4" xfId="22603"/>
    <cellStyle name="Normal 10 2 3 3 3" xfId="7099"/>
    <cellStyle name="Normal 10 2 3 3 3 2" xfId="25243"/>
    <cellStyle name="Normal 10 2 3 3 4" xfId="12393"/>
    <cellStyle name="Normal 10 2 3 3 5" xfId="15033"/>
    <cellStyle name="Normal 10 2 3 3 6" xfId="19963"/>
    <cellStyle name="Normal 10 2 3 4" xfId="3226"/>
    <cellStyle name="Normal 10 2 3 4 2" xfId="8508"/>
    <cellStyle name="Normal 10 2 3 4 2 2" xfId="26651"/>
    <cellStyle name="Normal 10 2 3 4 3" xfId="16265"/>
    <cellStyle name="Normal 10 2 3 4 4" xfId="21371"/>
    <cellStyle name="Normal 10 2 3 5" xfId="5867"/>
    <cellStyle name="Normal 10 2 3 5 2" xfId="24011"/>
    <cellStyle name="Normal 10 2 3 6" xfId="11161"/>
    <cellStyle name="Normal 10 2 3 7" xfId="13801"/>
    <cellStyle name="Normal 10 2 3 8" xfId="18731"/>
    <cellStyle name="Normal 10 2 4" xfId="937"/>
    <cellStyle name="Normal 10 2 4 2" xfId="2169"/>
    <cellStyle name="Normal 10 2 4 2 2" xfId="4811"/>
    <cellStyle name="Normal 10 2 4 2 2 2" xfId="10092"/>
    <cellStyle name="Normal 10 2 4 2 2 2 2" xfId="28235"/>
    <cellStyle name="Normal 10 2 4 2 2 3" xfId="17849"/>
    <cellStyle name="Normal 10 2 4 2 2 4" xfId="22955"/>
    <cellStyle name="Normal 10 2 4 2 3" xfId="7451"/>
    <cellStyle name="Normal 10 2 4 2 3 2" xfId="25595"/>
    <cellStyle name="Normal 10 2 4 2 4" xfId="12745"/>
    <cellStyle name="Normal 10 2 4 2 5" xfId="15385"/>
    <cellStyle name="Normal 10 2 4 2 6" xfId="20315"/>
    <cellStyle name="Normal 10 2 4 3" xfId="3579"/>
    <cellStyle name="Normal 10 2 4 3 2" xfId="8860"/>
    <cellStyle name="Normal 10 2 4 3 2 2" xfId="27003"/>
    <cellStyle name="Normal 10 2 4 3 3" xfId="16617"/>
    <cellStyle name="Normal 10 2 4 3 4" xfId="21723"/>
    <cellStyle name="Normal 10 2 4 4" xfId="6219"/>
    <cellStyle name="Normal 10 2 4 4 2" xfId="24363"/>
    <cellStyle name="Normal 10 2 4 5" xfId="11513"/>
    <cellStyle name="Normal 10 2 4 6" xfId="14153"/>
    <cellStyle name="Normal 10 2 4 7" xfId="19083"/>
    <cellStyle name="Normal 10 2 5" xfId="1465"/>
    <cellStyle name="Normal 10 2 5 2" xfId="4107"/>
    <cellStyle name="Normal 10 2 5 2 2" xfId="9388"/>
    <cellStyle name="Normal 10 2 5 2 2 2" xfId="27531"/>
    <cellStyle name="Normal 10 2 5 2 3" xfId="17145"/>
    <cellStyle name="Normal 10 2 5 2 4" xfId="22251"/>
    <cellStyle name="Normal 10 2 5 3" xfId="6747"/>
    <cellStyle name="Normal 10 2 5 3 2" xfId="24891"/>
    <cellStyle name="Normal 10 2 5 4" xfId="12041"/>
    <cellStyle name="Normal 10 2 5 5" xfId="14681"/>
    <cellStyle name="Normal 10 2 5 6" xfId="19611"/>
    <cellStyle name="Normal 10 2 6" xfId="2697"/>
    <cellStyle name="Normal 10 2 6 2" xfId="5339"/>
    <cellStyle name="Normal 10 2 6 2 2" xfId="10620"/>
    <cellStyle name="Normal 10 2 6 2 2 2" xfId="28763"/>
    <cellStyle name="Normal 10 2 6 2 3" xfId="23483"/>
    <cellStyle name="Normal 10 2 6 3" xfId="7979"/>
    <cellStyle name="Normal 10 2 6 3 2" xfId="26123"/>
    <cellStyle name="Normal 10 2 6 4" xfId="13273"/>
    <cellStyle name="Normal 10 2 6 5" xfId="15913"/>
    <cellStyle name="Normal 10 2 6 6" xfId="20843"/>
    <cellStyle name="Normal 10 2 7" xfId="2874"/>
    <cellStyle name="Normal 10 2 7 2" xfId="8156"/>
    <cellStyle name="Normal 10 2 7 2 2" xfId="26299"/>
    <cellStyle name="Normal 10 2 7 3" xfId="21019"/>
    <cellStyle name="Normal 10 2 8" xfId="5515"/>
    <cellStyle name="Normal 10 2 8 2" xfId="23659"/>
    <cellStyle name="Normal 10 2 9" xfId="10813"/>
    <cellStyle name="Normal 10 3" xfId="321"/>
    <cellStyle name="Normal 10 3 2" xfId="674"/>
    <cellStyle name="Normal 10 3 2 2" xfId="1906"/>
    <cellStyle name="Normal 10 3 2 2 2" xfId="4548"/>
    <cellStyle name="Normal 10 3 2 2 2 2" xfId="9829"/>
    <cellStyle name="Normal 10 3 2 2 2 2 2" xfId="27972"/>
    <cellStyle name="Normal 10 3 2 2 2 3" xfId="17586"/>
    <cellStyle name="Normal 10 3 2 2 2 4" xfId="22692"/>
    <cellStyle name="Normal 10 3 2 2 3" xfId="7188"/>
    <cellStyle name="Normal 10 3 2 2 3 2" xfId="25332"/>
    <cellStyle name="Normal 10 3 2 2 4" xfId="12482"/>
    <cellStyle name="Normal 10 3 2 2 5" xfId="15122"/>
    <cellStyle name="Normal 10 3 2 2 6" xfId="20052"/>
    <cellStyle name="Normal 10 3 2 3" xfId="3316"/>
    <cellStyle name="Normal 10 3 2 3 2" xfId="8597"/>
    <cellStyle name="Normal 10 3 2 3 2 2" xfId="26740"/>
    <cellStyle name="Normal 10 3 2 3 3" xfId="16354"/>
    <cellStyle name="Normal 10 3 2 3 4" xfId="21460"/>
    <cellStyle name="Normal 10 3 2 4" xfId="5956"/>
    <cellStyle name="Normal 10 3 2 4 2" xfId="24100"/>
    <cellStyle name="Normal 10 3 2 5" xfId="11250"/>
    <cellStyle name="Normal 10 3 2 6" xfId="13890"/>
    <cellStyle name="Normal 10 3 2 7" xfId="18820"/>
    <cellStyle name="Normal 10 3 3" xfId="1026"/>
    <cellStyle name="Normal 10 3 3 2" xfId="2258"/>
    <cellStyle name="Normal 10 3 3 2 2" xfId="4900"/>
    <cellStyle name="Normal 10 3 3 2 2 2" xfId="10181"/>
    <cellStyle name="Normal 10 3 3 2 2 2 2" xfId="28324"/>
    <cellStyle name="Normal 10 3 3 2 2 3" xfId="17938"/>
    <cellStyle name="Normal 10 3 3 2 2 4" xfId="23044"/>
    <cellStyle name="Normal 10 3 3 2 3" xfId="7540"/>
    <cellStyle name="Normal 10 3 3 2 3 2" xfId="25684"/>
    <cellStyle name="Normal 10 3 3 2 4" xfId="12834"/>
    <cellStyle name="Normal 10 3 3 2 5" xfId="15474"/>
    <cellStyle name="Normal 10 3 3 2 6" xfId="20404"/>
    <cellStyle name="Normal 10 3 3 3" xfId="3668"/>
    <cellStyle name="Normal 10 3 3 3 2" xfId="8949"/>
    <cellStyle name="Normal 10 3 3 3 2 2" xfId="27092"/>
    <cellStyle name="Normal 10 3 3 3 3" xfId="16706"/>
    <cellStyle name="Normal 10 3 3 3 4" xfId="21812"/>
    <cellStyle name="Normal 10 3 3 4" xfId="6308"/>
    <cellStyle name="Normal 10 3 3 4 2" xfId="24452"/>
    <cellStyle name="Normal 10 3 3 5" xfId="11602"/>
    <cellStyle name="Normal 10 3 3 6" xfId="14242"/>
    <cellStyle name="Normal 10 3 3 7" xfId="19172"/>
    <cellStyle name="Normal 10 3 4" xfId="1554"/>
    <cellStyle name="Normal 10 3 4 2" xfId="4196"/>
    <cellStyle name="Normal 10 3 4 2 2" xfId="9477"/>
    <cellStyle name="Normal 10 3 4 2 2 2" xfId="27620"/>
    <cellStyle name="Normal 10 3 4 2 3" xfId="17234"/>
    <cellStyle name="Normal 10 3 4 2 4" xfId="22340"/>
    <cellStyle name="Normal 10 3 4 3" xfId="6836"/>
    <cellStyle name="Normal 10 3 4 3 2" xfId="24980"/>
    <cellStyle name="Normal 10 3 4 4" xfId="12130"/>
    <cellStyle name="Normal 10 3 4 5" xfId="14770"/>
    <cellStyle name="Normal 10 3 4 6" xfId="19700"/>
    <cellStyle name="Normal 10 3 5" xfId="2963"/>
    <cellStyle name="Normal 10 3 5 2" xfId="8245"/>
    <cellStyle name="Normal 10 3 5 2 2" xfId="26388"/>
    <cellStyle name="Normal 10 3 5 3" xfId="16002"/>
    <cellStyle name="Normal 10 3 5 4" xfId="21108"/>
    <cellStyle name="Normal 10 3 6" xfId="5604"/>
    <cellStyle name="Normal 10 3 6 2" xfId="23748"/>
    <cellStyle name="Normal 10 3 7" xfId="10904"/>
    <cellStyle name="Normal 10 3 8" xfId="13538"/>
    <cellStyle name="Normal 10 3 9" xfId="18468"/>
    <cellStyle name="Normal 10 4" xfId="497"/>
    <cellStyle name="Normal 10 4 2" xfId="1202"/>
    <cellStyle name="Normal 10 4 2 2" xfId="2434"/>
    <cellStyle name="Normal 10 4 2 2 2" xfId="5076"/>
    <cellStyle name="Normal 10 4 2 2 2 2" xfId="10357"/>
    <cellStyle name="Normal 10 4 2 2 2 2 2" xfId="28500"/>
    <cellStyle name="Normal 10 4 2 2 2 3" xfId="18114"/>
    <cellStyle name="Normal 10 4 2 2 2 4" xfId="23220"/>
    <cellStyle name="Normal 10 4 2 2 3" xfId="7716"/>
    <cellStyle name="Normal 10 4 2 2 3 2" xfId="25860"/>
    <cellStyle name="Normal 10 4 2 2 4" xfId="13010"/>
    <cellStyle name="Normal 10 4 2 2 5" xfId="15650"/>
    <cellStyle name="Normal 10 4 2 2 6" xfId="20580"/>
    <cellStyle name="Normal 10 4 2 3" xfId="3844"/>
    <cellStyle name="Normal 10 4 2 3 2" xfId="9125"/>
    <cellStyle name="Normal 10 4 2 3 2 2" xfId="27268"/>
    <cellStyle name="Normal 10 4 2 3 3" xfId="16882"/>
    <cellStyle name="Normal 10 4 2 3 4" xfId="21988"/>
    <cellStyle name="Normal 10 4 2 4" xfId="6484"/>
    <cellStyle name="Normal 10 4 2 4 2" xfId="24628"/>
    <cellStyle name="Normal 10 4 2 5" xfId="11778"/>
    <cellStyle name="Normal 10 4 2 6" xfId="14418"/>
    <cellStyle name="Normal 10 4 2 7" xfId="19348"/>
    <cellStyle name="Normal 10 4 3" xfId="1730"/>
    <cellStyle name="Normal 10 4 3 2" xfId="4372"/>
    <cellStyle name="Normal 10 4 3 2 2" xfId="9653"/>
    <cellStyle name="Normal 10 4 3 2 2 2" xfId="27796"/>
    <cellStyle name="Normal 10 4 3 2 3" xfId="17410"/>
    <cellStyle name="Normal 10 4 3 2 4" xfId="22516"/>
    <cellStyle name="Normal 10 4 3 3" xfId="7012"/>
    <cellStyle name="Normal 10 4 3 3 2" xfId="25156"/>
    <cellStyle name="Normal 10 4 3 4" xfId="12306"/>
    <cellStyle name="Normal 10 4 3 5" xfId="14946"/>
    <cellStyle name="Normal 10 4 3 6" xfId="19876"/>
    <cellStyle name="Normal 10 4 4" xfId="3139"/>
    <cellStyle name="Normal 10 4 4 2" xfId="8421"/>
    <cellStyle name="Normal 10 4 4 2 2" xfId="26564"/>
    <cellStyle name="Normal 10 4 4 3" xfId="16178"/>
    <cellStyle name="Normal 10 4 4 4" xfId="21284"/>
    <cellStyle name="Normal 10 4 5" xfId="5780"/>
    <cellStyle name="Normal 10 4 5 2" xfId="23924"/>
    <cellStyle name="Normal 10 4 6" xfId="11076"/>
    <cellStyle name="Normal 10 4 7" xfId="13714"/>
    <cellStyle name="Normal 10 4 8" xfId="18644"/>
    <cellStyle name="Normal 10 5" xfId="850"/>
    <cellStyle name="Normal 10 5 2" xfId="2082"/>
    <cellStyle name="Normal 10 5 2 2" xfId="4724"/>
    <cellStyle name="Normal 10 5 2 2 2" xfId="10005"/>
    <cellStyle name="Normal 10 5 2 2 2 2" xfId="28148"/>
    <cellStyle name="Normal 10 5 2 2 3" xfId="17762"/>
    <cellStyle name="Normal 10 5 2 2 4" xfId="22868"/>
    <cellStyle name="Normal 10 5 2 3" xfId="7364"/>
    <cellStyle name="Normal 10 5 2 3 2" xfId="25508"/>
    <cellStyle name="Normal 10 5 2 4" xfId="12658"/>
    <cellStyle name="Normal 10 5 2 5" xfId="15298"/>
    <cellStyle name="Normal 10 5 2 6" xfId="20228"/>
    <cellStyle name="Normal 10 5 3" xfId="3492"/>
    <cellStyle name="Normal 10 5 3 2" xfId="8773"/>
    <cellStyle name="Normal 10 5 3 2 2" xfId="26916"/>
    <cellStyle name="Normal 10 5 3 3" xfId="16530"/>
    <cellStyle name="Normal 10 5 3 4" xfId="21636"/>
    <cellStyle name="Normal 10 5 4" xfId="6132"/>
    <cellStyle name="Normal 10 5 4 2" xfId="24276"/>
    <cellStyle name="Normal 10 5 5" xfId="11426"/>
    <cellStyle name="Normal 10 5 6" xfId="14066"/>
    <cellStyle name="Normal 10 5 7" xfId="18996"/>
    <cellStyle name="Normal 10 6" xfId="1378"/>
    <cellStyle name="Normal 10 6 2" xfId="4020"/>
    <cellStyle name="Normal 10 6 2 2" xfId="9301"/>
    <cellStyle name="Normal 10 6 2 2 2" xfId="27444"/>
    <cellStyle name="Normal 10 6 2 3" xfId="17058"/>
    <cellStyle name="Normal 10 6 2 4" xfId="22164"/>
    <cellStyle name="Normal 10 6 3" xfId="6660"/>
    <cellStyle name="Normal 10 6 3 2" xfId="24804"/>
    <cellStyle name="Normal 10 6 4" xfId="11954"/>
    <cellStyle name="Normal 10 6 5" xfId="14594"/>
    <cellStyle name="Normal 10 6 6" xfId="19524"/>
    <cellStyle name="Normal 10 7" xfId="2610"/>
    <cellStyle name="Normal 10 7 2" xfId="5252"/>
    <cellStyle name="Normal 10 7 2 2" xfId="10533"/>
    <cellStyle name="Normal 10 7 2 2 2" xfId="28676"/>
    <cellStyle name="Normal 10 7 2 3" xfId="23396"/>
    <cellStyle name="Normal 10 7 3" xfId="7892"/>
    <cellStyle name="Normal 10 7 3 2" xfId="26036"/>
    <cellStyle name="Normal 10 7 4" xfId="13186"/>
    <cellStyle name="Normal 10 7 5" xfId="15826"/>
    <cellStyle name="Normal 10 7 6" xfId="20756"/>
    <cellStyle name="Normal 10 8" xfId="2787"/>
    <cellStyle name="Normal 10 8 2" xfId="8069"/>
    <cellStyle name="Normal 10 8 2 2" xfId="26212"/>
    <cellStyle name="Normal 10 8 3" xfId="20932"/>
    <cellStyle name="Normal 10 9" xfId="5428"/>
    <cellStyle name="Normal 10 9 2" xfId="23572"/>
    <cellStyle name="Normal 11" xfId="162"/>
    <cellStyle name="Normal 11 2" xfId="252"/>
    <cellStyle name="Normal 12" xfId="164"/>
    <cellStyle name="Normal 12 10" xfId="13391"/>
    <cellStyle name="Normal 12 11" xfId="18321"/>
    <cellStyle name="Normal 12 2" xfId="350"/>
    <cellStyle name="Normal 12 2 2" xfId="703"/>
    <cellStyle name="Normal 12 2 2 2" xfId="1935"/>
    <cellStyle name="Normal 12 2 2 2 2" xfId="4577"/>
    <cellStyle name="Normal 12 2 2 2 2 2" xfId="9858"/>
    <cellStyle name="Normal 12 2 2 2 2 2 2" xfId="28001"/>
    <cellStyle name="Normal 12 2 2 2 2 3" xfId="17615"/>
    <cellStyle name="Normal 12 2 2 2 2 4" xfId="22721"/>
    <cellStyle name="Normal 12 2 2 2 3" xfId="7217"/>
    <cellStyle name="Normal 12 2 2 2 3 2" xfId="25361"/>
    <cellStyle name="Normal 12 2 2 2 4" xfId="12511"/>
    <cellStyle name="Normal 12 2 2 2 5" xfId="15151"/>
    <cellStyle name="Normal 12 2 2 2 6" xfId="20081"/>
    <cellStyle name="Normal 12 2 2 3" xfId="3345"/>
    <cellStyle name="Normal 12 2 2 3 2" xfId="8626"/>
    <cellStyle name="Normal 12 2 2 3 2 2" xfId="26769"/>
    <cellStyle name="Normal 12 2 2 3 3" xfId="16383"/>
    <cellStyle name="Normal 12 2 2 3 4" xfId="21489"/>
    <cellStyle name="Normal 12 2 2 4" xfId="5985"/>
    <cellStyle name="Normal 12 2 2 4 2" xfId="24129"/>
    <cellStyle name="Normal 12 2 2 5" xfId="11279"/>
    <cellStyle name="Normal 12 2 2 6" xfId="13919"/>
    <cellStyle name="Normal 12 2 2 7" xfId="18849"/>
    <cellStyle name="Normal 12 2 3" xfId="1055"/>
    <cellStyle name="Normal 12 2 3 2" xfId="2287"/>
    <cellStyle name="Normal 12 2 3 2 2" xfId="4929"/>
    <cellStyle name="Normal 12 2 3 2 2 2" xfId="10210"/>
    <cellStyle name="Normal 12 2 3 2 2 2 2" xfId="28353"/>
    <cellStyle name="Normal 12 2 3 2 2 3" xfId="17967"/>
    <cellStyle name="Normal 12 2 3 2 2 4" xfId="23073"/>
    <cellStyle name="Normal 12 2 3 2 3" xfId="7569"/>
    <cellStyle name="Normal 12 2 3 2 3 2" xfId="25713"/>
    <cellStyle name="Normal 12 2 3 2 4" xfId="12863"/>
    <cellStyle name="Normal 12 2 3 2 5" xfId="15503"/>
    <cellStyle name="Normal 12 2 3 2 6" xfId="20433"/>
    <cellStyle name="Normal 12 2 3 3" xfId="3697"/>
    <cellStyle name="Normal 12 2 3 3 2" xfId="8978"/>
    <cellStyle name="Normal 12 2 3 3 2 2" xfId="27121"/>
    <cellStyle name="Normal 12 2 3 3 3" xfId="16735"/>
    <cellStyle name="Normal 12 2 3 3 4" xfId="21841"/>
    <cellStyle name="Normal 12 2 3 4" xfId="6337"/>
    <cellStyle name="Normal 12 2 3 4 2" xfId="24481"/>
    <cellStyle name="Normal 12 2 3 5" xfId="11631"/>
    <cellStyle name="Normal 12 2 3 6" xfId="14271"/>
    <cellStyle name="Normal 12 2 3 7" xfId="19201"/>
    <cellStyle name="Normal 12 2 4" xfId="1583"/>
    <cellStyle name="Normal 12 2 4 2" xfId="4225"/>
    <cellStyle name="Normal 12 2 4 2 2" xfId="9506"/>
    <cellStyle name="Normal 12 2 4 2 2 2" xfId="27649"/>
    <cellStyle name="Normal 12 2 4 2 3" xfId="17263"/>
    <cellStyle name="Normal 12 2 4 2 4" xfId="22369"/>
    <cellStyle name="Normal 12 2 4 3" xfId="6865"/>
    <cellStyle name="Normal 12 2 4 3 2" xfId="25009"/>
    <cellStyle name="Normal 12 2 4 4" xfId="12159"/>
    <cellStyle name="Normal 12 2 4 5" xfId="14799"/>
    <cellStyle name="Normal 12 2 4 6" xfId="19729"/>
    <cellStyle name="Normal 12 2 5" xfId="2992"/>
    <cellStyle name="Normal 12 2 5 2" xfId="8274"/>
    <cellStyle name="Normal 12 2 5 2 2" xfId="26417"/>
    <cellStyle name="Normal 12 2 5 3" xfId="16031"/>
    <cellStyle name="Normal 12 2 5 4" xfId="21137"/>
    <cellStyle name="Normal 12 2 6" xfId="5633"/>
    <cellStyle name="Normal 12 2 6 2" xfId="23777"/>
    <cellStyle name="Normal 12 2 7" xfId="10933"/>
    <cellStyle name="Normal 12 2 8" xfId="13567"/>
    <cellStyle name="Normal 12 2 9" xfId="18497"/>
    <cellStyle name="Normal 12 3" xfId="526"/>
    <cellStyle name="Normal 12 3 2" xfId="1231"/>
    <cellStyle name="Normal 12 3 2 2" xfId="2463"/>
    <cellStyle name="Normal 12 3 2 2 2" xfId="5105"/>
    <cellStyle name="Normal 12 3 2 2 2 2" xfId="10386"/>
    <cellStyle name="Normal 12 3 2 2 2 2 2" xfId="28529"/>
    <cellStyle name="Normal 12 3 2 2 2 3" xfId="18143"/>
    <cellStyle name="Normal 12 3 2 2 2 4" xfId="23249"/>
    <cellStyle name="Normal 12 3 2 2 3" xfId="7745"/>
    <cellStyle name="Normal 12 3 2 2 3 2" xfId="25889"/>
    <cellStyle name="Normal 12 3 2 2 4" xfId="13039"/>
    <cellStyle name="Normal 12 3 2 2 5" xfId="15679"/>
    <cellStyle name="Normal 12 3 2 2 6" xfId="20609"/>
    <cellStyle name="Normal 12 3 2 3" xfId="3873"/>
    <cellStyle name="Normal 12 3 2 3 2" xfId="9154"/>
    <cellStyle name="Normal 12 3 2 3 2 2" xfId="27297"/>
    <cellStyle name="Normal 12 3 2 3 3" xfId="16911"/>
    <cellStyle name="Normal 12 3 2 3 4" xfId="22017"/>
    <cellStyle name="Normal 12 3 2 4" xfId="6513"/>
    <cellStyle name="Normal 12 3 2 4 2" xfId="24657"/>
    <cellStyle name="Normal 12 3 2 5" xfId="11807"/>
    <cellStyle name="Normal 12 3 2 6" xfId="14447"/>
    <cellStyle name="Normal 12 3 2 7" xfId="19377"/>
    <cellStyle name="Normal 12 3 3" xfId="1759"/>
    <cellStyle name="Normal 12 3 3 2" xfId="4401"/>
    <cellStyle name="Normal 12 3 3 2 2" xfId="9682"/>
    <cellStyle name="Normal 12 3 3 2 2 2" xfId="27825"/>
    <cellStyle name="Normal 12 3 3 2 3" xfId="17439"/>
    <cellStyle name="Normal 12 3 3 2 4" xfId="22545"/>
    <cellStyle name="Normal 12 3 3 3" xfId="7041"/>
    <cellStyle name="Normal 12 3 3 3 2" xfId="25185"/>
    <cellStyle name="Normal 12 3 3 4" xfId="12335"/>
    <cellStyle name="Normal 12 3 3 5" xfId="14975"/>
    <cellStyle name="Normal 12 3 3 6" xfId="19905"/>
    <cellStyle name="Normal 12 3 4" xfId="3168"/>
    <cellStyle name="Normal 12 3 4 2" xfId="8450"/>
    <cellStyle name="Normal 12 3 4 2 2" xfId="26593"/>
    <cellStyle name="Normal 12 3 4 3" xfId="16207"/>
    <cellStyle name="Normal 12 3 4 4" xfId="21313"/>
    <cellStyle name="Normal 12 3 5" xfId="5809"/>
    <cellStyle name="Normal 12 3 5 2" xfId="23953"/>
    <cellStyle name="Normal 12 3 6" xfId="11105"/>
    <cellStyle name="Normal 12 3 7" xfId="13743"/>
    <cellStyle name="Normal 12 3 8" xfId="18673"/>
    <cellStyle name="Normal 12 4" xfId="879"/>
    <cellStyle name="Normal 12 4 2" xfId="2111"/>
    <cellStyle name="Normal 12 4 2 2" xfId="4753"/>
    <cellStyle name="Normal 12 4 2 2 2" xfId="10034"/>
    <cellStyle name="Normal 12 4 2 2 2 2" xfId="28177"/>
    <cellStyle name="Normal 12 4 2 2 3" xfId="17791"/>
    <cellStyle name="Normal 12 4 2 2 4" xfId="22897"/>
    <cellStyle name="Normal 12 4 2 3" xfId="7393"/>
    <cellStyle name="Normal 12 4 2 3 2" xfId="25537"/>
    <cellStyle name="Normal 12 4 2 4" xfId="12687"/>
    <cellStyle name="Normal 12 4 2 5" xfId="15327"/>
    <cellStyle name="Normal 12 4 2 6" xfId="20257"/>
    <cellStyle name="Normal 12 4 3" xfId="3521"/>
    <cellStyle name="Normal 12 4 3 2" xfId="8802"/>
    <cellStyle name="Normal 12 4 3 2 2" xfId="26945"/>
    <cellStyle name="Normal 12 4 3 3" xfId="16559"/>
    <cellStyle name="Normal 12 4 3 4" xfId="21665"/>
    <cellStyle name="Normal 12 4 4" xfId="6161"/>
    <cellStyle name="Normal 12 4 4 2" xfId="24305"/>
    <cellStyle name="Normal 12 4 5" xfId="11455"/>
    <cellStyle name="Normal 12 4 6" xfId="14095"/>
    <cellStyle name="Normal 12 4 7" xfId="19025"/>
    <cellStyle name="Normal 12 5" xfId="1407"/>
    <cellStyle name="Normal 12 5 2" xfId="4049"/>
    <cellStyle name="Normal 12 5 2 2" xfId="9330"/>
    <cellStyle name="Normal 12 5 2 2 2" xfId="27473"/>
    <cellStyle name="Normal 12 5 2 3" xfId="17087"/>
    <cellStyle name="Normal 12 5 2 4" xfId="22193"/>
    <cellStyle name="Normal 12 5 3" xfId="6689"/>
    <cellStyle name="Normal 12 5 3 2" xfId="24833"/>
    <cellStyle name="Normal 12 5 4" xfId="11983"/>
    <cellStyle name="Normal 12 5 5" xfId="14623"/>
    <cellStyle name="Normal 12 5 6" xfId="19553"/>
    <cellStyle name="Normal 12 6" xfId="2639"/>
    <cellStyle name="Normal 12 6 2" xfId="5281"/>
    <cellStyle name="Normal 12 6 2 2" xfId="10562"/>
    <cellStyle name="Normal 12 6 2 2 2" xfId="28705"/>
    <cellStyle name="Normal 12 6 2 3" xfId="23425"/>
    <cellStyle name="Normal 12 6 3" xfId="7921"/>
    <cellStyle name="Normal 12 6 3 2" xfId="26065"/>
    <cellStyle name="Normal 12 6 4" xfId="13215"/>
    <cellStyle name="Normal 12 6 5" xfId="15855"/>
    <cellStyle name="Normal 12 6 6" xfId="20785"/>
    <cellStyle name="Normal 12 7" xfId="2816"/>
    <cellStyle name="Normal 12 7 2" xfId="8098"/>
    <cellStyle name="Normal 12 7 2 2" xfId="26241"/>
    <cellStyle name="Normal 12 7 3" xfId="20961"/>
    <cellStyle name="Normal 12 8" xfId="5457"/>
    <cellStyle name="Normal 12 8 2" xfId="23601"/>
    <cellStyle name="Normal 12 9" xfId="10755"/>
    <cellStyle name="Normal 13" xfId="262"/>
    <cellStyle name="Normal 13 2" xfId="614"/>
    <cellStyle name="Normal 13 2 2" xfId="1846"/>
    <cellStyle name="Normal 13 2 2 2" xfId="4488"/>
    <cellStyle name="Normal 13 2 2 2 2" xfId="9769"/>
    <cellStyle name="Normal 13 2 2 2 2 2" xfId="27912"/>
    <cellStyle name="Normal 13 2 2 2 3" xfId="17526"/>
    <cellStyle name="Normal 13 2 2 2 4" xfId="22632"/>
    <cellStyle name="Normal 13 2 2 3" xfId="7128"/>
    <cellStyle name="Normal 13 2 2 3 2" xfId="25272"/>
    <cellStyle name="Normal 13 2 2 4" xfId="12422"/>
    <cellStyle name="Normal 13 2 2 5" xfId="15062"/>
    <cellStyle name="Normal 13 2 2 6" xfId="19992"/>
    <cellStyle name="Normal 13 2 3" xfId="3256"/>
    <cellStyle name="Normal 13 2 3 2" xfId="8537"/>
    <cellStyle name="Normal 13 2 3 2 2" xfId="26680"/>
    <cellStyle name="Normal 13 2 3 3" xfId="16294"/>
    <cellStyle name="Normal 13 2 3 4" xfId="21400"/>
    <cellStyle name="Normal 13 2 4" xfId="5896"/>
    <cellStyle name="Normal 13 2 4 2" xfId="24040"/>
    <cellStyle name="Normal 13 2 5" xfId="11190"/>
    <cellStyle name="Normal 13 2 6" xfId="13830"/>
    <cellStyle name="Normal 13 2 7" xfId="18760"/>
    <cellStyle name="Normal 13 3" xfId="966"/>
    <cellStyle name="Normal 13 3 2" xfId="2198"/>
    <cellStyle name="Normal 13 3 2 2" xfId="4840"/>
    <cellStyle name="Normal 13 3 2 2 2" xfId="10121"/>
    <cellStyle name="Normal 13 3 2 2 2 2" xfId="28264"/>
    <cellStyle name="Normal 13 3 2 2 3" xfId="17878"/>
    <cellStyle name="Normal 13 3 2 2 4" xfId="22984"/>
    <cellStyle name="Normal 13 3 2 3" xfId="7480"/>
    <cellStyle name="Normal 13 3 2 3 2" xfId="25624"/>
    <cellStyle name="Normal 13 3 2 4" xfId="12774"/>
    <cellStyle name="Normal 13 3 2 5" xfId="15414"/>
    <cellStyle name="Normal 13 3 2 6" xfId="20344"/>
    <cellStyle name="Normal 13 3 3" xfId="3608"/>
    <cellStyle name="Normal 13 3 3 2" xfId="8889"/>
    <cellStyle name="Normal 13 3 3 2 2" xfId="27032"/>
    <cellStyle name="Normal 13 3 3 3" xfId="16646"/>
    <cellStyle name="Normal 13 3 3 4" xfId="21752"/>
    <cellStyle name="Normal 13 3 4" xfId="6248"/>
    <cellStyle name="Normal 13 3 4 2" xfId="24392"/>
    <cellStyle name="Normal 13 3 5" xfId="11542"/>
    <cellStyle name="Normal 13 3 6" xfId="14182"/>
    <cellStyle name="Normal 13 3 7" xfId="19112"/>
    <cellStyle name="Normal 13 4" xfId="1494"/>
    <cellStyle name="Normal 13 4 2" xfId="4136"/>
    <cellStyle name="Normal 13 4 2 2" xfId="9417"/>
    <cellStyle name="Normal 13 4 2 2 2" xfId="27560"/>
    <cellStyle name="Normal 13 4 2 3" xfId="17174"/>
    <cellStyle name="Normal 13 4 2 4" xfId="22280"/>
    <cellStyle name="Normal 13 4 3" xfId="6776"/>
    <cellStyle name="Normal 13 4 3 2" xfId="24920"/>
    <cellStyle name="Normal 13 4 4" xfId="12070"/>
    <cellStyle name="Normal 13 4 5" xfId="14710"/>
    <cellStyle name="Normal 13 4 6" xfId="19640"/>
    <cellStyle name="Normal 13 5" xfId="2903"/>
    <cellStyle name="Normal 13 5 2" xfId="8185"/>
    <cellStyle name="Normal 13 5 2 2" xfId="26328"/>
    <cellStyle name="Normal 13 5 3" xfId="15942"/>
    <cellStyle name="Normal 13 5 4" xfId="21048"/>
    <cellStyle name="Normal 13 6" xfId="5544"/>
    <cellStyle name="Normal 13 6 2" xfId="23688"/>
    <cellStyle name="Normal 13 7" xfId="10847"/>
    <cellStyle name="Normal 13 8" xfId="13478"/>
    <cellStyle name="Normal 13 9" xfId="18409"/>
    <cellStyle name="Normal 14" xfId="437"/>
    <cellStyle name="Normal 14 2" xfId="1142"/>
    <cellStyle name="Normal 14 2 2" xfId="2374"/>
    <cellStyle name="Normal 14 2 2 2" xfId="5016"/>
    <cellStyle name="Normal 14 2 2 2 2" xfId="10297"/>
    <cellStyle name="Normal 14 2 2 2 2 2" xfId="28440"/>
    <cellStyle name="Normal 14 2 2 2 3" xfId="18054"/>
    <cellStyle name="Normal 14 2 2 2 4" xfId="23160"/>
    <cellStyle name="Normal 14 2 2 3" xfId="7656"/>
    <cellStyle name="Normal 14 2 2 3 2" xfId="25800"/>
    <cellStyle name="Normal 14 2 2 4" xfId="12950"/>
    <cellStyle name="Normal 14 2 2 5" xfId="15590"/>
    <cellStyle name="Normal 14 2 2 6" xfId="20520"/>
    <cellStyle name="Normal 14 2 3" xfId="3784"/>
    <cellStyle name="Normal 14 2 3 2" xfId="9065"/>
    <cellStyle name="Normal 14 2 3 2 2" xfId="27208"/>
    <cellStyle name="Normal 14 2 3 3" xfId="16822"/>
    <cellStyle name="Normal 14 2 3 4" xfId="21928"/>
    <cellStyle name="Normal 14 2 4" xfId="6424"/>
    <cellStyle name="Normal 14 2 4 2" xfId="24568"/>
    <cellStyle name="Normal 14 2 5" xfId="11718"/>
    <cellStyle name="Normal 14 2 6" xfId="14358"/>
    <cellStyle name="Normal 14 2 7" xfId="19288"/>
    <cellStyle name="Normal 14 3" xfId="1670"/>
    <cellStyle name="Normal 14 3 2" xfId="4312"/>
    <cellStyle name="Normal 14 3 2 2" xfId="9593"/>
    <cellStyle name="Normal 14 3 2 2 2" xfId="27736"/>
    <cellStyle name="Normal 14 3 2 3" xfId="17350"/>
    <cellStyle name="Normal 14 3 2 4" xfId="22456"/>
    <cellStyle name="Normal 14 3 3" xfId="6952"/>
    <cellStyle name="Normal 14 3 3 2" xfId="25096"/>
    <cellStyle name="Normal 14 3 4" xfId="12246"/>
    <cellStyle name="Normal 14 3 5" xfId="14886"/>
    <cellStyle name="Normal 14 3 6" xfId="19816"/>
    <cellStyle name="Normal 14 4" xfId="3079"/>
    <cellStyle name="Normal 14 4 2" xfId="8361"/>
    <cellStyle name="Normal 14 4 2 2" xfId="26504"/>
    <cellStyle name="Normal 14 4 3" xfId="16118"/>
    <cellStyle name="Normal 14 4 4" xfId="21224"/>
    <cellStyle name="Normal 14 5" xfId="5720"/>
    <cellStyle name="Normal 14 5 2" xfId="23864"/>
    <cellStyle name="Normal 14 6" xfId="11018"/>
    <cellStyle name="Normal 14 7" xfId="13654"/>
    <cellStyle name="Normal 14 8" xfId="18584"/>
    <cellStyle name="Normal 15" xfId="613"/>
    <cellStyle name="Normal 15 2" xfId="3255"/>
    <cellStyle name="Normal 15 3" xfId="2756"/>
    <cellStyle name="Normal 15 3 2" xfId="8038"/>
    <cellStyle name="Normal 16" xfId="790"/>
    <cellStyle name="Normal 16 2" xfId="2022"/>
    <cellStyle name="Normal 16 2 2" xfId="4664"/>
    <cellStyle name="Normal 16 2 2 2" xfId="9945"/>
    <cellStyle name="Normal 16 2 2 2 2" xfId="28088"/>
    <cellStyle name="Normal 16 2 2 3" xfId="17702"/>
    <cellStyle name="Normal 16 2 2 4" xfId="22808"/>
    <cellStyle name="Normal 16 2 3" xfId="7304"/>
    <cellStyle name="Normal 16 2 3 2" xfId="25448"/>
    <cellStyle name="Normal 16 2 4" xfId="12598"/>
    <cellStyle name="Normal 16 2 5" xfId="15238"/>
    <cellStyle name="Normal 16 2 6" xfId="20168"/>
    <cellStyle name="Normal 16 3" xfId="3432"/>
    <cellStyle name="Normal 16 3 2" xfId="8713"/>
    <cellStyle name="Normal 16 3 2 2" xfId="26856"/>
    <cellStyle name="Normal 16 3 3" xfId="16470"/>
    <cellStyle name="Normal 16 3 4" xfId="21576"/>
    <cellStyle name="Normal 16 4" xfId="6072"/>
    <cellStyle name="Normal 16 4 2" xfId="24216"/>
    <cellStyle name="Normal 16 5" xfId="11366"/>
    <cellStyle name="Normal 16 6" xfId="14006"/>
    <cellStyle name="Normal 16 7" xfId="18936"/>
    <cellStyle name="Normal 17" xfId="1318"/>
    <cellStyle name="Normal 17 2" xfId="3960"/>
    <cellStyle name="Normal 17 2 2" xfId="9241"/>
    <cellStyle name="Normal 17 2 2 2" xfId="27384"/>
    <cellStyle name="Normal 17 2 3" xfId="16998"/>
    <cellStyle name="Normal 17 2 4" xfId="22104"/>
    <cellStyle name="Normal 17 3" xfId="6600"/>
    <cellStyle name="Normal 17 3 2" xfId="24744"/>
    <cellStyle name="Normal 17 4" xfId="11894"/>
    <cellStyle name="Normal 17 5" xfId="14534"/>
    <cellStyle name="Normal 17 6" xfId="19464"/>
    <cellStyle name="Normal 18" xfId="2550"/>
    <cellStyle name="Normal 18 2" xfId="5192"/>
    <cellStyle name="Normal 18 2 2" xfId="10650"/>
    <cellStyle name="Normal 18 2 3" xfId="10473"/>
    <cellStyle name="Normal 18 2 3 2" xfId="28616"/>
    <cellStyle name="Normal 18 2 4" xfId="23336"/>
    <cellStyle name="Normal 18 3" xfId="10649"/>
    <cellStyle name="Normal 18 4" xfId="7832"/>
    <cellStyle name="Normal 18 4 2" xfId="25976"/>
    <cellStyle name="Normal 18 5" xfId="13126"/>
    <cellStyle name="Normal 18 6" xfId="20696"/>
    <cellStyle name="Normal 19" xfId="2726"/>
    <cellStyle name="Normal 19 2" xfId="8008"/>
    <cellStyle name="Normal 19 2 2" xfId="26152"/>
    <cellStyle name="Normal 19 3" xfId="15766"/>
    <cellStyle name="Normal 19 4" xfId="20872"/>
    <cellStyle name="Normal 2" xfId="1"/>
    <cellStyle name="Normal 2 2" xfId="65"/>
    <cellStyle name="Normal 2 2 2" xfId="66"/>
    <cellStyle name="Normal 20" xfId="5368"/>
    <cellStyle name="Normal 20 2" xfId="23512"/>
    <cellStyle name="Normal 21" xfId="261"/>
    <cellStyle name="Normal 21 2" xfId="10651"/>
    <cellStyle name="Normal 22" xfId="10665"/>
    <cellStyle name="Normal 23" xfId="13302"/>
    <cellStyle name="Normal 24" xfId="18230"/>
    <cellStyle name="Normal 3" xfId="45"/>
    <cellStyle name="Normal 3 10" xfId="10652"/>
    <cellStyle name="Normal 3 11" xfId="18244"/>
    <cellStyle name="Normal 3 2" xfId="47"/>
    <cellStyle name="Normal 3 2 10" xfId="806"/>
    <cellStyle name="Normal 3 2 10 2" xfId="2038"/>
    <cellStyle name="Normal 3 2 10 2 2" xfId="4680"/>
    <cellStyle name="Normal 3 2 10 2 2 2" xfId="9961"/>
    <cellStyle name="Normal 3 2 10 2 2 2 2" xfId="28104"/>
    <cellStyle name="Normal 3 2 10 2 2 3" xfId="17718"/>
    <cellStyle name="Normal 3 2 10 2 2 4" xfId="22824"/>
    <cellStyle name="Normal 3 2 10 2 3" xfId="7320"/>
    <cellStyle name="Normal 3 2 10 2 3 2" xfId="25464"/>
    <cellStyle name="Normal 3 2 10 2 4" xfId="12614"/>
    <cellStyle name="Normal 3 2 10 2 5" xfId="15254"/>
    <cellStyle name="Normal 3 2 10 2 6" xfId="20184"/>
    <cellStyle name="Normal 3 2 10 3" xfId="3448"/>
    <cellStyle name="Normal 3 2 10 3 2" xfId="8729"/>
    <cellStyle name="Normal 3 2 10 3 2 2" xfId="26872"/>
    <cellStyle name="Normal 3 2 10 3 3" xfId="16486"/>
    <cellStyle name="Normal 3 2 10 3 4" xfId="21592"/>
    <cellStyle name="Normal 3 2 10 4" xfId="6088"/>
    <cellStyle name="Normal 3 2 10 4 2" xfId="24232"/>
    <cellStyle name="Normal 3 2 10 5" xfId="11382"/>
    <cellStyle name="Normal 3 2 10 6" xfId="14022"/>
    <cellStyle name="Normal 3 2 10 7" xfId="18952"/>
    <cellStyle name="Normal 3 2 11" xfId="1321"/>
    <cellStyle name="Normal 3 2 11 2" xfId="3963"/>
    <cellStyle name="Normal 3 2 11 2 2" xfId="9244"/>
    <cellStyle name="Normal 3 2 11 2 2 2" xfId="27387"/>
    <cellStyle name="Normal 3 2 11 2 3" xfId="17001"/>
    <cellStyle name="Normal 3 2 11 2 4" xfId="22107"/>
    <cellStyle name="Normal 3 2 11 3" xfId="6603"/>
    <cellStyle name="Normal 3 2 11 3 2" xfId="24747"/>
    <cellStyle name="Normal 3 2 11 4" xfId="11897"/>
    <cellStyle name="Normal 3 2 11 5" xfId="14537"/>
    <cellStyle name="Normal 3 2 11 6" xfId="19467"/>
    <cellStyle name="Normal 3 2 12" xfId="2566"/>
    <cellStyle name="Normal 3 2 12 2" xfId="5208"/>
    <cellStyle name="Normal 3 2 12 2 2" xfId="10489"/>
    <cellStyle name="Normal 3 2 12 2 2 2" xfId="28632"/>
    <cellStyle name="Normal 3 2 12 2 3" xfId="23352"/>
    <cellStyle name="Normal 3 2 12 3" xfId="7848"/>
    <cellStyle name="Normal 3 2 12 3 2" xfId="25992"/>
    <cellStyle name="Normal 3 2 12 4" xfId="13142"/>
    <cellStyle name="Normal 3 2 12 5" xfId="15769"/>
    <cellStyle name="Normal 3 2 12 6" xfId="20712"/>
    <cellStyle name="Normal 3 2 13" xfId="2742"/>
    <cellStyle name="Normal 3 2 13 2" xfId="8024"/>
    <cellStyle name="Normal 3 2 13 2 2" xfId="26168"/>
    <cellStyle name="Normal 3 2 13 3" xfId="20888"/>
    <cellStyle name="Normal 3 2 14" xfId="5384"/>
    <cellStyle name="Normal 3 2 14 2" xfId="23528"/>
    <cellStyle name="Normal 3 2 15" xfId="10684"/>
    <cellStyle name="Normal 3 2 16" xfId="13305"/>
    <cellStyle name="Normal 3 2 17" xfId="18246"/>
    <cellStyle name="Normal 3 2 2" xfId="51"/>
    <cellStyle name="Normal 3 2 2 10" xfId="1337"/>
    <cellStyle name="Normal 3 2 2 10 2" xfId="3979"/>
    <cellStyle name="Normal 3 2 2 10 2 2" xfId="9260"/>
    <cellStyle name="Normal 3 2 2 10 2 2 2" xfId="27403"/>
    <cellStyle name="Normal 3 2 2 10 2 3" xfId="17017"/>
    <cellStyle name="Normal 3 2 2 10 2 4" xfId="22123"/>
    <cellStyle name="Normal 3 2 2 10 3" xfId="6619"/>
    <cellStyle name="Normal 3 2 2 10 3 2" xfId="24763"/>
    <cellStyle name="Normal 3 2 2 10 4" xfId="11913"/>
    <cellStyle name="Normal 3 2 2 10 5" xfId="14553"/>
    <cellStyle name="Normal 3 2 2 10 6" xfId="19483"/>
    <cellStyle name="Normal 3 2 2 11" xfId="2569"/>
    <cellStyle name="Normal 3 2 2 11 2" xfId="5211"/>
    <cellStyle name="Normal 3 2 2 11 2 2" xfId="10492"/>
    <cellStyle name="Normal 3 2 2 11 2 2 2" xfId="28635"/>
    <cellStyle name="Normal 3 2 2 11 2 3" xfId="23355"/>
    <cellStyle name="Normal 3 2 2 11 3" xfId="7851"/>
    <cellStyle name="Normal 3 2 2 11 3 2" xfId="25995"/>
    <cellStyle name="Normal 3 2 2 11 4" xfId="13145"/>
    <cellStyle name="Normal 3 2 2 11 5" xfId="15785"/>
    <cellStyle name="Normal 3 2 2 11 6" xfId="20715"/>
    <cellStyle name="Normal 3 2 2 12" xfId="2745"/>
    <cellStyle name="Normal 3 2 2 12 2" xfId="8027"/>
    <cellStyle name="Normal 3 2 2 12 2 2" xfId="26171"/>
    <cellStyle name="Normal 3 2 2 12 3" xfId="20891"/>
    <cellStyle name="Normal 3 2 2 13" xfId="5387"/>
    <cellStyle name="Normal 3 2 2 13 2" xfId="23531"/>
    <cellStyle name="Normal 3 2 2 14" xfId="10687"/>
    <cellStyle name="Normal 3 2 2 15" xfId="13321"/>
    <cellStyle name="Normal 3 2 2 16" xfId="18250"/>
    <cellStyle name="Normal 3 2 2 2" xfId="61"/>
    <cellStyle name="Normal 3 2 2 2 10" xfId="2753"/>
    <cellStyle name="Normal 3 2 2 2 10 2" xfId="8035"/>
    <cellStyle name="Normal 3 2 2 2 10 2 2" xfId="26179"/>
    <cellStyle name="Normal 3 2 2 2 10 3" xfId="20899"/>
    <cellStyle name="Normal 3 2 2 2 11" xfId="5395"/>
    <cellStyle name="Normal 3 2 2 2 11 2" xfId="23539"/>
    <cellStyle name="Normal 3 2 2 2 12" xfId="10712"/>
    <cellStyle name="Normal 3 2 2 2 13" xfId="13329"/>
    <cellStyle name="Normal 3 2 2 2 14" xfId="18258"/>
    <cellStyle name="Normal 3 2 2 2 2" xfId="85"/>
    <cellStyle name="Normal 3 2 2 2 2 10" xfId="10726"/>
    <cellStyle name="Normal 3 2 2 2 2 11" xfId="13345"/>
    <cellStyle name="Normal 3 2 2 2 2 12" xfId="18274"/>
    <cellStyle name="Normal 3 2 2 2 2 2" xfId="206"/>
    <cellStyle name="Normal 3 2 2 2 2 2 10" xfId="13432"/>
    <cellStyle name="Normal 3 2 2 2 2 2 11" xfId="18362"/>
    <cellStyle name="Normal 3 2 2 2 2 2 2" xfId="391"/>
    <cellStyle name="Normal 3 2 2 2 2 2 2 2" xfId="744"/>
    <cellStyle name="Normal 3 2 2 2 2 2 2 2 2" xfId="1976"/>
    <cellStyle name="Normal 3 2 2 2 2 2 2 2 2 2" xfId="4618"/>
    <cellStyle name="Normal 3 2 2 2 2 2 2 2 2 2 2" xfId="9899"/>
    <cellStyle name="Normal 3 2 2 2 2 2 2 2 2 2 2 2" xfId="28042"/>
    <cellStyle name="Normal 3 2 2 2 2 2 2 2 2 2 3" xfId="17656"/>
    <cellStyle name="Normal 3 2 2 2 2 2 2 2 2 2 4" xfId="22762"/>
    <cellStyle name="Normal 3 2 2 2 2 2 2 2 2 3" xfId="7258"/>
    <cellStyle name="Normal 3 2 2 2 2 2 2 2 2 3 2" xfId="25402"/>
    <cellStyle name="Normal 3 2 2 2 2 2 2 2 2 4" xfId="12552"/>
    <cellStyle name="Normal 3 2 2 2 2 2 2 2 2 5" xfId="15192"/>
    <cellStyle name="Normal 3 2 2 2 2 2 2 2 2 6" xfId="20122"/>
    <cellStyle name="Normal 3 2 2 2 2 2 2 2 3" xfId="3386"/>
    <cellStyle name="Normal 3 2 2 2 2 2 2 2 3 2" xfId="8667"/>
    <cellStyle name="Normal 3 2 2 2 2 2 2 2 3 2 2" xfId="26810"/>
    <cellStyle name="Normal 3 2 2 2 2 2 2 2 3 3" xfId="16424"/>
    <cellStyle name="Normal 3 2 2 2 2 2 2 2 3 4" xfId="21530"/>
    <cellStyle name="Normal 3 2 2 2 2 2 2 2 4" xfId="6026"/>
    <cellStyle name="Normal 3 2 2 2 2 2 2 2 4 2" xfId="24170"/>
    <cellStyle name="Normal 3 2 2 2 2 2 2 2 5" xfId="11320"/>
    <cellStyle name="Normal 3 2 2 2 2 2 2 2 6" xfId="13960"/>
    <cellStyle name="Normal 3 2 2 2 2 2 2 2 7" xfId="18890"/>
    <cellStyle name="Normal 3 2 2 2 2 2 2 3" xfId="1096"/>
    <cellStyle name="Normal 3 2 2 2 2 2 2 3 2" xfId="2328"/>
    <cellStyle name="Normal 3 2 2 2 2 2 2 3 2 2" xfId="4970"/>
    <cellStyle name="Normal 3 2 2 2 2 2 2 3 2 2 2" xfId="10251"/>
    <cellStyle name="Normal 3 2 2 2 2 2 2 3 2 2 2 2" xfId="28394"/>
    <cellStyle name="Normal 3 2 2 2 2 2 2 3 2 2 3" xfId="18008"/>
    <cellStyle name="Normal 3 2 2 2 2 2 2 3 2 2 4" xfId="23114"/>
    <cellStyle name="Normal 3 2 2 2 2 2 2 3 2 3" xfId="7610"/>
    <cellStyle name="Normal 3 2 2 2 2 2 2 3 2 3 2" xfId="25754"/>
    <cellStyle name="Normal 3 2 2 2 2 2 2 3 2 4" xfId="12904"/>
    <cellStyle name="Normal 3 2 2 2 2 2 2 3 2 5" xfId="15544"/>
    <cellStyle name="Normal 3 2 2 2 2 2 2 3 2 6" xfId="20474"/>
    <cellStyle name="Normal 3 2 2 2 2 2 2 3 3" xfId="3738"/>
    <cellStyle name="Normal 3 2 2 2 2 2 2 3 3 2" xfId="9019"/>
    <cellStyle name="Normal 3 2 2 2 2 2 2 3 3 2 2" xfId="27162"/>
    <cellStyle name="Normal 3 2 2 2 2 2 2 3 3 3" xfId="16776"/>
    <cellStyle name="Normal 3 2 2 2 2 2 2 3 3 4" xfId="21882"/>
    <cellStyle name="Normal 3 2 2 2 2 2 2 3 4" xfId="6378"/>
    <cellStyle name="Normal 3 2 2 2 2 2 2 3 4 2" xfId="24522"/>
    <cellStyle name="Normal 3 2 2 2 2 2 2 3 5" xfId="11672"/>
    <cellStyle name="Normal 3 2 2 2 2 2 2 3 6" xfId="14312"/>
    <cellStyle name="Normal 3 2 2 2 2 2 2 3 7" xfId="19242"/>
    <cellStyle name="Normal 3 2 2 2 2 2 2 4" xfId="1624"/>
    <cellStyle name="Normal 3 2 2 2 2 2 2 4 2" xfId="4266"/>
    <cellStyle name="Normal 3 2 2 2 2 2 2 4 2 2" xfId="9547"/>
    <cellStyle name="Normal 3 2 2 2 2 2 2 4 2 2 2" xfId="27690"/>
    <cellStyle name="Normal 3 2 2 2 2 2 2 4 2 3" xfId="17304"/>
    <cellStyle name="Normal 3 2 2 2 2 2 2 4 2 4" xfId="22410"/>
    <cellStyle name="Normal 3 2 2 2 2 2 2 4 3" xfId="6906"/>
    <cellStyle name="Normal 3 2 2 2 2 2 2 4 3 2" xfId="25050"/>
    <cellStyle name="Normal 3 2 2 2 2 2 2 4 4" xfId="12200"/>
    <cellStyle name="Normal 3 2 2 2 2 2 2 4 5" xfId="14840"/>
    <cellStyle name="Normal 3 2 2 2 2 2 2 4 6" xfId="19770"/>
    <cellStyle name="Normal 3 2 2 2 2 2 2 5" xfId="3033"/>
    <cellStyle name="Normal 3 2 2 2 2 2 2 5 2" xfId="8315"/>
    <cellStyle name="Normal 3 2 2 2 2 2 2 5 2 2" xfId="26458"/>
    <cellStyle name="Normal 3 2 2 2 2 2 2 5 3" xfId="16072"/>
    <cellStyle name="Normal 3 2 2 2 2 2 2 5 4" xfId="21178"/>
    <cellStyle name="Normal 3 2 2 2 2 2 2 6" xfId="5674"/>
    <cellStyle name="Normal 3 2 2 2 2 2 2 6 2" xfId="23818"/>
    <cellStyle name="Normal 3 2 2 2 2 2 2 7" xfId="10972"/>
    <cellStyle name="Normal 3 2 2 2 2 2 2 8" xfId="13608"/>
    <cellStyle name="Normal 3 2 2 2 2 2 2 9" xfId="18538"/>
    <cellStyle name="Normal 3 2 2 2 2 2 3" xfId="567"/>
    <cellStyle name="Normal 3 2 2 2 2 2 3 2" xfId="1272"/>
    <cellStyle name="Normal 3 2 2 2 2 2 3 2 2" xfId="2504"/>
    <cellStyle name="Normal 3 2 2 2 2 2 3 2 2 2" xfId="5146"/>
    <cellStyle name="Normal 3 2 2 2 2 2 3 2 2 2 2" xfId="10427"/>
    <cellStyle name="Normal 3 2 2 2 2 2 3 2 2 2 2 2" xfId="28570"/>
    <cellStyle name="Normal 3 2 2 2 2 2 3 2 2 2 3" xfId="18184"/>
    <cellStyle name="Normal 3 2 2 2 2 2 3 2 2 2 4" xfId="23290"/>
    <cellStyle name="Normal 3 2 2 2 2 2 3 2 2 3" xfId="7786"/>
    <cellStyle name="Normal 3 2 2 2 2 2 3 2 2 3 2" xfId="25930"/>
    <cellStyle name="Normal 3 2 2 2 2 2 3 2 2 4" xfId="13080"/>
    <cellStyle name="Normal 3 2 2 2 2 2 3 2 2 5" xfId="15720"/>
    <cellStyle name="Normal 3 2 2 2 2 2 3 2 2 6" xfId="20650"/>
    <cellStyle name="Normal 3 2 2 2 2 2 3 2 3" xfId="3914"/>
    <cellStyle name="Normal 3 2 2 2 2 2 3 2 3 2" xfId="9195"/>
    <cellStyle name="Normal 3 2 2 2 2 2 3 2 3 2 2" xfId="27338"/>
    <cellStyle name="Normal 3 2 2 2 2 2 3 2 3 3" xfId="16952"/>
    <cellStyle name="Normal 3 2 2 2 2 2 3 2 3 4" xfId="22058"/>
    <cellStyle name="Normal 3 2 2 2 2 2 3 2 4" xfId="6554"/>
    <cellStyle name="Normal 3 2 2 2 2 2 3 2 4 2" xfId="24698"/>
    <cellStyle name="Normal 3 2 2 2 2 2 3 2 5" xfId="11848"/>
    <cellStyle name="Normal 3 2 2 2 2 2 3 2 6" xfId="14488"/>
    <cellStyle name="Normal 3 2 2 2 2 2 3 2 7" xfId="19418"/>
    <cellStyle name="Normal 3 2 2 2 2 2 3 3" xfId="1800"/>
    <cellStyle name="Normal 3 2 2 2 2 2 3 3 2" xfId="4442"/>
    <cellStyle name="Normal 3 2 2 2 2 2 3 3 2 2" xfId="9723"/>
    <cellStyle name="Normal 3 2 2 2 2 2 3 3 2 2 2" xfId="27866"/>
    <cellStyle name="Normal 3 2 2 2 2 2 3 3 2 3" xfId="17480"/>
    <cellStyle name="Normal 3 2 2 2 2 2 3 3 2 4" xfId="22586"/>
    <cellStyle name="Normal 3 2 2 2 2 2 3 3 3" xfId="7082"/>
    <cellStyle name="Normal 3 2 2 2 2 2 3 3 3 2" xfId="25226"/>
    <cellStyle name="Normal 3 2 2 2 2 2 3 3 4" xfId="12376"/>
    <cellStyle name="Normal 3 2 2 2 2 2 3 3 5" xfId="15016"/>
    <cellStyle name="Normal 3 2 2 2 2 2 3 3 6" xfId="19946"/>
    <cellStyle name="Normal 3 2 2 2 2 2 3 4" xfId="3209"/>
    <cellStyle name="Normal 3 2 2 2 2 2 3 4 2" xfId="8491"/>
    <cellStyle name="Normal 3 2 2 2 2 2 3 4 2 2" xfId="26634"/>
    <cellStyle name="Normal 3 2 2 2 2 2 3 4 3" xfId="16248"/>
    <cellStyle name="Normal 3 2 2 2 2 2 3 4 4" xfId="21354"/>
    <cellStyle name="Normal 3 2 2 2 2 2 3 5" xfId="5850"/>
    <cellStyle name="Normal 3 2 2 2 2 2 3 5 2" xfId="23994"/>
    <cellStyle name="Normal 3 2 2 2 2 2 3 6" xfId="11144"/>
    <cellStyle name="Normal 3 2 2 2 2 2 3 7" xfId="13784"/>
    <cellStyle name="Normal 3 2 2 2 2 2 3 8" xfId="18714"/>
    <cellStyle name="Normal 3 2 2 2 2 2 4" xfId="920"/>
    <cellStyle name="Normal 3 2 2 2 2 2 4 2" xfId="2152"/>
    <cellStyle name="Normal 3 2 2 2 2 2 4 2 2" xfId="4794"/>
    <cellStyle name="Normal 3 2 2 2 2 2 4 2 2 2" xfId="10075"/>
    <cellStyle name="Normal 3 2 2 2 2 2 4 2 2 2 2" xfId="28218"/>
    <cellStyle name="Normal 3 2 2 2 2 2 4 2 2 3" xfId="17832"/>
    <cellStyle name="Normal 3 2 2 2 2 2 4 2 2 4" xfId="22938"/>
    <cellStyle name="Normal 3 2 2 2 2 2 4 2 3" xfId="7434"/>
    <cellStyle name="Normal 3 2 2 2 2 2 4 2 3 2" xfId="25578"/>
    <cellStyle name="Normal 3 2 2 2 2 2 4 2 4" xfId="12728"/>
    <cellStyle name="Normal 3 2 2 2 2 2 4 2 5" xfId="15368"/>
    <cellStyle name="Normal 3 2 2 2 2 2 4 2 6" xfId="20298"/>
    <cellStyle name="Normal 3 2 2 2 2 2 4 3" xfId="3562"/>
    <cellStyle name="Normal 3 2 2 2 2 2 4 3 2" xfId="8843"/>
    <cellStyle name="Normal 3 2 2 2 2 2 4 3 2 2" xfId="26986"/>
    <cellStyle name="Normal 3 2 2 2 2 2 4 3 3" xfId="16600"/>
    <cellStyle name="Normal 3 2 2 2 2 2 4 3 4" xfId="21706"/>
    <cellStyle name="Normal 3 2 2 2 2 2 4 4" xfId="6202"/>
    <cellStyle name="Normal 3 2 2 2 2 2 4 4 2" xfId="24346"/>
    <cellStyle name="Normal 3 2 2 2 2 2 4 5" xfId="11496"/>
    <cellStyle name="Normal 3 2 2 2 2 2 4 6" xfId="14136"/>
    <cellStyle name="Normal 3 2 2 2 2 2 4 7" xfId="19066"/>
    <cellStyle name="Normal 3 2 2 2 2 2 5" xfId="1448"/>
    <cellStyle name="Normal 3 2 2 2 2 2 5 2" xfId="4090"/>
    <cellStyle name="Normal 3 2 2 2 2 2 5 2 2" xfId="9371"/>
    <cellStyle name="Normal 3 2 2 2 2 2 5 2 2 2" xfId="27514"/>
    <cellStyle name="Normal 3 2 2 2 2 2 5 2 3" xfId="17128"/>
    <cellStyle name="Normal 3 2 2 2 2 2 5 2 4" xfId="22234"/>
    <cellStyle name="Normal 3 2 2 2 2 2 5 3" xfId="6730"/>
    <cellStyle name="Normal 3 2 2 2 2 2 5 3 2" xfId="24874"/>
    <cellStyle name="Normal 3 2 2 2 2 2 5 4" xfId="12024"/>
    <cellStyle name="Normal 3 2 2 2 2 2 5 5" xfId="14664"/>
    <cellStyle name="Normal 3 2 2 2 2 2 5 6" xfId="19594"/>
    <cellStyle name="Normal 3 2 2 2 2 2 6" xfId="2680"/>
    <cellStyle name="Normal 3 2 2 2 2 2 6 2" xfId="5322"/>
    <cellStyle name="Normal 3 2 2 2 2 2 6 2 2" xfId="10603"/>
    <cellStyle name="Normal 3 2 2 2 2 2 6 2 2 2" xfId="28746"/>
    <cellStyle name="Normal 3 2 2 2 2 2 6 2 3" xfId="23466"/>
    <cellStyle name="Normal 3 2 2 2 2 2 6 3" xfId="7962"/>
    <cellStyle name="Normal 3 2 2 2 2 2 6 3 2" xfId="26106"/>
    <cellStyle name="Normal 3 2 2 2 2 2 6 4" xfId="13256"/>
    <cellStyle name="Normal 3 2 2 2 2 2 6 5" xfId="15896"/>
    <cellStyle name="Normal 3 2 2 2 2 2 6 6" xfId="20826"/>
    <cellStyle name="Normal 3 2 2 2 2 2 7" xfId="2857"/>
    <cellStyle name="Normal 3 2 2 2 2 2 7 2" xfId="8139"/>
    <cellStyle name="Normal 3 2 2 2 2 2 7 2 2" xfId="26282"/>
    <cellStyle name="Normal 3 2 2 2 2 2 7 3" xfId="21002"/>
    <cellStyle name="Normal 3 2 2 2 2 2 8" xfId="5498"/>
    <cellStyle name="Normal 3 2 2 2 2 2 8 2" xfId="23642"/>
    <cellStyle name="Normal 3 2 2 2 2 2 9" xfId="10796"/>
    <cellStyle name="Normal 3 2 2 2 2 3" xfId="304"/>
    <cellStyle name="Normal 3 2 2 2 2 3 2" xfId="657"/>
    <cellStyle name="Normal 3 2 2 2 2 3 2 2" xfId="1889"/>
    <cellStyle name="Normal 3 2 2 2 2 3 2 2 2" xfId="4531"/>
    <cellStyle name="Normal 3 2 2 2 2 3 2 2 2 2" xfId="9812"/>
    <cellStyle name="Normal 3 2 2 2 2 3 2 2 2 2 2" xfId="27955"/>
    <cellStyle name="Normal 3 2 2 2 2 3 2 2 2 3" xfId="17569"/>
    <cellStyle name="Normal 3 2 2 2 2 3 2 2 2 4" xfId="22675"/>
    <cellStyle name="Normal 3 2 2 2 2 3 2 2 3" xfId="7171"/>
    <cellStyle name="Normal 3 2 2 2 2 3 2 2 3 2" xfId="25315"/>
    <cellStyle name="Normal 3 2 2 2 2 3 2 2 4" xfId="12465"/>
    <cellStyle name="Normal 3 2 2 2 2 3 2 2 5" xfId="15105"/>
    <cellStyle name="Normal 3 2 2 2 2 3 2 2 6" xfId="20035"/>
    <cellStyle name="Normal 3 2 2 2 2 3 2 3" xfId="3299"/>
    <cellStyle name="Normal 3 2 2 2 2 3 2 3 2" xfId="8580"/>
    <cellStyle name="Normal 3 2 2 2 2 3 2 3 2 2" xfId="26723"/>
    <cellStyle name="Normal 3 2 2 2 2 3 2 3 3" xfId="16337"/>
    <cellStyle name="Normal 3 2 2 2 2 3 2 3 4" xfId="21443"/>
    <cellStyle name="Normal 3 2 2 2 2 3 2 4" xfId="5939"/>
    <cellStyle name="Normal 3 2 2 2 2 3 2 4 2" xfId="24083"/>
    <cellStyle name="Normal 3 2 2 2 2 3 2 5" xfId="11233"/>
    <cellStyle name="Normal 3 2 2 2 2 3 2 6" xfId="13873"/>
    <cellStyle name="Normal 3 2 2 2 2 3 2 7" xfId="18803"/>
    <cellStyle name="Normal 3 2 2 2 2 3 3" xfId="1009"/>
    <cellStyle name="Normal 3 2 2 2 2 3 3 2" xfId="2241"/>
    <cellStyle name="Normal 3 2 2 2 2 3 3 2 2" xfId="4883"/>
    <cellStyle name="Normal 3 2 2 2 2 3 3 2 2 2" xfId="10164"/>
    <cellStyle name="Normal 3 2 2 2 2 3 3 2 2 2 2" xfId="28307"/>
    <cellStyle name="Normal 3 2 2 2 2 3 3 2 2 3" xfId="17921"/>
    <cellStyle name="Normal 3 2 2 2 2 3 3 2 2 4" xfId="23027"/>
    <cellStyle name="Normal 3 2 2 2 2 3 3 2 3" xfId="7523"/>
    <cellStyle name="Normal 3 2 2 2 2 3 3 2 3 2" xfId="25667"/>
    <cellStyle name="Normal 3 2 2 2 2 3 3 2 4" xfId="12817"/>
    <cellStyle name="Normal 3 2 2 2 2 3 3 2 5" xfId="15457"/>
    <cellStyle name="Normal 3 2 2 2 2 3 3 2 6" xfId="20387"/>
    <cellStyle name="Normal 3 2 2 2 2 3 3 3" xfId="3651"/>
    <cellStyle name="Normal 3 2 2 2 2 3 3 3 2" xfId="8932"/>
    <cellStyle name="Normal 3 2 2 2 2 3 3 3 2 2" xfId="27075"/>
    <cellStyle name="Normal 3 2 2 2 2 3 3 3 3" xfId="16689"/>
    <cellStyle name="Normal 3 2 2 2 2 3 3 3 4" xfId="21795"/>
    <cellStyle name="Normal 3 2 2 2 2 3 3 4" xfId="6291"/>
    <cellStyle name="Normal 3 2 2 2 2 3 3 4 2" xfId="24435"/>
    <cellStyle name="Normal 3 2 2 2 2 3 3 5" xfId="11585"/>
    <cellStyle name="Normal 3 2 2 2 2 3 3 6" xfId="14225"/>
    <cellStyle name="Normal 3 2 2 2 2 3 3 7" xfId="19155"/>
    <cellStyle name="Normal 3 2 2 2 2 3 4" xfId="1537"/>
    <cellStyle name="Normal 3 2 2 2 2 3 4 2" xfId="4179"/>
    <cellStyle name="Normal 3 2 2 2 2 3 4 2 2" xfId="9460"/>
    <cellStyle name="Normal 3 2 2 2 2 3 4 2 2 2" xfId="27603"/>
    <cellStyle name="Normal 3 2 2 2 2 3 4 2 3" xfId="17217"/>
    <cellStyle name="Normal 3 2 2 2 2 3 4 2 4" xfId="22323"/>
    <cellStyle name="Normal 3 2 2 2 2 3 4 3" xfId="6819"/>
    <cellStyle name="Normal 3 2 2 2 2 3 4 3 2" xfId="24963"/>
    <cellStyle name="Normal 3 2 2 2 2 3 4 4" xfId="12113"/>
    <cellStyle name="Normal 3 2 2 2 2 3 4 5" xfId="14753"/>
    <cellStyle name="Normal 3 2 2 2 2 3 4 6" xfId="19683"/>
    <cellStyle name="Normal 3 2 2 2 2 3 5" xfId="2946"/>
    <cellStyle name="Normal 3 2 2 2 2 3 5 2" xfId="8228"/>
    <cellStyle name="Normal 3 2 2 2 2 3 5 2 2" xfId="26371"/>
    <cellStyle name="Normal 3 2 2 2 2 3 5 3" xfId="15985"/>
    <cellStyle name="Normal 3 2 2 2 2 3 5 4" xfId="21091"/>
    <cellStyle name="Normal 3 2 2 2 2 3 6" xfId="5587"/>
    <cellStyle name="Normal 3 2 2 2 2 3 6 2" xfId="23731"/>
    <cellStyle name="Normal 3 2 2 2 2 3 7" xfId="10887"/>
    <cellStyle name="Normal 3 2 2 2 2 3 8" xfId="13521"/>
    <cellStyle name="Normal 3 2 2 2 2 3 9" xfId="18451"/>
    <cellStyle name="Normal 3 2 2 2 2 4" xfId="482"/>
    <cellStyle name="Normal 3 2 2 2 2 4 2" xfId="1187"/>
    <cellStyle name="Normal 3 2 2 2 2 4 2 2" xfId="2419"/>
    <cellStyle name="Normal 3 2 2 2 2 4 2 2 2" xfId="5061"/>
    <cellStyle name="Normal 3 2 2 2 2 4 2 2 2 2" xfId="10342"/>
    <cellStyle name="Normal 3 2 2 2 2 4 2 2 2 2 2" xfId="28485"/>
    <cellStyle name="Normal 3 2 2 2 2 4 2 2 2 3" xfId="18099"/>
    <cellStyle name="Normal 3 2 2 2 2 4 2 2 2 4" xfId="23205"/>
    <cellStyle name="Normal 3 2 2 2 2 4 2 2 3" xfId="7701"/>
    <cellStyle name="Normal 3 2 2 2 2 4 2 2 3 2" xfId="25845"/>
    <cellStyle name="Normal 3 2 2 2 2 4 2 2 4" xfId="12995"/>
    <cellStyle name="Normal 3 2 2 2 2 4 2 2 5" xfId="15635"/>
    <cellStyle name="Normal 3 2 2 2 2 4 2 2 6" xfId="20565"/>
    <cellStyle name="Normal 3 2 2 2 2 4 2 3" xfId="3829"/>
    <cellStyle name="Normal 3 2 2 2 2 4 2 3 2" xfId="9110"/>
    <cellStyle name="Normal 3 2 2 2 2 4 2 3 2 2" xfId="27253"/>
    <cellStyle name="Normal 3 2 2 2 2 4 2 3 3" xfId="16867"/>
    <cellStyle name="Normal 3 2 2 2 2 4 2 3 4" xfId="21973"/>
    <cellStyle name="Normal 3 2 2 2 2 4 2 4" xfId="6469"/>
    <cellStyle name="Normal 3 2 2 2 2 4 2 4 2" xfId="24613"/>
    <cellStyle name="Normal 3 2 2 2 2 4 2 5" xfId="11763"/>
    <cellStyle name="Normal 3 2 2 2 2 4 2 6" xfId="14403"/>
    <cellStyle name="Normal 3 2 2 2 2 4 2 7" xfId="19333"/>
    <cellStyle name="Normal 3 2 2 2 2 4 3" xfId="1715"/>
    <cellStyle name="Normal 3 2 2 2 2 4 3 2" xfId="4357"/>
    <cellStyle name="Normal 3 2 2 2 2 4 3 2 2" xfId="9638"/>
    <cellStyle name="Normal 3 2 2 2 2 4 3 2 2 2" xfId="27781"/>
    <cellStyle name="Normal 3 2 2 2 2 4 3 2 3" xfId="17395"/>
    <cellStyle name="Normal 3 2 2 2 2 4 3 2 4" xfId="22501"/>
    <cellStyle name="Normal 3 2 2 2 2 4 3 3" xfId="6997"/>
    <cellStyle name="Normal 3 2 2 2 2 4 3 3 2" xfId="25141"/>
    <cellStyle name="Normal 3 2 2 2 2 4 3 4" xfId="12291"/>
    <cellStyle name="Normal 3 2 2 2 2 4 3 5" xfId="14931"/>
    <cellStyle name="Normal 3 2 2 2 2 4 3 6" xfId="19861"/>
    <cellStyle name="Normal 3 2 2 2 2 4 4" xfId="3124"/>
    <cellStyle name="Normal 3 2 2 2 2 4 4 2" xfId="8406"/>
    <cellStyle name="Normal 3 2 2 2 2 4 4 2 2" xfId="26549"/>
    <cellStyle name="Normal 3 2 2 2 2 4 4 3" xfId="16163"/>
    <cellStyle name="Normal 3 2 2 2 2 4 4 4" xfId="21269"/>
    <cellStyle name="Normal 3 2 2 2 2 4 5" xfId="5765"/>
    <cellStyle name="Normal 3 2 2 2 2 4 5 2" xfId="23909"/>
    <cellStyle name="Normal 3 2 2 2 2 4 6" xfId="11061"/>
    <cellStyle name="Normal 3 2 2 2 2 4 7" xfId="13699"/>
    <cellStyle name="Normal 3 2 2 2 2 4 8" xfId="18629"/>
    <cellStyle name="Normal 3 2 2 2 2 5" xfId="835"/>
    <cellStyle name="Normal 3 2 2 2 2 5 2" xfId="2067"/>
    <cellStyle name="Normal 3 2 2 2 2 5 2 2" xfId="4709"/>
    <cellStyle name="Normal 3 2 2 2 2 5 2 2 2" xfId="9990"/>
    <cellStyle name="Normal 3 2 2 2 2 5 2 2 2 2" xfId="28133"/>
    <cellStyle name="Normal 3 2 2 2 2 5 2 2 3" xfId="17747"/>
    <cellStyle name="Normal 3 2 2 2 2 5 2 2 4" xfId="22853"/>
    <cellStyle name="Normal 3 2 2 2 2 5 2 3" xfId="7349"/>
    <cellStyle name="Normal 3 2 2 2 2 5 2 3 2" xfId="25493"/>
    <cellStyle name="Normal 3 2 2 2 2 5 2 4" xfId="12643"/>
    <cellStyle name="Normal 3 2 2 2 2 5 2 5" xfId="15283"/>
    <cellStyle name="Normal 3 2 2 2 2 5 2 6" xfId="20213"/>
    <cellStyle name="Normal 3 2 2 2 2 5 3" xfId="3477"/>
    <cellStyle name="Normal 3 2 2 2 2 5 3 2" xfId="8758"/>
    <cellStyle name="Normal 3 2 2 2 2 5 3 2 2" xfId="26901"/>
    <cellStyle name="Normal 3 2 2 2 2 5 3 3" xfId="16515"/>
    <cellStyle name="Normal 3 2 2 2 2 5 3 4" xfId="21621"/>
    <cellStyle name="Normal 3 2 2 2 2 5 4" xfId="6117"/>
    <cellStyle name="Normal 3 2 2 2 2 5 4 2" xfId="24261"/>
    <cellStyle name="Normal 3 2 2 2 2 5 5" xfId="11411"/>
    <cellStyle name="Normal 3 2 2 2 2 5 6" xfId="14051"/>
    <cellStyle name="Normal 3 2 2 2 2 5 7" xfId="18981"/>
    <cellStyle name="Normal 3 2 2 2 2 6" xfId="1361"/>
    <cellStyle name="Normal 3 2 2 2 2 6 2" xfId="4003"/>
    <cellStyle name="Normal 3 2 2 2 2 6 2 2" xfId="9284"/>
    <cellStyle name="Normal 3 2 2 2 2 6 2 2 2" xfId="27427"/>
    <cellStyle name="Normal 3 2 2 2 2 6 2 3" xfId="17041"/>
    <cellStyle name="Normal 3 2 2 2 2 6 2 4" xfId="22147"/>
    <cellStyle name="Normal 3 2 2 2 2 6 3" xfId="6643"/>
    <cellStyle name="Normal 3 2 2 2 2 6 3 2" xfId="24787"/>
    <cellStyle name="Normal 3 2 2 2 2 6 4" xfId="11937"/>
    <cellStyle name="Normal 3 2 2 2 2 6 5" xfId="14577"/>
    <cellStyle name="Normal 3 2 2 2 2 6 6" xfId="19507"/>
    <cellStyle name="Normal 3 2 2 2 2 7" xfId="2593"/>
    <cellStyle name="Normal 3 2 2 2 2 7 2" xfId="5235"/>
    <cellStyle name="Normal 3 2 2 2 2 7 2 2" xfId="10516"/>
    <cellStyle name="Normal 3 2 2 2 2 7 2 2 2" xfId="28659"/>
    <cellStyle name="Normal 3 2 2 2 2 7 2 3" xfId="23379"/>
    <cellStyle name="Normal 3 2 2 2 2 7 3" xfId="7875"/>
    <cellStyle name="Normal 3 2 2 2 2 7 3 2" xfId="26019"/>
    <cellStyle name="Normal 3 2 2 2 2 7 4" xfId="13169"/>
    <cellStyle name="Normal 3 2 2 2 2 7 5" xfId="15809"/>
    <cellStyle name="Normal 3 2 2 2 2 7 6" xfId="20739"/>
    <cellStyle name="Normal 3 2 2 2 2 8" xfId="2772"/>
    <cellStyle name="Normal 3 2 2 2 2 8 2" xfId="8054"/>
    <cellStyle name="Normal 3 2 2 2 2 8 2 2" xfId="26197"/>
    <cellStyle name="Normal 3 2 2 2 2 8 3" xfId="20917"/>
    <cellStyle name="Normal 3 2 2 2 2 9" xfId="5413"/>
    <cellStyle name="Normal 3 2 2 2 2 9 2" xfId="23557"/>
    <cellStyle name="Normal 3 2 2 2 3" xfId="101"/>
    <cellStyle name="Normal 3 2 2 2 3 10" xfId="10742"/>
    <cellStyle name="Normal 3 2 2 2 3 11" xfId="13361"/>
    <cellStyle name="Normal 3 2 2 2 3 12" xfId="18290"/>
    <cellStyle name="Normal 3 2 2 2 3 2" xfId="222"/>
    <cellStyle name="Normal 3 2 2 2 3 2 10" xfId="13448"/>
    <cellStyle name="Normal 3 2 2 2 3 2 11" xfId="18378"/>
    <cellStyle name="Normal 3 2 2 2 3 2 2" xfId="407"/>
    <cellStyle name="Normal 3 2 2 2 3 2 2 2" xfId="760"/>
    <cellStyle name="Normal 3 2 2 2 3 2 2 2 2" xfId="1992"/>
    <cellStyle name="Normal 3 2 2 2 3 2 2 2 2 2" xfId="4634"/>
    <cellStyle name="Normal 3 2 2 2 3 2 2 2 2 2 2" xfId="9915"/>
    <cellStyle name="Normal 3 2 2 2 3 2 2 2 2 2 2 2" xfId="28058"/>
    <cellStyle name="Normal 3 2 2 2 3 2 2 2 2 2 3" xfId="17672"/>
    <cellStyle name="Normal 3 2 2 2 3 2 2 2 2 2 4" xfId="22778"/>
    <cellStyle name="Normal 3 2 2 2 3 2 2 2 2 3" xfId="7274"/>
    <cellStyle name="Normal 3 2 2 2 3 2 2 2 2 3 2" xfId="25418"/>
    <cellStyle name="Normal 3 2 2 2 3 2 2 2 2 4" xfId="12568"/>
    <cellStyle name="Normal 3 2 2 2 3 2 2 2 2 5" xfId="15208"/>
    <cellStyle name="Normal 3 2 2 2 3 2 2 2 2 6" xfId="20138"/>
    <cellStyle name="Normal 3 2 2 2 3 2 2 2 3" xfId="3402"/>
    <cellStyle name="Normal 3 2 2 2 3 2 2 2 3 2" xfId="8683"/>
    <cellStyle name="Normal 3 2 2 2 3 2 2 2 3 2 2" xfId="26826"/>
    <cellStyle name="Normal 3 2 2 2 3 2 2 2 3 3" xfId="16440"/>
    <cellStyle name="Normal 3 2 2 2 3 2 2 2 3 4" xfId="21546"/>
    <cellStyle name="Normal 3 2 2 2 3 2 2 2 4" xfId="6042"/>
    <cellStyle name="Normal 3 2 2 2 3 2 2 2 4 2" xfId="24186"/>
    <cellStyle name="Normal 3 2 2 2 3 2 2 2 5" xfId="11336"/>
    <cellStyle name="Normal 3 2 2 2 3 2 2 2 6" xfId="13976"/>
    <cellStyle name="Normal 3 2 2 2 3 2 2 2 7" xfId="18906"/>
    <cellStyle name="Normal 3 2 2 2 3 2 2 3" xfId="1112"/>
    <cellStyle name="Normal 3 2 2 2 3 2 2 3 2" xfId="2344"/>
    <cellStyle name="Normal 3 2 2 2 3 2 2 3 2 2" xfId="4986"/>
    <cellStyle name="Normal 3 2 2 2 3 2 2 3 2 2 2" xfId="10267"/>
    <cellStyle name="Normal 3 2 2 2 3 2 2 3 2 2 2 2" xfId="28410"/>
    <cellStyle name="Normal 3 2 2 2 3 2 2 3 2 2 3" xfId="18024"/>
    <cellStyle name="Normal 3 2 2 2 3 2 2 3 2 2 4" xfId="23130"/>
    <cellStyle name="Normal 3 2 2 2 3 2 2 3 2 3" xfId="7626"/>
    <cellStyle name="Normal 3 2 2 2 3 2 2 3 2 3 2" xfId="25770"/>
    <cellStyle name="Normal 3 2 2 2 3 2 2 3 2 4" xfId="12920"/>
    <cellStyle name="Normal 3 2 2 2 3 2 2 3 2 5" xfId="15560"/>
    <cellStyle name="Normal 3 2 2 2 3 2 2 3 2 6" xfId="20490"/>
    <cellStyle name="Normal 3 2 2 2 3 2 2 3 3" xfId="3754"/>
    <cellStyle name="Normal 3 2 2 2 3 2 2 3 3 2" xfId="9035"/>
    <cellStyle name="Normal 3 2 2 2 3 2 2 3 3 2 2" xfId="27178"/>
    <cellStyle name="Normal 3 2 2 2 3 2 2 3 3 3" xfId="16792"/>
    <cellStyle name="Normal 3 2 2 2 3 2 2 3 3 4" xfId="21898"/>
    <cellStyle name="Normal 3 2 2 2 3 2 2 3 4" xfId="6394"/>
    <cellStyle name="Normal 3 2 2 2 3 2 2 3 4 2" xfId="24538"/>
    <cellStyle name="Normal 3 2 2 2 3 2 2 3 5" xfId="11688"/>
    <cellStyle name="Normal 3 2 2 2 3 2 2 3 6" xfId="14328"/>
    <cellStyle name="Normal 3 2 2 2 3 2 2 3 7" xfId="19258"/>
    <cellStyle name="Normal 3 2 2 2 3 2 2 4" xfId="1640"/>
    <cellStyle name="Normal 3 2 2 2 3 2 2 4 2" xfId="4282"/>
    <cellStyle name="Normal 3 2 2 2 3 2 2 4 2 2" xfId="9563"/>
    <cellStyle name="Normal 3 2 2 2 3 2 2 4 2 2 2" xfId="27706"/>
    <cellStyle name="Normal 3 2 2 2 3 2 2 4 2 3" xfId="17320"/>
    <cellStyle name="Normal 3 2 2 2 3 2 2 4 2 4" xfId="22426"/>
    <cellStyle name="Normal 3 2 2 2 3 2 2 4 3" xfId="6922"/>
    <cellStyle name="Normal 3 2 2 2 3 2 2 4 3 2" xfId="25066"/>
    <cellStyle name="Normal 3 2 2 2 3 2 2 4 4" xfId="12216"/>
    <cellStyle name="Normal 3 2 2 2 3 2 2 4 5" xfId="14856"/>
    <cellStyle name="Normal 3 2 2 2 3 2 2 4 6" xfId="19786"/>
    <cellStyle name="Normal 3 2 2 2 3 2 2 5" xfId="3049"/>
    <cellStyle name="Normal 3 2 2 2 3 2 2 5 2" xfId="8331"/>
    <cellStyle name="Normal 3 2 2 2 3 2 2 5 2 2" xfId="26474"/>
    <cellStyle name="Normal 3 2 2 2 3 2 2 5 3" xfId="16088"/>
    <cellStyle name="Normal 3 2 2 2 3 2 2 5 4" xfId="21194"/>
    <cellStyle name="Normal 3 2 2 2 3 2 2 6" xfId="5690"/>
    <cellStyle name="Normal 3 2 2 2 3 2 2 6 2" xfId="23834"/>
    <cellStyle name="Normal 3 2 2 2 3 2 2 7" xfId="10988"/>
    <cellStyle name="Normal 3 2 2 2 3 2 2 8" xfId="13624"/>
    <cellStyle name="Normal 3 2 2 2 3 2 2 9" xfId="18554"/>
    <cellStyle name="Normal 3 2 2 2 3 2 3" xfId="583"/>
    <cellStyle name="Normal 3 2 2 2 3 2 3 2" xfId="1288"/>
    <cellStyle name="Normal 3 2 2 2 3 2 3 2 2" xfId="2520"/>
    <cellStyle name="Normal 3 2 2 2 3 2 3 2 2 2" xfId="5162"/>
    <cellStyle name="Normal 3 2 2 2 3 2 3 2 2 2 2" xfId="10443"/>
    <cellStyle name="Normal 3 2 2 2 3 2 3 2 2 2 2 2" xfId="28586"/>
    <cellStyle name="Normal 3 2 2 2 3 2 3 2 2 2 3" xfId="18200"/>
    <cellStyle name="Normal 3 2 2 2 3 2 3 2 2 2 4" xfId="23306"/>
    <cellStyle name="Normal 3 2 2 2 3 2 3 2 2 3" xfId="7802"/>
    <cellStyle name="Normal 3 2 2 2 3 2 3 2 2 3 2" xfId="25946"/>
    <cellStyle name="Normal 3 2 2 2 3 2 3 2 2 4" xfId="13096"/>
    <cellStyle name="Normal 3 2 2 2 3 2 3 2 2 5" xfId="15736"/>
    <cellStyle name="Normal 3 2 2 2 3 2 3 2 2 6" xfId="20666"/>
    <cellStyle name="Normal 3 2 2 2 3 2 3 2 3" xfId="3930"/>
    <cellStyle name="Normal 3 2 2 2 3 2 3 2 3 2" xfId="9211"/>
    <cellStyle name="Normal 3 2 2 2 3 2 3 2 3 2 2" xfId="27354"/>
    <cellStyle name="Normal 3 2 2 2 3 2 3 2 3 3" xfId="16968"/>
    <cellStyle name="Normal 3 2 2 2 3 2 3 2 3 4" xfId="22074"/>
    <cellStyle name="Normal 3 2 2 2 3 2 3 2 4" xfId="6570"/>
    <cellStyle name="Normal 3 2 2 2 3 2 3 2 4 2" xfId="24714"/>
    <cellStyle name="Normal 3 2 2 2 3 2 3 2 5" xfId="11864"/>
    <cellStyle name="Normal 3 2 2 2 3 2 3 2 6" xfId="14504"/>
    <cellStyle name="Normal 3 2 2 2 3 2 3 2 7" xfId="19434"/>
    <cellStyle name="Normal 3 2 2 2 3 2 3 3" xfId="1816"/>
    <cellStyle name="Normal 3 2 2 2 3 2 3 3 2" xfId="4458"/>
    <cellStyle name="Normal 3 2 2 2 3 2 3 3 2 2" xfId="9739"/>
    <cellStyle name="Normal 3 2 2 2 3 2 3 3 2 2 2" xfId="27882"/>
    <cellStyle name="Normal 3 2 2 2 3 2 3 3 2 3" xfId="17496"/>
    <cellStyle name="Normal 3 2 2 2 3 2 3 3 2 4" xfId="22602"/>
    <cellStyle name="Normal 3 2 2 2 3 2 3 3 3" xfId="7098"/>
    <cellStyle name="Normal 3 2 2 2 3 2 3 3 3 2" xfId="25242"/>
    <cellStyle name="Normal 3 2 2 2 3 2 3 3 4" xfId="12392"/>
    <cellStyle name="Normal 3 2 2 2 3 2 3 3 5" xfId="15032"/>
    <cellStyle name="Normal 3 2 2 2 3 2 3 3 6" xfId="19962"/>
    <cellStyle name="Normal 3 2 2 2 3 2 3 4" xfId="3225"/>
    <cellStyle name="Normal 3 2 2 2 3 2 3 4 2" xfId="8507"/>
    <cellStyle name="Normal 3 2 2 2 3 2 3 4 2 2" xfId="26650"/>
    <cellStyle name="Normal 3 2 2 2 3 2 3 4 3" xfId="16264"/>
    <cellStyle name="Normal 3 2 2 2 3 2 3 4 4" xfId="21370"/>
    <cellStyle name="Normal 3 2 2 2 3 2 3 5" xfId="5866"/>
    <cellStyle name="Normal 3 2 2 2 3 2 3 5 2" xfId="24010"/>
    <cellStyle name="Normal 3 2 2 2 3 2 3 6" xfId="11160"/>
    <cellStyle name="Normal 3 2 2 2 3 2 3 7" xfId="13800"/>
    <cellStyle name="Normal 3 2 2 2 3 2 3 8" xfId="18730"/>
    <cellStyle name="Normal 3 2 2 2 3 2 4" xfId="936"/>
    <cellStyle name="Normal 3 2 2 2 3 2 4 2" xfId="2168"/>
    <cellStyle name="Normal 3 2 2 2 3 2 4 2 2" xfId="4810"/>
    <cellStyle name="Normal 3 2 2 2 3 2 4 2 2 2" xfId="10091"/>
    <cellStyle name="Normal 3 2 2 2 3 2 4 2 2 2 2" xfId="28234"/>
    <cellStyle name="Normal 3 2 2 2 3 2 4 2 2 3" xfId="17848"/>
    <cellStyle name="Normal 3 2 2 2 3 2 4 2 2 4" xfId="22954"/>
    <cellStyle name="Normal 3 2 2 2 3 2 4 2 3" xfId="7450"/>
    <cellStyle name="Normal 3 2 2 2 3 2 4 2 3 2" xfId="25594"/>
    <cellStyle name="Normal 3 2 2 2 3 2 4 2 4" xfId="12744"/>
    <cellStyle name="Normal 3 2 2 2 3 2 4 2 5" xfId="15384"/>
    <cellStyle name="Normal 3 2 2 2 3 2 4 2 6" xfId="20314"/>
    <cellStyle name="Normal 3 2 2 2 3 2 4 3" xfId="3578"/>
    <cellStyle name="Normal 3 2 2 2 3 2 4 3 2" xfId="8859"/>
    <cellStyle name="Normal 3 2 2 2 3 2 4 3 2 2" xfId="27002"/>
    <cellStyle name="Normal 3 2 2 2 3 2 4 3 3" xfId="16616"/>
    <cellStyle name="Normal 3 2 2 2 3 2 4 3 4" xfId="21722"/>
    <cellStyle name="Normal 3 2 2 2 3 2 4 4" xfId="6218"/>
    <cellStyle name="Normal 3 2 2 2 3 2 4 4 2" xfId="24362"/>
    <cellStyle name="Normal 3 2 2 2 3 2 4 5" xfId="11512"/>
    <cellStyle name="Normal 3 2 2 2 3 2 4 6" xfId="14152"/>
    <cellStyle name="Normal 3 2 2 2 3 2 4 7" xfId="19082"/>
    <cellStyle name="Normal 3 2 2 2 3 2 5" xfId="1464"/>
    <cellStyle name="Normal 3 2 2 2 3 2 5 2" xfId="4106"/>
    <cellStyle name="Normal 3 2 2 2 3 2 5 2 2" xfId="9387"/>
    <cellStyle name="Normal 3 2 2 2 3 2 5 2 2 2" xfId="27530"/>
    <cellStyle name="Normal 3 2 2 2 3 2 5 2 3" xfId="17144"/>
    <cellStyle name="Normal 3 2 2 2 3 2 5 2 4" xfId="22250"/>
    <cellStyle name="Normal 3 2 2 2 3 2 5 3" xfId="6746"/>
    <cellStyle name="Normal 3 2 2 2 3 2 5 3 2" xfId="24890"/>
    <cellStyle name="Normal 3 2 2 2 3 2 5 4" xfId="12040"/>
    <cellStyle name="Normal 3 2 2 2 3 2 5 5" xfId="14680"/>
    <cellStyle name="Normal 3 2 2 2 3 2 5 6" xfId="19610"/>
    <cellStyle name="Normal 3 2 2 2 3 2 6" xfId="2696"/>
    <cellStyle name="Normal 3 2 2 2 3 2 6 2" xfId="5338"/>
    <cellStyle name="Normal 3 2 2 2 3 2 6 2 2" xfId="10619"/>
    <cellStyle name="Normal 3 2 2 2 3 2 6 2 2 2" xfId="28762"/>
    <cellStyle name="Normal 3 2 2 2 3 2 6 2 3" xfId="23482"/>
    <cellStyle name="Normal 3 2 2 2 3 2 6 3" xfId="7978"/>
    <cellStyle name="Normal 3 2 2 2 3 2 6 3 2" xfId="26122"/>
    <cellStyle name="Normal 3 2 2 2 3 2 6 4" xfId="13272"/>
    <cellStyle name="Normal 3 2 2 2 3 2 6 5" xfId="15912"/>
    <cellStyle name="Normal 3 2 2 2 3 2 6 6" xfId="20842"/>
    <cellStyle name="Normal 3 2 2 2 3 2 7" xfId="2873"/>
    <cellStyle name="Normal 3 2 2 2 3 2 7 2" xfId="8155"/>
    <cellStyle name="Normal 3 2 2 2 3 2 7 2 2" xfId="26298"/>
    <cellStyle name="Normal 3 2 2 2 3 2 7 3" xfId="21018"/>
    <cellStyle name="Normal 3 2 2 2 3 2 8" xfId="5514"/>
    <cellStyle name="Normal 3 2 2 2 3 2 8 2" xfId="23658"/>
    <cellStyle name="Normal 3 2 2 2 3 2 9" xfId="10812"/>
    <cellStyle name="Normal 3 2 2 2 3 3" xfId="320"/>
    <cellStyle name="Normal 3 2 2 2 3 3 2" xfId="673"/>
    <cellStyle name="Normal 3 2 2 2 3 3 2 2" xfId="1905"/>
    <cellStyle name="Normal 3 2 2 2 3 3 2 2 2" xfId="4547"/>
    <cellStyle name="Normal 3 2 2 2 3 3 2 2 2 2" xfId="9828"/>
    <cellStyle name="Normal 3 2 2 2 3 3 2 2 2 2 2" xfId="27971"/>
    <cellStyle name="Normal 3 2 2 2 3 3 2 2 2 3" xfId="17585"/>
    <cellStyle name="Normal 3 2 2 2 3 3 2 2 2 4" xfId="22691"/>
    <cellStyle name="Normal 3 2 2 2 3 3 2 2 3" xfId="7187"/>
    <cellStyle name="Normal 3 2 2 2 3 3 2 2 3 2" xfId="25331"/>
    <cellStyle name="Normal 3 2 2 2 3 3 2 2 4" xfId="12481"/>
    <cellStyle name="Normal 3 2 2 2 3 3 2 2 5" xfId="15121"/>
    <cellStyle name="Normal 3 2 2 2 3 3 2 2 6" xfId="20051"/>
    <cellStyle name="Normal 3 2 2 2 3 3 2 3" xfId="3315"/>
    <cellStyle name="Normal 3 2 2 2 3 3 2 3 2" xfId="8596"/>
    <cellStyle name="Normal 3 2 2 2 3 3 2 3 2 2" xfId="26739"/>
    <cellStyle name="Normal 3 2 2 2 3 3 2 3 3" xfId="16353"/>
    <cellStyle name="Normal 3 2 2 2 3 3 2 3 4" xfId="21459"/>
    <cellStyle name="Normal 3 2 2 2 3 3 2 4" xfId="5955"/>
    <cellStyle name="Normal 3 2 2 2 3 3 2 4 2" xfId="24099"/>
    <cellStyle name="Normal 3 2 2 2 3 3 2 5" xfId="11249"/>
    <cellStyle name="Normal 3 2 2 2 3 3 2 6" xfId="13889"/>
    <cellStyle name="Normal 3 2 2 2 3 3 2 7" xfId="18819"/>
    <cellStyle name="Normal 3 2 2 2 3 3 3" xfId="1025"/>
    <cellStyle name="Normal 3 2 2 2 3 3 3 2" xfId="2257"/>
    <cellStyle name="Normal 3 2 2 2 3 3 3 2 2" xfId="4899"/>
    <cellStyle name="Normal 3 2 2 2 3 3 3 2 2 2" xfId="10180"/>
    <cellStyle name="Normal 3 2 2 2 3 3 3 2 2 2 2" xfId="28323"/>
    <cellStyle name="Normal 3 2 2 2 3 3 3 2 2 3" xfId="17937"/>
    <cellStyle name="Normal 3 2 2 2 3 3 3 2 2 4" xfId="23043"/>
    <cellStyle name="Normal 3 2 2 2 3 3 3 2 3" xfId="7539"/>
    <cellStyle name="Normal 3 2 2 2 3 3 3 2 3 2" xfId="25683"/>
    <cellStyle name="Normal 3 2 2 2 3 3 3 2 4" xfId="12833"/>
    <cellStyle name="Normal 3 2 2 2 3 3 3 2 5" xfId="15473"/>
    <cellStyle name="Normal 3 2 2 2 3 3 3 2 6" xfId="20403"/>
    <cellStyle name="Normal 3 2 2 2 3 3 3 3" xfId="3667"/>
    <cellStyle name="Normal 3 2 2 2 3 3 3 3 2" xfId="8948"/>
    <cellStyle name="Normal 3 2 2 2 3 3 3 3 2 2" xfId="27091"/>
    <cellStyle name="Normal 3 2 2 2 3 3 3 3 3" xfId="16705"/>
    <cellStyle name="Normal 3 2 2 2 3 3 3 3 4" xfId="21811"/>
    <cellStyle name="Normal 3 2 2 2 3 3 3 4" xfId="6307"/>
    <cellStyle name="Normal 3 2 2 2 3 3 3 4 2" xfId="24451"/>
    <cellStyle name="Normal 3 2 2 2 3 3 3 5" xfId="11601"/>
    <cellStyle name="Normal 3 2 2 2 3 3 3 6" xfId="14241"/>
    <cellStyle name="Normal 3 2 2 2 3 3 3 7" xfId="19171"/>
    <cellStyle name="Normal 3 2 2 2 3 3 4" xfId="1553"/>
    <cellStyle name="Normal 3 2 2 2 3 3 4 2" xfId="4195"/>
    <cellStyle name="Normal 3 2 2 2 3 3 4 2 2" xfId="9476"/>
    <cellStyle name="Normal 3 2 2 2 3 3 4 2 2 2" xfId="27619"/>
    <cellStyle name="Normal 3 2 2 2 3 3 4 2 3" xfId="17233"/>
    <cellStyle name="Normal 3 2 2 2 3 3 4 2 4" xfId="22339"/>
    <cellStyle name="Normal 3 2 2 2 3 3 4 3" xfId="6835"/>
    <cellStyle name="Normal 3 2 2 2 3 3 4 3 2" xfId="24979"/>
    <cellStyle name="Normal 3 2 2 2 3 3 4 4" xfId="12129"/>
    <cellStyle name="Normal 3 2 2 2 3 3 4 5" xfId="14769"/>
    <cellStyle name="Normal 3 2 2 2 3 3 4 6" xfId="19699"/>
    <cellStyle name="Normal 3 2 2 2 3 3 5" xfId="2962"/>
    <cellStyle name="Normal 3 2 2 2 3 3 5 2" xfId="8244"/>
    <cellStyle name="Normal 3 2 2 2 3 3 5 2 2" xfId="26387"/>
    <cellStyle name="Normal 3 2 2 2 3 3 5 3" xfId="16001"/>
    <cellStyle name="Normal 3 2 2 2 3 3 5 4" xfId="21107"/>
    <cellStyle name="Normal 3 2 2 2 3 3 6" xfId="5603"/>
    <cellStyle name="Normal 3 2 2 2 3 3 6 2" xfId="23747"/>
    <cellStyle name="Normal 3 2 2 2 3 3 7" xfId="10903"/>
    <cellStyle name="Normal 3 2 2 2 3 3 8" xfId="13537"/>
    <cellStyle name="Normal 3 2 2 2 3 3 9" xfId="18467"/>
    <cellStyle name="Normal 3 2 2 2 3 4" xfId="496"/>
    <cellStyle name="Normal 3 2 2 2 3 4 2" xfId="1201"/>
    <cellStyle name="Normal 3 2 2 2 3 4 2 2" xfId="2433"/>
    <cellStyle name="Normal 3 2 2 2 3 4 2 2 2" xfId="5075"/>
    <cellStyle name="Normal 3 2 2 2 3 4 2 2 2 2" xfId="10356"/>
    <cellStyle name="Normal 3 2 2 2 3 4 2 2 2 2 2" xfId="28499"/>
    <cellStyle name="Normal 3 2 2 2 3 4 2 2 2 3" xfId="18113"/>
    <cellStyle name="Normal 3 2 2 2 3 4 2 2 2 4" xfId="23219"/>
    <cellStyle name="Normal 3 2 2 2 3 4 2 2 3" xfId="7715"/>
    <cellStyle name="Normal 3 2 2 2 3 4 2 2 3 2" xfId="25859"/>
    <cellStyle name="Normal 3 2 2 2 3 4 2 2 4" xfId="13009"/>
    <cellStyle name="Normal 3 2 2 2 3 4 2 2 5" xfId="15649"/>
    <cellStyle name="Normal 3 2 2 2 3 4 2 2 6" xfId="20579"/>
    <cellStyle name="Normal 3 2 2 2 3 4 2 3" xfId="3843"/>
    <cellStyle name="Normal 3 2 2 2 3 4 2 3 2" xfId="9124"/>
    <cellStyle name="Normal 3 2 2 2 3 4 2 3 2 2" xfId="27267"/>
    <cellStyle name="Normal 3 2 2 2 3 4 2 3 3" xfId="16881"/>
    <cellStyle name="Normal 3 2 2 2 3 4 2 3 4" xfId="21987"/>
    <cellStyle name="Normal 3 2 2 2 3 4 2 4" xfId="6483"/>
    <cellStyle name="Normal 3 2 2 2 3 4 2 4 2" xfId="24627"/>
    <cellStyle name="Normal 3 2 2 2 3 4 2 5" xfId="11777"/>
    <cellStyle name="Normal 3 2 2 2 3 4 2 6" xfId="14417"/>
    <cellStyle name="Normal 3 2 2 2 3 4 2 7" xfId="19347"/>
    <cellStyle name="Normal 3 2 2 2 3 4 3" xfId="1729"/>
    <cellStyle name="Normal 3 2 2 2 3 4 3 2" xfId="4371"/>
    <cellStyle name="Normal 3 2 2 2 3 4 3 2 2" xfId="9652"/>
    <cellStyle name="Normal 3 2 2 2 3 4 3 2 2 2" xfId="27795"/>
    <cellStyle name="Normal 3 2 2 2 3 4 3 2 3" xfId="17409"/>
    <cellStyle name="Normal 3 2 2 2 3 4 3 2 4" xfId="22515"/>
    <cellStyle name="Normal 3 2 2 2 3 4 3 3" xfId="7011"/>
    <cellStyle name="Normal 3 2 2 2 3 4 3 3 2" xfId="25155"/>
    <cellStyle name="Normal 3 2 2 2 3 4 3 4" xfId="12305"/>
    <cellStyle name="Normal 3 2 2 2 3 4 3 5" xfId="14945"/>
    <cellStyle name="Normal 3 2 2 2 3 4 3 6" xfId="19875"/>
    <cellStyle name="Normal 3 2 2 2 3 4 4" xfId="3138"/>
    <cellStyle name="Normal 3 2 2 2 3 4 4 2" xfId="8420"/>
    <cellStyle name="Normal 3 2 2 2 3 4 4 2 2" xfId="26563"/>
    <cellStyle name="Normal 3 2 2 2 3 4 4 3" xfId="16177"/>
    <cellStyle name="Normal 3 2 2 2 3 4 4 4" xfId="21283"/>
    <cellStyle name="Normal 3 2 2 2 3 4 5" xfId="5779"/>
    <cellStyle name="Normal 3 2 2 2 3 4 5 2" xfId="23923"/>
    <cellStyle name="Normal 3 2 2 2 3 4 6" xfId="11075"/>
    <cellStyle name="Normal 3 2 2 2 3 4 7" xfId="13713"/>
    <cellStyle name="Normal 3 2 2 2 3 4 8" xfId="18643"/>
    <cellStyle name="Normal 3 2 2 2 3 5" xfId="849"/>
    <cellStyle name="Normal 3 2 2 2 3 5 2" xfId="2081"/>
    <cellStyle name="Normal 3 2 2 2 3 5 2 2" xfId="4723"/>
    <cellStyle name="Normal 3 2 2 2 3 5 2 2 2" xfId="10004"/>
    <cellStyle name="Normal 3 2 2 2 3 5 2 2 2 2" xfId="28147"/>
    <cellStyle name="Normal 3 2 2 2 3 5 2 2 3" xfId="17761"/>
    <cellStyle name="Normal 3 2 2 2 3 5 2 2 4" xfId="22867"/>
    <cellStyle name="Normal 3 2 2 2 3 5 2 3" xfId="7363"/>
    <cellStyle name="Normal 3 2 2 2 3 5 2 3 2" xfId="25507"/>
    <cellStyle name="Normal 3 2 2 2 3 5 2 4" xfId="12657"/>
    <cellStyle name="Normal 3 2 2 2 3 5 2 5" xfId="15297"/>
    <cellStyle name="Normal 3 2 2 2 3 5 2 6" xfId="20227"/>
    <cellStyle name="Normal 3 2 2 2 3 5 3" xfId="3491"/>
    <cellStyle name="Normal 3 2 2 2 3 5 3 2" xfId="8772"/>
    <cellStyle name="Normal 3 2 2 2 3 5 3 2 2" xfId="26915"/>
    <cellStyle name="Normal 3 2 2 2 3 5 3 3" xfId="16529"/>
    <cellStyle name="Normal 3 2 2 2 3 5 3 4" xfId="21635"/>
    <cellStyle name="Normal 3 2 2 2 3 5 4" xfId="6131"/>
    <cellStyle name="Normal 3 2 2 2 3 5 4 2" xfId="24275"/>
    <cellStyle name="Normal 3 2 2 2 3 5 5" xfId="11425"/>
    <cellStyle name="Normal 3 2 2 2 3 5 6" xfId="14065"/>
    <cellStyle name="Normal 3 2 2 2 3 5 7" xfId="18995"/>
    <cellStyle name="Normal 3 2 2 2 3 6" xfId="1377"/>
    <cellStyle name="Normal 3 2 2 2 3 6 2" xfId="4019"/>
    <cellStyle name="Normal 3 2 2 2 3 6 2 2" xfId="9300"/>
    <cellStyle name="Normal 3 2 2 2 3 6 2 2 2" xfId="27443"/>
    <cellStyle name="Normal 3 2 2 2 3 6 2 3" xfId="17057"/>
    <cellStyle name="Normal 3 2 2 2 3 6 2 4" xfId="22163"/>
    <cellStyle name="Normal 3 2 2 2 3 6 3" xfId="6659"/>
    <cellStyle name="Normal 3 2 2 2 3 6 3 2" xfId="24803"/>
    <cellStyle name="Normal 3 2 2 2 3 6 4" xfId="11953"/>
    <cellStyle name="Normal 3 2 2 2 3 6 5" xfId="14593"/>
    <cellStyle name="Normal 3 2 2 2 3 6 6" xfId="19523"/>
    <cellStyle name="Normal 3 2 2 2 3 7" xfId="2609"/>
    <cellStyle name="Normal 3 2 2 2 3 7 2" xfId="5251"/>
    <cellStyle name="Normal 3 2 2 2 3 7 2 2" xfId="10532"/>
    <cellStyle name="Normal 3 2 2 2 3 7 2 2 2" xfId="28675"/>
    <cellStyle name="Normal 3 2 2 2 3 7 2 3" xfId="23395"/>
    <cellStyle name="Normal 3 2 2 2 3 7 3" xfId="7891"/>
    <cellStyle name="Normal 3 2 2 2 3 7 3 2" xfId="26035"/>
    <cellStyle name="Normal 3 2 2 2 3 7 4" xfId="13185"/>
    <cellStyle name="Normal 3 2 2 2 3 7 5" xfId="15825"/>
    <cellStyle name="Normal 3 2 2 2 3 7 6" xfId="20755"/>
    <cellStyle name="Normal 3 2 2 2 3 8" xfId="2786"/>
    <cellStyle name="Normal 3 2 2 2 3 8 2" xfId="8068"/>
    <cellStyle name="Normal 3 2 2 2 3 8 2 2" xfId="26211"/>
    <cellStyle name="Normal 3 2 2 2 3 8 3" xfId="20931"/>
    <cellStyle name="Normal 3 2 2 2 3 9" xfId="5427"/>
    <cellStyle name="Normal 3 2 2 2 3 9 2" xfId="23571"/>
    <cellStyle name="Normal 3 2 2 2 4" xfId="191"/>
    <cellStyle name="Normal 3 2 2 2 4 10" xfId="13418"/>
    <cellStyle name="Normal 3 2 2 2 4 11" xfId="18348"/>
    <cellStyle name="Normal 3 2 2 2 4 2" xfId="377"/>
    <cellStyle name="Normal 3 2 2 2 4 2 2" xfId="730"/>
    <cellStyle name="Normal 3 2 2 2 4 2 2 2" xfId="1962"/>
    <cellStyle name="Normal 3 2 2 2 4 2 2 2 2" xfId="4604"/>
    <cellStyle name="Normal 3 2 2 2 4 2 2 2 2 2" xfId="9885"/>
    <cellStyle name="Normal 3 2 2 2 4 2 2 2 2 2 2" xfId="28028"/>
    <cellStyle name="Normal 3 2 2 2 4 2 2 2 2 3" xfId="17642"/>
    <cellStyle name="Normal 3 2 2 2 4 2 2 2 2 4" xfId="22748"/>
    <cellStyle name="Normal 3 2 2 2 4 2 2 2 3" xfId="7244"/>
    <cellStyle name="Normal 3 2 2 2 4 2 2 2 3 2" xfId="25388"/>
    <cellStyle name="Normal 3 2 2 2 4 2 2 2 4" xfId="12538"/>
    <cellStyle name="Normal 3 2 2 2 4 2 2 2 5" xfId="15178"/>
    <cellStyle name="Normal 3 2 2 2 4 2 2 2 6" xfId="20108"/>
    <cellStyle name="Normal 3 2 2 2 4 2 2 3" xfId="3372"/>
    <cellStyle name="Normal 3 2 2 2 4 2 2 3 2" xfId="8653"/>
    <cellStyle name="Normal 3 2 2 2 4 2 2 3 2 2" xfId="26796"/>
    <cellStyle name="Normal 3 2 2 2 4 2 2 3 3" xfId="16410"/>
    <cellStyle name="Normal 3 2 2 2 4 2 2 3 4" xfId="21516"/>
    <cellStyle name="Normal 3 2 2 2 4 2 2 4" xfId="6012"/>
    <cellStyle name="Normal 3 2 2 2 4 2 2 4 2" xfId="24156"/>
    <cellStyle name="Normal 3 2 2 2 4 2 2 5" xfId="11306"/>
    <cellStyle name="Normal 3 2 2 2 4 2 2 6" xfId="13946"/>
    <cellStyle name="Normal 3 2 2 2 4 2 2 7" xfId="18876"/>
    <cellStyle name="Normal 3 2 2 2 4 2 3" xfId="1082"/>
    <cellStyle name="Normal 3 2 2 2 4 2 3 2" xfId="2314"/>
    <cellStyle name="Normal 3 2 2 2 4 2 3 2 2" xfId="4956"/>
    <cellStyle name="Normal 3 2 2 2 4 2 3 2 2 2" xfId="10237"/>
    <cellStyle name="Normal 3 2 2 2 4 2 3 2 2 2 2" xfId="28380"/>
    <cellStyle name="Normal 3 2 2 2 4 2 3 2 2 3" xfId="17994"/>
    <cellStyle name="Normal 3 2 2 2 4 2 3 2 2 4" xfId="23100"/>
    <cellStyle name="Normal 3 2 2 2 4 2 3 2 3" xfId="7596"/>
    <cellStyle name="Normal 3 2 2 2 4 2 3 2 3 2" xfId="25740"/>
    <cellStyle name="Normal 3 2 2 2 4 2 3 2 4" xfId="12890"/>
    <cellStyle name="Normal 3 2 2 2 4 2 3 2 5" xfId="15530"/>
    <cellStyle name="Normal 3 2 2 2 4 2 3 2 6" xfId="20460"/>
    <cellStyle name="Normal 3 2 2 2 4 2 3 3" xfId="3724"/>
    <cellStyle name="Normal 3 2 2 2 4 2 3 3 2" xfId="9005"/>
    <cellStyle name="Normal 3 2 2 2 4 2 3 3 2 2" xfId="27148"/>
    <cellStyle name="Normal 3 2 2 2 4 2 3 3 3" xfId="16762"/>
    <cellStyle name="Normal 3 2 2 2 4 2 3 3 4" xfId="21868"/>
    <cellStyle name="Normal 3 2 2 2 4 2 3 4" xfId="6364"/>
    <cellStyle name="Normal 3 2 2 2 4 2 3 4 2" xfId="24508"/>
    <cellStyle name="Normal 3 2 2 2 4 2 3 5" xfId="11658"/>
    <cellStyle name="Normal 3 2 2 2 4 2 3 6" xfId="14298"/>
    <cellStyle name="Normal 3 2 2 2 4 2 3 7" xfId="19228"/>
    <cellStyle name="Normal 3 2 2 2 4 2 4" xfId="1610"/>
    <cellStyle name="Normal 3 2 2 2 4 2 4 2" xfId="4252"/>
    <cellStyle name="Normal 3 2 2 2 4 2 4 2 2" xfId="9533"/>
    <cellStyle name="Normal 3 2 2 2 4 2 4 2 2 2" xfId="27676"/>
    <cellStyle name="Normal 3 2 2 2 4 2 4 2 3" xfId="17290"/>
    <cellStyle name="Normal 3 2 2 2 4 2 4 2 4" xfId="22396"/>
    <cellStyle name="Normal 3 2 2 2 4 2 4 3" xfId="6892"/>
    <cellStyle name="Normal 3 2 2 2 4 2 4 3 2" xfId="25036"/>
    <cellStyle name="Normal 3 2 2 2 4 2 4 4" xfId="12186"/>
    <cellStyle name="Normal 3 2 2 2 4 2 4 5" xfId="14826"/>
    <cellStyle name="Normal 3 2 2 2 4 2 4 6" xfId="19756"/>
    <cellStyle name="Normal 3 2 2 2 4 2 5" xfId="3019"/>
    <cellStyle name="Normal 3 2 2 2 4 2 5 2" xfId="8301"/>
    <cellStyle name="Normal 3 2 2 2 4 2 5 2 2" xfId="26444"/>
    <cellStyle name="Normal 3 2 2 2 4 2 5 3" xfId="16058"/>
    <cellStyle name="Normal 3 2 2 2 4 2 5 4" xfId="21164"/>
    <cellStyle name="Normal 3 2 2 2 4 2 6" xfId="5660"/>
    <cellStyle name="Normal 3 2 2 2 4 2 6 2" xfId="23804"/>
    <cellStyle name="Normal 3 2 2 2 4 2 7" xfId="10959"/>
    <cellStyle name="Normal 3 2 2 2 4 2 8" xfId="13594"/>
    <cellStyle name="Normal 3 2 2 2 4 2 9" xfId="18524"/>
    <cellStyle name="Normal 3 2 2 2 4 3" xfId="553"/>
    <cellStyle name="Normal 3 2 2 2 4 3 2" xfId="1258"/>
    <cellStyle name="Normal 3 2 2 2 4 3 2 2" xfId="2490"/>
    <cellStyle name="Normal 3 2 2 2 4 3 2 2 2" xfId="5132"/>
    <cellStyle name="Normal 3 2 2 2 4 3 2 2 2 2" xfId="10413"/>
    <cellStyle name="Normal 3 2 2 2 4 3 2 2 2 2 2" xfId="28556"/>
    <cellStyle name="Normal 3 2 2 2 4 3 2 2 2 3" xfId="18170"/>
    <cellStyle name="Normal 3 2 2 2 4 3 2 2 2 4" xfId="23276"/>
    <cellStyle name="Normal 3 2 2 2 4 3 2 2 3" xfId="7772"/>
    <cellStyle name="Normal 3 2 2 2 4 3 2 2 3 2" xfId="25916"/>
    <cellStyle name="Normal 3 2 2 2 4 3 2 2 4" xfId="13066"/>
    <cellStyle name="Normal 3 2 2 2 4 3 2 2 5" xfId="15706"/>
    <cellStyle name="Normal 3 2 2 2 4 3 2 2 6" xfId="20636"/>
    <cellStyle name="Normal 3 2 2 2 4 3 2 3" xfId="3900"/>
    <cellStyle name="Normal 3 2 2 2 4 3 2 3 2" xfId="9181"/>
    <cellStyle name="Normal 3 2 2 2 4 3 2 3 2 2" xfId="27324"/>
    <cellStyle name="Normal 3 2 2 2 4 3 2 3 3" xfId="16938"/>
    <cellStyle name="Normal 3 2 2 2 4 3 2 3 4" xfId="22044"/>
    <cellStyle name="Normal 3 2 2 2 4 3 2 4" xfId="6540"/>
    <cellStyle name="Normal 3 2 2 2 4 3 2 4 2" xfId="24684"/>
    <cellStyle name="Normal 3 2 2 2 4 3 2 5" xfId="11834"/>
    <cellStyle name="Normal 3 2 2 2 4 3 2 6" xfId="14474"/>
    <cellStyle name="Normal 3 2 2 2 4 3 2 7" xfId="19404"/>
    <cellStyle name="Normal 3 2 2 2 4 3 3" xfId="1786"/>
    <cellStyle name="Normal 3 2 2 2 4 3 3 2" xfId="4428"/>
    <cellStyle name="Normal 3 2 2 2 4 3 3 2 2" xfId="9709"/>
    <cellStyle name="Normal 3 2 2 2 4 3 3 2 2 2" xfId="27852"/>
    <cellStyle name="Normal 3 2 2 2 4 3 3 2 3" xfId="17466"/>
    <cellStyle name="Normal 3 2 2 2 4 3 3 2 4" xfId="22572"/>
    <cellStyle name="Normal 3 2 2 2 4 3 3 3" xfId="7068"/>
    <cellStyle name="Normal 3 2 2 2 4 3 3 3 2" xfId="25212"/>
    <cellStyle name="Normal 3 2 2 2 4 3 3 4" xfId="12362"/>
    <cellStyle name="Normal 3 2 2 2 4 3 3 5" xfId="15002"/>
    <cellStyle name="Normal 3 2 2 2 4 3 3 6" xfId="19932"/>
    <cellStyle name="Normal 3 2 2 2 4 3 4" xfId="3195"/>
    <cellStyle name="Normal 3 2 2 2 4 3 4 2" xfId="8477"/>
    <cellStyle name="Normal 3 2 2 2 4 3 4 2 2" xfId="26620"/>
    <cellStyle name="Normal 3 2 2 2 4 3 4 3" xfId="16234"/>
    <cellStyle name="Normal 3 2 2 2 4 3 4 4" xfId="21340"/>
    <cellStyle name="Normal 3 2 2 2 4 3 5" xfId="5836"/>
    <cellStyle name="Normal 3 2 2 2 4 3 5 2" xfId="23980"/>
    <cellStyle name="Normal 3 2 2 2 4 3 6" xfId="11131"/>
    <cellStyle name="Normal 3 2 2 2 4 3 7" xfId="13770"/>
    <cellStyle name="Normal 3 2 2 2 4 3 8" xfId="18700"/>
    <cellStyle name="Normal 3 2 2 2 4 4" xfId="906"/>
    <cellStyle name="Normal 3 2 2 2 4 4 2" xfId="2138"/>
    <cellStyle name="Normal 3 2 2 2 4 4 2 2" xfId="4780"/>
    <cellStyle name="Normal 3 2 2 2 4 4 2 2 2" xfId="10061"/>
    <cellStyle name="Normal 3 2 2 2 4 4 2 2 2 2" xfId="28204"/>
    <cellStyle name="Normal 3 2 2 2 4 4 2 2 3" xfId="17818"/>
    <cellStyle name="Normal 3 2 2 2 4 4 2 2 4" xfId="22924"/>
    <cellStyle name="Normal 3 2 2 2 4 4 2 3" xfId="7420"/>
    <cellStyle name="Normal 3 2 2 2 4 4 2 3 2" xfId="25564"/>
    <cellStyle name="Normal 3 2 2 2 4 4 2 4" xfId="12714"/>
    <cellStyle name="Normal 3 2 2 2 4 4 2 5" xfId="15354"/>
    <cellStyle name="Normal 3 2 2 2 4 4 2 6" xfId="20284"/>
    <cellStyle name="Normal 3 2 2 2 4 4 3" xfId="3548"/>
    <cellStyle name="Normal 3 2 2 2 4 4 3 2" xfId="8829"/>
    <cellStyle name="Normal 3 2 2 2 4 4 3 2 2" xfId="26972"/>
    <cellStyle name="Normal 3 2 2 2 4 4 3 3" xfId="16586"/>
    <cellStyle name="Normal 3 2 2 2 4 4 3 4" xfId="21692"/>
    <cellStyle name="Normal 3 2 2 2 4 4 4" xfId="6188"/>
    <cellStyle name="Normal 3 2 2 2 4 4 4 2" xfId="24332"/>
    <cellStyle name="Normal 3 2 2 2 4 4 5" xfId="11482"/>
    <cellStyle name="Normal 3 2 2 2 4 4 6" xfId="14122"/>
    <cellStyle name="Normal 3 2 2 2 4 4 7" xfId="19052"/>
    <cellStyle name="Normal 3 2 2 2 4 5" xfId="1434"/>
    <cellStyle name="Normal 3 2 2 2 4 5 2" xfId="4076"/>
    <cellStyle name="Normal 3 2 2 2 4 5 2 2" xfId="9357"/>
    <cellStyle name="Normal 3 2 2 2 4 5 2 2 2" xfId="27500"/>
    <cellStyle name="Normal 3 2 2 2 4 5 2 3" xfId="17114"/>
    <cellStyle name="Normal 3 2 2 2 4 5 2 4" xfId="22220"/>
    <cellStyle name="Normal 3 2 2 2 4 5 3" xfId="6716"/>
    <cellStyle name="Normal 3 2 2 2 4 5 3 2" xfId="24860"/>
    <cellStyle name="Normal 3 2 2 2 4 5 4" xfId="12010"/>
    <cellStyle name="Normal 3 2 2 2 4 5 5" xfId="14650"/>
    <cellStyle name="Normal 3 2 2 2 4 5 6" xfId="19580"/>
    <cellStyle name="Normal 3 2 2 2 4 6" xfId="2666"/>
    <cellStyle name="Normal 3 2 2 2 4 6 2" xfId="5308"/>
    <cellStyle name="Normal 3 2 2 2 4 6 2 2" xfId="10589"/>
    <cellStyle name="Normal 3 2 2 2 4 6 2 2 2" xfId="28732"/>
    <cellStyle name="Normal 3 2 2 2 4 6 2 3" xfId="23452"/>
    <cellStyle name="Normal 3 2 2 2 4 6 3" xfId="7948"/>
    <cellStyle name="Normal 3 2 2 2 4 6 3 2" xfId="26092"/>
    <cellStyle name="Normal 3 2 2 2 4 6 4" xfId="13242"/>
    <cellStyle name="Normal 3 2 2 2 4 6 5" xfId="15882"/>
    <cellStyle name="Normal 3 2 2 2 4 6 6" xfId="20812"/>
    <cellStyle name="Normal 3 2 2 2 4 7" xfId="2843"/>
    <cellStyle name="Normal 3 2 2 2 4 7 2" xfId="8125"/>
    <cellStyle name="Normal 3 2 2 2 4 7 2 2" xfId="26268"/>
    <cellStyle name="Normal 3 2 2 2 4 7 3" xfId="20988"/>
    <cellStyle name="Normal 3 2 2 2 4 8" xfId="5484"/>
    <cellStyle name="Normal 3 2 2 2 4 8 2" xfId="23628"/>
    <cellStyle name="Normal 3 2 2 2 4 9" xfId="10782"/>
    <cellStyle name="Normal 3 2 2 2 5" xfId="289"/>
    <cellStyle name="Normal 3 2 2 2 5 2" xfId="641"/>
    <cellStyle name="Normal 3 2 2 2 5 2 2" xfId="1873"/>
    <cellStyle name="Normal 3 2 2 2 5 2 2 2" xfId="4515"/>
    <cellStyle name="Normal 3 2 2 2 5 2 2 2 2" xfId="9796"/>
    <cellStyle name="Normal 3 2 2 2 5 2 2 2 2 2" xfId="27939"/>
    <cellStyle name="Normal 3 2 2 2 5 2 2 2 3" xfId="17553"/>
    <cellStyle name="Normal 3 2 2 2 5 2 2 2 4" xfId="22659"/>
    <cellStyle name="Normal 3 2 2 2 5 2 2 3" xfId="7155"/>
    <cellStyle name="Normal 3 2 2 2 5 2 2 3 2" xfId="25299"/>
    <cellStyle name="Normal 3 2 2 2 5 2 2 4" xfId="12449"/>
    <cellStyle name="Normal 3 2 2 2 5 2 2 5" xfId="15089"/>
    <cellStyle name="Normal 3 2 2 2 5 2 2 6" xfId="20019"/>
    <cellStyle name="Normal 3 2 2 2 5 2 3" xfId="3283"/>
    <cellStyle name="Normal 3 2 2 2 5 2 3 2" xfId="8564"/>
    <cellStyle name="Normal 3 2 2 2 5 2 3 2 2" xfId="26707"/>
    <cellStyle name="Normal 3 2 2 2 5 2 3 3" xfId="16321"/>
    <cellStyle name="Normal 3 2 2 2 5 2 3 4" xfId="21427"/>
    <cellStyle name="Normal 3 2 2 2 5 2 4" xfId="5923"/>
    <cellStyle name="Normal 3 2 2 2 5 2 4 2" xfId="24067"/>
    <cellStyle name="Normal 3 2 2 2 5 2 5" xfId="11217"/>
    <cellStyle name="Normal 3 2 2 2 5 2 6" xfId="13857"/>
    <cellStyle name="Normal 3 2 2 2 5 2 7" xfId="18787"/>
    <cellStyle name="Normal 3 2 2 2 5 3" xfId="993"/>
    <cellStyle name="Normal 3 2 2 2 5 3 2" xfId="2225"/>
    <cellStyle name="Normal 3 2 2 2 5 3 2 2" xfId="4867"/>
    <cellStyle name="Normal 3 2 2 2 5 3 2 2 2" xfId="10148"/>
    <cellStyle name="Normal 3 2 2 2 5 3 2 2 2 2" xfId="28291"/>
    <cellStyle name="Normal 3 2 2 2 5 3 2 2 3" xfId="17905"/>
    <cellStyle name="Normal 3 2 2 2 5 3 2 2 4" xfId="23011"/>
    <cellStyle name="Normal 3 2 2 2 5 3 2 3" xfId="7507"/>
    <cellStyle name="Normal 3 2 2 2 5 3 2 3 2" xfId="25651"/>
    <cellStyle name="Normal 3 2 2 2 5 3 2 4" xfId="12801"/>
    <cellStyle name="Normal 3 2 2 2 5 3 2 5" xfId="15441"/>
    <cellStyle name="Normal 3 2 2 2 5 3 2 6" xfId="20371"/>
    <cellStyle name="Normal 3 2 2 2 5 3 3" xfId="3635"/>
    <cellStyle name="Normal 3 2 2 2 5 3 3 2" xfId="8916"/>
    <cellStyle name="Normal 3 2 2 2 5 3 3 2 2" xfId="27059"/>
    <cellStyle name="Normal 3 2 2 2 5 3 3 3" xfId="16673"/>
    <cellStyle name="Normal 3 2 2 2 5 3 3 4" xfId="21779"/>
    <cellStyle name="Normal 3 2 2 2 5 3 4" xfId="6275"/>
    <cellStyle name="Normal 3 2 2 2 5 3 4 2" xfId="24419"/>
    <cellStyle name="Normal 3 2 2 2 5 3 5" xfId="11569"/>
    <cellStyle name="Normal 3 2 2 2 5 3 6" xfId="14209"/>
    <cellStyle name="Normal 3 2 2 2 5 3 7" xfId="19139"/>
    <cellStyle name="Normal 3 2 2 2 5 4" xfId="1521"/>
    <cellStyle name="Normal 3 2 2 2 5 4 2" xfId="4163"/>
    <cellStyle name="Normal 3 2 2 2 5 4 2 2" xfId="9444"/>
    <cellStyle name="Normal 3 2 2 2 5 4 2 2 2" xfId="27587"/>
    <cellStyle name="Normal 3 2 2 2 5 4 2 3" xfId="17201"/>
    <cellStyle name="Normal 3 2 2 2 5 4 2 4" xfId="22307"/>
    <cellStyle name="Normal 3 2 2 2 5 4 3" xfId="6803"/>
    <cellStyle name="Normal 3 2 2 2 5 4 3 2" xfId="24947"/>
    <cellStyle name="Normal 3 2 2 2 5 4 4" xfId="12097"/>
    <cellStyle name="Normal 3 2 2 2 5 4 5" xfId="14737"/>
    <cellStyle name="Normal 3 2 2 2 5 4 6" xfId="19667"/>
    <cellStyle name="Normal 3 2 2 2 5 5" xfId="2930"/>
    <cellStyle name="Normal 3 2 2 2 5 5 2" xfId="8212"/>
    <cellStyle name="Normal 3 2 2 2 5 5 2 2" xfId="26355"/>
    <cellStyle name="Normal 3 2 2 2 5 5 3" xfId="15969"/>
    <cellStyle name="Normal 3 2 2 2 5 5 4" xfId="21075"/>
    <cellStyle name="Normal 3 2 2 2 5 6" xfId="5571"/>
    <cellStyle name="Normal 3 2 2 2 5 6 2" xfId="23715"/>
    <cellStyle name="Normal 3 2 2 2 5 7" xfId="10874"/>
    <cellStyle name="Normal 3 2 2 2 5 8" xfId="13505"/>
    <cellStyle name="Normal 3 2 2 2 5 9" xfId="18436"/>
    <cellStyle name="Normal 3 2 2 2 6" xfId="464"/>
    <cellStyle name="Normal 3 2 2 2 6 2" xfId="1169"/>
    <cellStyle name="Normal 3 2 2 2 6 2 2" xfId="2401"/>
    <cellStyle name="Normal 3 2 2 2 6 2 2 2" xfId="5043"/>
    <cellStyle name="Normal 3 2 2 2 6 2 2 2 2" xfId="10324"/>
    <cellStyle name="Normal 3 2 2 2 6 2 2 2 2 2" xfId="28467"/>
    <cellStyle name="Normal 3 2 2 2 6 2 2 2 3" xfId="18081"/>
    <cellStyle name="Normal 3 2 2 2 6 2 2 2 4" xfId="23187"/>
    <cellStyle name="Normal 3 2 2 2 6 2 2 3" xfId="7683"/>
    <cellStyle name="Normal 3 2 2 2 6 2 2 3 2" xfId="25827"/>
    <cellStyle name="Normal 3 2 2 2 6 2 2 4" xfId="12977"/>
    <cellStyle name="Normal 3 2 2 2 6 2 2 5" xfId="15617"/>
    <cellStyle name="Normal 3 2 2 2 6 2 2 6" xfId="20547"/>
    <cellStyle name="Normal 3 2 2 2 6 2 3" xfId="3811"/>
    <cellStyle name="Normal 3 2 2 2 6 2 3 2" xfId="9092"/>
    <cellStyle name="Normal 3 2 2 2 6 2 3 2 2" xfId="27235"/>
    <cellStyle name="Normal 3 2 2 2 6 2 3 3" xfId="16849"/>
    <cellStyle name="Normal 3 2 2 2 6 2 3 4" xfId="21955"/>
    <cellStyle name="Normal 3 2 2 2 6 2 4" xfId="6451"/>
    <cellStyle name="Normal 3 2 2 2 6 2 4 2" xfId="24595"/>
    <cellStyle name="Normal 3 2 2 2 6 2 5" xfId="11745"/>
    <cellStyle name="Normal 3 2 2 2 6 2 6" xfId="14385"/>
    <cellStyle name="Normal 3 2 2 2 6 2 7" xfId="19315"/>
    <cellStyle name="Normal 3 2 2 2 6 3" xfId="1697"/>
    <cellStyle name="Normal 3 2 2 2 6 3 2" xfId="4339"/>
    <cellStyle name="Normal 3 2 2 2 6 3 2 2" xfId="9620"/>
    <cellStyle name="Normal 3 2 2 2 6 3 2 2 2" xfId="27763"/>
    <cellStyle name="Normal 3 2 2 2 6 3 2 3" xfId="17377"/>
    <cellStyle name="Normal 3 2 2 2 6 3 2 4" xfId="22483"/>
    <cellStyle name="Normal 3 2 2 2 6 3 3" xfId="6979"/>
    <cellStyle name="Normal 3 2 2 2 6 3 3 2" xfId="25123"/>
    <cellStyle name="Normal 3 2 2 2 6 3 4" xfId="12273"/>
    <cellStyle name="Normal 3 2 2 2 6 3 5" xfId="14913"/>
    <cellStyle name="Normal 3 2 2 2 6 3 6" xfId="19843"/>
    <cellStyle name="Normal 3 2 2 2 6 4" xfId="3106"/>
    <cellStyle name="Normal 3 2 2 2 6 4 2" xfId="8388"/>
    <cellStyle name="Normal 3 2 2 2 6 4 2 2" xfId="26531"/>
    <cellStyle name="Normal 3 2 2 2 6 4 3" xfId="16145"/>
    <cellStyle name="Normal 3 2 2 2 6 4 4" xfId="21251"/>
    <cellStyle name="Normal 3 2 2 2 6 5" xfId="5747"/>
    <cellStyle name="Normal 3 2 2 2 6 5 2" xfId="23891"/>
    <cellStyle name="Normal 3 2 2 2 6 6" xfId="11045"/>
    <cellStyle name="Normal 3 2 2 2 6 7" xfId="13681"/>
    <cellStyle name="Normal 3 2 2 2 6 8" xfId="18611"/>
    <cellStyle name="Normal 3 2 2 2 7" xfId="817"/>
    <cellStyle name="Normal 3 2 2 2 7 2" xfId="2049"/>
    <cellStyle name="Normal 3 2 2 2 7 2 2" xfId="4691"/>
    <cellStyle name="Normal 3 2 2 2 7 2 2 2" xfId="9972"/>
    <cellStyle name="Normal 3 2 2 2 7 2 2 2 2" xfId="28115"/>
    <cellStyle name="Normal 3 2 2 2 7 2 2 3" xfId="17729"/>
    <cellStyle name="Normal 3 2 2 2 7 2 2 4" xfId="22835"/>
    <cellStyle name="Normal 3 2 2 2 7 2 3" xfId="7331"/>
    <cellStyle name="Normal 3 2 2 2 7 2 3 2" xfId="25475"/>
    <cellStyle name="Normal 3 2 2 2 7 2 4" xfId="12625"/>
    <cellStyle name="Normal 3 2 2 2 7 2 5" xfId="15265"/>
    <cellStyle name="Normal 3 2 2 2 7 2 6" xfId="20195"/>
    <cellStyle name="Normal 3 2 2 2 7 3" xfId="3459"/>
    <cellStyle name="Normal 3 2 2 2 7 3 2" xfId="8740"/>
    <cellStyle name="Normal 3 2 2 2 7 3 2 2" xfId="26883"/>
    <cellStyle name="Normal 3 2 2 2 7 3 3" xfId="16497"/>
    <cellStyle name="Normal 3 2 2 2 7 3 4" xfId="21603"/>
    <cellStyle name="Normal 3 2 2 2 7 4" xfId="6099"/>
    <cellStyle name="Normal 3 2 2 2 7 4 2" xfId="24243"/>
    <cellStyle name="Normal 3 2 2 2 7 5" xfId="11393"/>
    <cellStyle name="Normal 3 2 2 2 7 6" xfId="14033"/>
    <cellStyle name="Normal 3 2 2 2 7 7" xfId="18963"/>
    <cellStyle name="Normal 3 2 2 2 8" xfId="1345"/>
    <cellStyle name="Normal 3 2 2 2 8 2" xfId="3987"/>
    <cellStyle name="Normal 3 2 2 2 8 2 2" xfId="9268"/>
    <cellStyle name="Normal 3 2 2 2 8 2 2 2" xfId="27411"/>
    <cellStyle name="Normal 3 2 2 2 8 2 3" xfId="17025"/>
    <cellStyle name="Normal 3 2 2 2 8 2 4" xfId="22131"/>
    <cellStyle name="Normal 3 2 2 2 8 3" xfId="6627"/>
    <cellStyle name="Normal 3 2 2 2 8 3 2" xfId="24771"/>
    <cellStyle name="Normal 3 2 2 2 8 4" xfId="11921"/>
    <cellStyle name="Normal 3 2 2 2 8 5" xfId="14561"/>
    <cellStyle name="Normal 3 2 2 2 8 6" xfId="19491"/>
    <cellStyle name="Normal 3 2 2 2 9" xfId="2577"/>
    <cellStyle name="Normal 3 2 2 2 9 2" xfId="5219"/>
    <cellStyle name="Normal 3 2 2 2 9 2 2" xfId="10500"/>
    <cellStyle name="Normal 3 2 2 2 9 2 2 2" xfId="28643"/>
    <cellStyle name="Normal 3 2 2 2 9 2 3" xfId="23363"/>
    <cellStyle name="Normal 3 2 2 2 9 3" xfId="7859"/>
    <cellStyle name="Normal 3 2 2 2 9 3 2" xfId="26003"/>
    <cellStyle name="Normal 3 2 2 2 9 4" xfId="13153"/>
    <cellStyle name="Normal 3 2 2 2 9 5" xfId="15793"/>
    <cellStyle name="Normal 3 2 2 2 9 6" xfId="20723"/>
    <cellStyle name="Normal 3 2 2 3" xfId="77"/>
    <cellStyle name="Normal 3 2 2 3 10" xfId="10718"/>
    <cellStyle name="Normal 3 2 2 3 11" xfId="13337"/>
    <cellStyle name="Normal 3 2 2 3 12" xfId="18266"/>
    <cellStyle name="Normal 3 2 2 3 2" xfId="200"/>
    <cellStyle name="Normal 3 2 2 3 2 10" xfId="13426"/>
    <cellStyle name="Normal 3 2 2 3 2 11" xfId="18356"/>
    <cellStyle name="Normal 3 2 2 3 2 2" xfId="385"/>
    <cellStyle name="Normal 3 2 2 3 2 2 2" xfId="738"/>
    <cellStyle name="Normal 3 2 2 3 2 2 2 2" xfId="1970"/>
    <cellStyle name="Normal 3 2 2 3 2 2 2 2 2" xfId="4612"/>
    <cellStyle name="Normal 3 2 2 3 2 2 2 2 2 2" xfId="9893"/>
    <cellStyle name="Normal 3 2 2 3 2 2 2 2 2 2 2" xfId="28036"/>
    <cellStyle name="Normal 3 2 2 3 2 2 2 2 2 3" xfId="17650"/>
    <cellStyle name="Normal 3 2 2 3 2 2 2 2 2 4" xfId="22756"/>
    <cellStyle name="Normal 3 2 2 3 2 2 2 2 3" xfId="7252"/>
    <cellStyle name="Normal 3 2 2 3 2 2 2 2 3 2" xfId="25396"/>
    <cellStyle name="Normal 3 2 2 3 2 2 2 2 4" xfId="12546"/>
    <cellStyle name="Normal 3 2 2 3 2 2 2 2 5" xfId="15186"/>
    <cellStyle name="Normal 3 2 2 3 2 2 2 2 6" xfId="20116"/>
    <cellStyle name="Normal 3 2 2 3 2 2 2 3" xfId="3380"/>
    <cellStyle name="Normal 3 2 2 3 2 2 2 3 2" xfId="8661"/>
    <cellStyle name="Normal 3 2 2 3 2 2 2 3 2 2" xfId="26804"/>
    <cellStyle name="Normal 3 2 2 3 2 2 2 3 3" xfId="16418"/>
    <cellStyle name="Normal 3 2 2 3 2 2 2 3 4" xfId="21524"/>
    <cellStyle name="Normal 3 2 2 3 2 2 2 4" xfId="6020"/>
    <cellStyle name="Normal 3 2 2 3 2 2 2 4 2" xfId="24164"/>
    <cellStyle name="Normal 3 2 2 3 2 2 2 5" xfId="11314"/>
    <cellStyle name="Normal 3 2 2 3 2 2 2 6" xfId="13954"/>
    <cellStyle name="Normal 3 2 2 3 2 2 2 7" xfId="18884"/>
    <cellStyle name="Normal 3 2 2 3 2 2 3" xfId="1090"/>
    <cellStyle name="Normal 3 2 2 3 2 2 3 2" xfId="2322"/>
    <cellStyle name="Normal 3 2 2 3 2 2 3 2 2" xfId="4964"/>
    <cellStyle name="Normal 3 2 2 3 2 2 3 2 2 2" xfId="10245"/>
    <cellStyle name="Normal 3 2 2 3 2 2 3 2 2 2 2" xfId="28388"/>
    <cellStyle name="Normal 3 2 2 3 2 2 3 2 2 3" xfId="18002"/>
    <cellStyle name="Normal 3 2 2 3 2 2 3 2 2 4" xfId="23108"/>
    <cellStyle name="Normal 3 2 2 3 2 2 3 2 3" xfId="7604"/>
    <cellStyle name="Normal 3 2 2 3 2 2 3 2 3 2" xfId="25748"/>
    <cellStyle name="Normal 3 2 2 3 2 2 3 2 4" xfId="12898"/>
    <cellStyle name="Normal 3 2 2 3 2 2 3 2 5" xfId="15538"/>
    <cellStyle name="Normal 3 2 2 3 2 2 3 2 6" xfId="20468"/>
    <cellStyle name="Normal 3 2 2 3 2 2 3 3" xfId="3732"/>
    <cellStyle name="Normal 3 2 2 3 2 2 3 3 2" xfId="9013"/>
    <cellStyle name="Normal 3 2 2 3 2 2 3 3 2 2" xfId="27156"/>
    <cellStyle name="Normal 3 2 2 3 2 2 3 3 3" xfId="16770"/>
    <cellStyle name="Normal 3 2 2 3 2 2 3 3 4" xfId="21876"/>
    <cellStyle name="Normal 3 2 2 3 2 2 3 4" xfId="6372"/>
    <cellStyle name="Normal 3 2 2 3 2 2 3 4 2" xfId="24516"/>
    <cellStyle name="Normal 3 2 2 3 2 2 3 5" xfId="11666"/>
    <cellStyle name="Normal 3 2 2 3 2 2 3 6" xfId="14306"/>
    <cellStyle name="Normal 3 2 2 3 2 2 3 7" xfId="19236"/>
    <cellStyle name="Normal 3 2 2 3 2 2 4" xfId="1618"/>
    <cellStyle name="Normal 3 2 2 3 2 2 4 2" xfId="4260"/>
    <cellStyle name="Normal 3 2 2 3 2 2 4 2 2" xfId="9541"/>
    <cellStyle name="Normal 3 2 2 3 2 2 4 2 2 2" xfId="27684"/>
    <cellStyle name="Normal 3 2 2 3 2 2 4 2 3" xfId="17298"/>
    <cellStyle name="Normal 3 2 2 3 2 2 4 2 4" xfId="22404"/>
    <cellStyle name="Normal 3 2 2 3 2 2 4 3" xfId="6900"/>
    <cellStyle name="Normal 3 2 2 3 2 2 4 3 2" xfId="25044"/>
    <cellStyle name="Normal 3 2 2 3 2 2 4 4" xfId="12194"/>
    <cellStyle name="Normal 3 2 2 3 2 2 4 5" xfId="14834"/>
    <cellStyle name="Normal 3 2 2 3 2 2 4 6" xfId="19764"/>
    <cellStyle name="Normal 3 2 2 3 2 2 5" xfId="3027"/>
    <cellStyle name="Normal 3 2 2 3 2 2 5 2" xfId="8309"/>
    <cellStyle name="Normal 3 2 2 3 2 2 5 2 2" xfId="26452"/>
    <cellStyle name="Normal 3 2 2 3 2 2 5 3" xfId="16066"/>
    <cellStyle name="Normal 3 2 2 3 2 2 5 4" xfId="21172"/>
    <cellStyle name="Normal 3 2 2 3 2 2 6" xfId="5668"/>
    <cellStyle name="Normal 3 2 2 3 2 2 6 2" xfId="23812"/>
    <cellStyle name="Normal 3 2 2 3 2 2 7" xfId="10966"/>
    <cellStyle name="Normal 3 2 2 3 2 2 8" xfId="13602"/>
    <cellStyle name="Normal 3 2 2 3 2 2 9" xfId="18532"/>
    <cellStyle name="Normal 3 2 2 3 2 3" xfId="561"/>
    <cellStyle name="Normal 3 2 2 3 2 3 2" xfId="1266"/>
    <cellStyle name="Normal 3 2 2 3 2 3 2 2" xfId="2498"/>
    <cellStyle name="Normal 3 2 2 3 2 3 2 2 2" xfId="5140"/>
    <cellStyle name="Normal 3 2 2 3 2 3 2 2 2 2" xfId="10421"/>
    <cellStyle name="Normal 3 2 2 3 2 3 2 2 2 2 2" xfId="28564"/>
    <cellStyle name="Normal 3 2 2 3 2 3 2 2 2 3" xfId="18178"/>
    <cellStyle name="Normal 3 2 2 3 2 3 2 2 2 4" xfId="23284"/>
    <cellStyle name="Normal 3 2 2 3 2 3 2 2 3" xfId="7780"/>
    <cellStyle name="Normal 3 2 2 3 2 3 2 2 3 2" xfId="25924"/>
    <cellStyle name="Normal 3 2 2 3 2 3 2 2 4" xfId="13074"/>
    <cellStyle name="Normal 3 2 2 3 2 3 2 2 5" xfId="15714"/>
    <cellStyle name="Normal 3 2 2 3 2 3 2 2 6" xfId="20644"/>
    <cellStyle name="Normal 3 2 2 3 2 3 2 3" xfId="3908"/>
    <cellStyle name="Normal 3 2 2 3 2 3 2 3 2" xfId="9189"/>
    <cellStyle name="Normal 3 2 2 3 2 3 2 3 2 2" xfId="27332"/>
    <cellStyle name="Normal 3 2 2 3 2 3 2 3 3" xfId="16946"/>
    <cellStyle name="Normal 3 2 2 3 2 3 2 3 4" xfId="22052"/>
    <cellStyle name="Normal 3 2 2 3 2 3 2 4" xfId="6548"/>
    <cellStyle name="Normal 3 2 2 3 2 3 2 4 2" xfId="24692"/>
    <cellStyle name="Normal 3 2 2 3 2 3 2 5" xfId="11842"/>
    <cellStyle name="Normal 3 2 2 3 2 3 2 6" xfId="14482"/>
    <cellStyle name="Normal 3 2 2 3 2 3 2 7" xfId="19412"/>
    <cellStyle name="Normal 3 2 2 3 2 3 3" xfId="1794"/>
    <cellStyle name="Normal 3 2 2 3 2 3 3 2" xfId="4436"/>
    <cellStyle name="Normal 3 2 2 3 2 3 3 2 2" xfId="9717"/>
    <cellStyle name="Normal 3 2 2 3 2 3 3 2 2 2" xfId="27860"/>
    <cellStyle name="Normal 3 2 2 3 2 3 3 2 3" xfId="17474"/>
    <cellStyle name="Normal 3 2 2 3 2 3 3 2 4" xfId="22580"/>
    <cellStyle name="Normal 3 2 2 3 2 3 3 3" xfId="7076"/>
    <cellStyle name="Normal 3 2 2 3 2 3 3 3 2" xfId="25220"/>
    <cellStyle name="Normal 3 2 2 3 2 3 3 4" xfId="12370"/>
    <cellStyle name="Normal 3 2 2 3 2 3 3 5" xfId="15010"/>
    <cellStyle name="Normal 3 2 2 3 2 3 3 6" xfId="19940"/>
    <cellStyle name="Normal 3 2 2 3 2 3 4" xfId="3203"/>
    <cellStyle name="Normal 3 2 2 3 2 3 4 2" xfId="8485"/>
    <cellStyle name="Normal 3 2 2 3 2 3 4 2 2" xfId="26628"/>
    <cellStyle name="Normal 3 2 2 3 2 3 4 3" xfId="16242"/>
    <cellStyle name="Normal 3 2 2 3 2 3 4 4" xfId="21348"/>
    <cellStyle name="Normal 3 2 2 3 2 3 5" xfId="5844"/>
    <cellStyle name="Normal 3 2 2 3 2 3 5 2" xfId="23988"/>
    <cellStyle name="Normal 3 2 2 3 2 3 6" xfId="11138"/>
    <cellStyle name="Normal 3 2 2 3 2 3 7" xfId="13778"/>
    <cellStyle name="Normal 3 2 2 3 2 3 8" xfId="18708"/>
    <cellStyle name="Normal 3 2 2 3 2 4" xfId="914"/>
    <cellStyle name="Normal 3 2 2 3 2 4 2" xfId="2146"/>
    <cellStyle name="Normal 3 2 2 3 2 4 2 2" xfId="4788"/>
    <cellStyle name="Normal 3 2 2 3 2 4 2 2 2" xfId="10069"/>
    <cellStyle name="Normal 3 2 2 3 2 4 2 2 2 2" xfId="28212"/>
    <cellStyle name="Normal 3 2 2 3 2 4 2 2 3" xfId="17826"/>
    <cellStyle name="Normal 3 2 2 3 2 4 2 2 4" xfId="22932"/>
    <cellStyle name="Normal 3 2 2 3 2 4 2 3" xfId="7428"/>
    <cellStyle name="Normal 3 2 2 3 2 4 2 3 2" xfId="25572"/>
    <cellStyle name="Normal 3 2 2 3 2 4 2 4" xfId="12722"/>
    <cellStyle name="Normal 3 2 2 3 2 4 2 5" xfId="15362"/>
    <cellStyle name="Normal 3 2 2 3 2 4 2 6" xfId="20292"/>
    <cellStyle name="Normal 3 2 2 3 2 4 3" xfId="3556"/>
    <cellStyle name="Normal 3 2 2 3 2 4 3 2" xfId="8837"/>
    <cellStyle name="Normal 3 2 2 3 2 4 3 2 2" xfId="26980"/>
    <cellStyle name="Normal 3 2 2 3 2 4 3 3" xfId="16594"/>
    <cellStyle name="Normal 3 2 2 3 2 4 3 4" xfId="21700"/>
    <cellStyle name="Normal 3 2 2 3 2 4 4" xfId="6196"/>
    <cellStyle name="Normal 3 2 2 3 2 4 4 2" xfId="24340"/>
    <cellStyle name="Normal 3 2 2 3 2 4 5" xfId="11490"/>
    <cellStyle name="Normal 3 2 2 3 2 4 6" xfId="14130"/>
    <cellStyle name="Normal 3 2 2 3 2 4 7" xfId="19060"/>
    <cellStyle name="Normal 3 2 2 3 2 5" xfId="1442"/>
    <cellStyle name="Normal 3 2 2 3 2 5 2" xfId="4084"/>
    <cellStyle name="Normal 3 2 2 3 2 5 2 2" xfId="9365"/>
    <cellStyle name="Normal 3 2 2 3 2 5 2 2 2" xfId="27508"/>
    <cellStyle name="Normal 3 2 2 3 2 5 2 3" xfId="17122"/>
    <cellStyle name="Normal 3 2 2 3 2 5 2 4" xfId="22228"/>
    <cellStyle name="Normal 3 2 2 3 2 5 3" xfId="6724"/>
    <cellStyle name="Normal 3 2 2 3 2 5 3 2" xfId="24868"/>
    <cellStyle name="Normal 3 2 2 3 2 5 4" xfId="12018"/>
    <cellStyle name="Normal 3 2 2 3 2 5 5" xfId="14658"/>
    <cellStyle name="Normal 3 2 2 3 2 5 6" xfId="19588"/>
    <cellStyle name="Normal 3 2 2 3 2 6" xfId="2674"/>
    <cellStyle name="Normal 3 2 2 3 2 6 2" xfId="5316"/>
    <cellStyle name="Normal 3 2 2 3 2 6 2 2" xfId="10597"/>
    <cellStyle name="Normal 3 2 2 3 2 6 2 2 2" xfId="28740"/>
    <cellStyle name="Normal 3 2 2 3 2 6 2 3" xfId="23460"/>
    <cellStyle name="Normal 3 2 2 3 2 6 3" xfId="7956"/>
    <cellStyle name="Normal 3 2 2 3 2 6 3 2" xfId="26100"/>
    <cellStyle name="Normal 3 2 2 3 2 6 4" xfId="13250"/>
    <cellStyle name="Normal 3 2 2 3 2 6 5" xfId="15890"/>
    <cellStyle name="Normal 3 2 2 3 2 6 6" xfId="20820"/>
    <cellStyle name="Normal 3 2 2 3 2 7" xfId="2851"/>
    <cellStyle name="Normal 3 2 2 3 2 7 2" xfId="8133"/>
    <cellStyle name="Normal 3 2 2 3 2 7 2 2" xfId="26276"/>
    <cellStyle name="Normal 3 2 2 3 2 7 3" xfId="20996"/>
    <cellStyle name="Normal 3 2 2 3 2 8" xfId="5492"/>
    <cellStyle name="Normal 3 2 2 3 2 8 2" xfId="23636"/>
    <cellStyle name="Normal 3 2 2 3 2 9" xfId="10790"/>
    <cellStyle name="Normal 3 2 2 3 3" xfId="296"/>
    <cellStyle name="Normal 3 2 2 3 3 2" xfId="649"/>
    <cellStyle name="Normal 3 2 2 3 3 2 2" xfId="1881"/>
    <cellStyle name="Normal 3 2 2 3 3 2 2 2" xfId="4523"/>
    <cellStyle name="Normal 3 2 2 3 3 2 2 2 2" xfId="9804"/>
    <cellStyle name="Normal 3 2 2 3 3 2 2 2 2 2" xfId="27947"/>
    <cellStyle name="Normal 3 2 2 3 3 2 2 2 3" xfId="17561"/>
    <cellStyle name="Normal 3 2 2 3 3 2 2 2 4" xfId="22667"/>
    <cellStyle name="Normal 3 2 2 3 3 2 2 3" xfId="7163"/>
    <cellStyle name="Normal 3 2 2 3 3 2 2 3 2" xfId="25307"/>
    <cellStyle name="Normal 3 2 2 3 3 2 2 4" xfId="12457"/>
    <cellStyle name="Normal 3 2 2 3 3 2 2 5" xfId="15097"/>
    <cellStyle name="Normal 3 2 2 3 3 2 2 6" xfId="20027"/>
    <cellStyle name="Normal 3 2 2 3 3 2 3" xfId="3291"/>
    <cellStyle name="Normal 3 2 2 3 3 2 3 2" xfId="8572"/>
    <cellStyle name="Normal 3 2 2 3 3 2 3 2 2" xfId="26715"/>
    <cellStyle name="Normal 3 2 2 3 3 2 3 3" xfId="16329"/>
    <cellStyle name="Normal 3 2 2 3 3 2 3 4" xfId="21435"/>
    <cellStyle name="Normal 3 2 2 3 3 2 4" xfId="5931"/>
    <cellStyle name="Normal 3 2 2 3 3 2 4 2" xfId="24075"/>
    <cellStyle name="Normal 3 2 2 3 3 2 5" xfId="11225"/>
    <cellStyle name="Normal 3 2 2 3 3 2 6" xfId="13865"/>
    <cellStyle name="Normal 3 2 2 3 3 2 7" xfId="18795"/>
    <cellStyle name="Normal 3 2 2 3 3 3" xfId="1001"/>
    <cellStyle name="Normal 3 2 2 3 3 3 2" xfId="2233"/>
    <cellStyle name="Normal 3 2 2 3 3 3 2 2" xfId="4875"/>
    <cellStyle name="Normal 3 2 2 3 3 3 2 2 2" xfId="10156"/>
    <cellStyle name="Normal 3 2 2 3 3 3 2 2 2 2" xfId="28299"/>
    <cellStyle name="Normal 3 2 2 3 3 3 2 2 3" xfId="17913"/>
    <cellStyle name="Normal 3 2 2 3 3 3 2 2 4" xfId="23019"/>
    <cellStyle name="Normal 3 2 2 3 3 3 2 3" xfId="7515"/>
    <cellStyle name="Normal 3 2 2 3 3 3 2 3 2" xfId="25659"/>
    <cellStyle name="Normal 3 2 2 3 3 3 2 4" xfId="12809"/>
    <cellStyle name="Normal 3 2 2 3 3 3 2 5" xfId="15449"/>
    <cellStyle name="Normal 3 2 2 3 3 3 2 6" xfId="20379"/>
    <cellStyle name="Normal 3 2 2 3 3 3 3" xfId="3643"/>
    <cellStyle name="Normal 3 2 2 3 3 3 3 2" xfId="8924"/>
    <cellStyle name="Normal 3 2 2 3 3 3 3 2 2" xfId="27067"/>
    <cellStyle name="Normal 3 2 2 3 3 3 3 3" xfId="16681"/>
    <cellStyle name="Normal 3 2 2 3 3 3 3 4" xfId="21787"/>
    <cellStyle name="Normal 3 2 2 3 3 3 4" xfId="6283"/>
    <cellStyle name="Normal 3 2 2 3 3 3 4 2" xfId="24427"/>
    <cellStyle name="Normal 3 2 2 3 3 3 5" xfId="11577"/>
    <cellStyle name="Normal 3 2 2 3 3 3 6" xfId="14217"/>
    <cellStyle name="Normal 3 2 2 3 3 3 7" xfId="19147"/>
    <cellStyle name="Normal 3 2 2 3 3 4" xfId="1529"/>
    <cellStyle name="Normal 3 2 2 3 3 4 2" xfId="4171"/>
    <cellStyle name="Normal 3 2 2 3 3 4 2 2" xfId="9452"/>
    <cellStyle name="Normal 3 2 2 3 3 4 2 2 2" xfId="27595"/>
    <cellStyle name="Normal 3 2 2 3 3 4 2 3" xfId="17209"/>
    <cellStyle name="Normal 3 2 2 3 3 4 2 4" xfId="22315"/>
    <cellStyle name="Normal 3 2 2 3 3 4 3" xfId="6811"/>
    <cellStyle name="Normal 3 2 2 3 3 4 3 2" xfId="24955"/>
    <cellStyle name="Normal 3 2 2 3 3 4 4" xfId="12105"/>
    <cellStyle name="Normal 3 2 2 3 3 4 5" xfId="14745"/>
    <cellStyle name="Normal 3 2 2 3 3 4 6" xfId="19675"/>
    <cellStyle name="Normal 3 2 2 3 3 5" xfId="2938"/>
    <cellStyle name="Normal 3 2 2 3 3 5 2" xfId="8220"/>
    <cellStyle name="Normal 3 2 2 3 3 5 2 2" xfId="26363"/>
    <cellStyle name="Normal 3 2 2 3 3 5 3" xfId="15977"/>
    <cellStyle name="Normal 3 2 2 3 3 5 4" xfId="21083"/>
    <cellStyle name="Normal 3 2 2 3 3 6" xfId="5579"/>
    <cellStyle name="Normal 3 2 2 3 3 6 2" xfId="23723"/>
    <cellStyle name="Normal 3 2 2 3 3 7" xfId="10881"/>
    <cellStyle name="Normal 3 2 2 3 3 8" xfId="13513"/>
    <cellStyle name="Normal 3 2 2 3 3 9" xfId="18443"/>
    <cellStyle name="Normal 3 2 2 3 4" xfId="474"/>
    <cellStyle name="Normal 3 2 2 3 4 2" xfId="1179"/>
    <cellStyle name="Normal 3 2 2 3 4 2 2" xfId="2411"/>
    <cellStyle name="Normal 3 2 2 3 4 2 2 2" xfId="5053"/>
    <cellStyle name="Normal 3 2 2 3 4 2 2 2 2" xfId="10334"/>
    <cellStyle name="Normal 3 2 2 3 4 2 2 2 2 2" xfId="28477"/>
    <cellStyle name="Normal 3 2 2 3 4 2 2 2 3" xfId="18091"/>
    <cellStyle name="Normal 3 2 2 3 4 2 2 2 4" xfId="23197"/>
    <cellStyle name="Normal 3 2 2 3 4 2 2 3" xfId="7693"/>
    <cellStyle name="Normal 3 2 2 3 4 2 2 3 2" xfId="25837"/>
    <cellStyle name="Normal 3 2 2 3 4 2 2 4" xfId="12987"/>
    <cellStyle name="Normal 3 2 2 3 4 2 2 5" xfId="15627"/>
    <cellStyle name="Normal 3 2 2 3 4 2 2 6" xfId="20557"/>
    <cellStyle name="Normal 3 2 2 3 4 2 3" xfId="3821"/>
    <cellStyle name="Normal 3 2 2 3 4 2 3 2" xfId="9102"/>
    <cellStyle name="Normal 3 2 2 3 4 2 3 2 2" xfId="27245"/>
    <cellStyle name="Normal 3 2 2 3 4 2 3 3" xfId="16859"/>
    <cellStyle name="Normal 3 2 2 3 4 2 3 4" xfId="21965"/>
    <cellStyle name="Normal 3 2 2 3 4 2 4" xfId="6461"/>
    <cellStyle name="Normal 3 2 2 3 4 2 4 2" xfId="24605"/>
    <cellStyle name="Normal 3 2 2 3 4 2 5" xfId="11755"/>
    <cellStyle name="Normal 3 2 2 3 4 2 6" xfId="14395"/>
    <cellStyle name="Normal 3 2 2 3 4 2 7" xfId="19325"/>
    <cellStyle name="Normal 3 2 2 3 4 3" xfId="1707"/>
    <cellStyle name="Normal 3 2 2 3 4 3 2" xfId="4349"/>
    <cellStyle name="Normal 3 2 2 3 4 3 2 2" xfId="9630"/>
    <cellStyle name="Normal 3 2 2 3 4 3 2 2 2" xfId="27773"/>
    <cellStyle name="Normal 3 2 2 3 4 3 2 3" xfId="17387"/>
    <cellStyle name="Normal 3 2 2 3 4 3 2 4" xfId="22493"/>
    <cellStyle name="Normal 3 2 2 3 4 3 3" xfId="6989"/>
    <cellStyle name="Normal 3 2 2 3 4 3 3 2" xfId="25133"/>
    <cellStyle name="Normal 3 2 2 3 4 3 4" xfId="12283"/>
    <cellStyle name="Normal 3 2 2 3 4 3 5" xfId="14923"/>
    <cellStyle name="Normal 3 2 2 3 4 3 6" xfId="19853"/>
    <cellStyle name="Normal 3 2 2 3 4 4" xfId="3116"/>
    <cellStyle name="Normal 3 2 2 3 4 4 2" xfId="8398"/>
    <cellStyle name="Normal 3 2 2 3 4 4 2 2" xfId="26541"/>
    <cellStyle name="Normal 3 2 2 3 4 4 3" xfId="16155"/>
    <cellStyle name="Normal 3 2 2 3 4 4 4" xfId="21261"/>
    <cellStyle name="Normal 3 2 2 3 4 5" xfId="5757"/>
    <cellStyle name="Normal 3 2 2 3 4 5 2" xfId="23901"/>
    <cellStyle name="Normal 3 2 2 3 4 6" xfId="11055"/>
    <cellStyle name="Normal 3 2 2 3 4 7" xfId="13691"/>
    <cellStyle name="Normal 3 2 2 3 4 8" xfId="18621"/>
    <cellStyle name="Normal 3 2 2 3 5" xfId="827"/>
    <cellStyle name="Normal 3 2 2 3 5 2" xfId="2059"/>
    <cellStyle name="Normal 3 2 2 3 5 2 2" xfId="4701"/>
    <cellStyle name="Normal 3 2 2 3 5 2 2 2" xfId="9982"/>
    <cellStyle name="Normal 3 2 2 3 5 2 2 2 2" xfId="28125"/>
    <cellStyle name="Normal 3 2 2 3 5 2 2 3" xfId="17739"/>
    <cellStyle name="Normal 3 2 2 3 5 2 2 4" xfId="22845"/>
    <cellStyle name="Normal 3 2 2 3 5 2 3" xfId="7341"/>
    <cellStyle name="Normal 3 2 2 3 5 2 3 2" xfId="25485"/>
    <cellStyle name="Normal 3 2 2 3 5 2 4" xfId="12635"/>
    <cellStyle name="Normal 3 2 2 3 5 2 5" xfId="15275"/>
    <cellStyle name="Normal 3 2 2 3 5 2 6" xfId="20205"/>
    <cellStyle name="Normal 3 2 2 3 5 3" xfId="3469"/>
    <cellStyle name="Normal 3 2 2 3 5 3 2" xfId="8750"/>
    <cellStyle name="Normal 3 2 2 3 5 3 2 2" xfId="26893"/>
    <cellStyle name="Normal 3 2 2 3 5 3 3" xfId="16507"/>
    <cellStyle name="Normal 3 2 2 3 5 3 4" xfId="21613"/>
    <cellStyle name="Normal 3 2 2 3 5 4" xfId="6109"/>
    <cellStyle name="Normal 3 2 2 3 5 4 2" xfId="24253"/>
    <cellStyle name="Normal 3 2 2 3 5 5" xfId="11403"/>
    <cellStyle name="Normal 3 2 2 3 5 6" xfId="14043"/>
    <cellStyle name="Normal 3 2 2 3 5 7" xfId="18973"/>
    <cellStyle name="Normal 3 2 2 3 6" xfId="1353"/>
    <cellStyle name="Normal 3 2 2 3 6 2" xfId="3995"/>
    <cellStyle name="Normal 3 2 2 3 6 2 2" xfId="9276"/>
    <cellStyle name="Normal 3 2 2 3 6 2 2 2" xfId="27419"/>
    <cellStyle name="Normal 3 2 2 3 6 2 3" xfId="17033"/>
    <cellStyle name="Normal 3 2 2 3 6 2 4" xfId="22139"/>
    <cellStyle name="Normal 3 2 2 3 6 3" xfId="6635"/>
    <cellStyle name="Normal 3 2 2 3 6 3 2" xfId="24779"/>
    <cellStyle name="Normal 3 2 2 3 6 4" xfId="11929"/>
    <cellStyle name="Normal 3 2 2 3 6 5" xfId="14569"/>
    <cellStyle name="Normal 3 2 2 3 6 6" xfId="19499"/>
    <cellStyle name="Normal 3 2 2 3 7" xfId="2585"/>
    <cellStyle name="Normal 3 2 2 3 7 2" xfId="5227"/>
    <cellStyle name="Normal 3 2 2 3 7 2 2" xfId="10508"/>
    <cellStyle name="Normal 3 2 2 3 7 2 2 2" xfId="28651"/>
    <cellStyle name="Normal 3 2 2 3 7 2 3" xfId="23371"/>
    <cellStyle name="Normal 3 2 2 3 7 3" xfId="7867"/>
    <cellStyle name="Normal 3 2 2 3 7 3 2" xfId="26011"/>
    <cellStyle name="Normal 3 2 2 3 7 4" xfId="13161"/>
    <cellStyle name="Normal 3 2 2 3 7 5" xfId="15801"/>
    <cellStyle name="Normal 3 2 2 3 7 6" xfId="20731"/>
    <cellStyle name="Normal 3 2 2 3 8" xfId="2764"/>
    <cellStyle name="Normal 3 2 2 3 8 2" xfId="8046"/>
    <cellStyle name="Normal 3 2 2 3 8 2 2" xfId="26189"/>
    <cellStyle name="Normal 3 2 2 3 8 3" xfId="20909"/>
    <cellStyle name="Normal 3 2 2 3 9" xfId="5405"/>
    <cellStyle name="Normal 3 2 2 3 9 2" xfId="23549"/>
    <cellStyle name="Normal 3 2 2 4" xfId="93"/>
    <cellStyle name="Normal 3 2 2 4 10" xfId="10734"/>
    <cellStyle name="Normal 3 2 2 4 11" xfId="13353"/>
    <cellStyle name="Normal 3 2 2 4 12" xfId="18282"/>
    <cellStyle name="Normal 3 2 2 4 2" xfId="214"/>
    <cellStyle name="Normal 3 2 2 4 2 10" xfId="13440"/>
    <cellStyle name="Normal 3 2 2 4 2 11" xfId="18370"/>
    <cellStyle name="Normal 3 2 2 4 2 2" xfId="399"/>
    <cellStyle name="Normal 3 2 2 4 2 2 2" xfId="752"/>
    <cellStyle name="Normal 3 2 2 4 2 2 2 2" xfId="1984"/>
    <cellStyle name="Normal 3 2 2 4 2 2 2 2 2" xfId="4626"/>
    <cellStyle name="Normal 3 2 2 4 2 2 2 2 2 2" xfId="9907"/>
    <cellStyle name="Normal 3 2 2 4 2 2 2 2 2 2 2" xfId="28050"/>
    <cellStyle name="Normal 3 2 2 4 2 2 2 2 2 3" xfId="17664"/>
    <cellStyle name="Normal 3 2 2 4 2 2 2 2 2 4" xfId="22770"/>
    <cellStyle name="Normal 3 2 2 4 2 2 2 2 3" xfId="7266"/>
    <cellStyle name="Normal 3 2 2 4 2 2 2 2 3 2" xfId="25410"/>
    <cellStyle name="Normal 3 2 2 4 2 2 2 2 4" xfId="12560"/>
    <cellStyle name="Normal 3 2 2 4 2 2 2 2 5" xfId="15200"/>
    <cellStyle name="Normal 3 2 2 4 2 2 2 2 6" xfId="20130"/>
    <cellStyle name="Normal 3 2 2 4 2 2 2 3" xfId="3394"/>
    <cellStyle name="Normal 3 2 2 4 2 2 2 3 2" xfId="8675"/>
    <cellStyle name="Normal 3 2 2 4 2 2 2 3 2 2" xfId="26818"/>
    <cellStyle name="Normal 3 2 2 4 2 2 2 3 3" xfId="16432"/>
    <cellStyle name="Normal 3 2 2 4 2 2 2 3 4" xfId="21538"/>
    <cellStyle name="Normal 3 2 2 4 2 2 2 4" xfId="6034"/>
    <cellStyle name="Normal 3 2 2 4 2 2 2 4 2" xfId="24178"/>
    <cellStyle name="Normal 3 2 2 4 2 2 2 5" xfId="11328"/>
    <cellStyle name="Normal 3 2 2 4 2 2 2 6" xfId="13968"/>
    <cellStyle name="Normal 3 2 2 4 2 2 2 7" xfId="18898"/>
    <cellStyle name="Normal 3 2 2 4 2 2 3" xfId="1104"/>
    <cellStyle name="Normal 3 2 2 4 2 2 3 2" xfId="2336"/>
    <cellStyle name="Normal 3 2 2 4 2 2 3 2 2" xfId="4978"/>
    <cellStyle name="Normal 3 2 2 4 2 2 3 2 2 2" xfId="10259"/>
    <cellStyle name="Normal 3 2 2 4 2 2 3 2 2 2 2" xfId="28402"/>
    <cellStyle name="Normal 3 2 2 4 2 2 3 2 2 3" xfId="18016"/>
    <cellStyle name="Normal 3 2 2 4 2 2 3 2 2 4" xfId="23122"/>
    <cellStyle name="Normal 3 2 2 4 2 2 3 2 3" xfId="7618"/>
    <cellStyle name="Normal 3 2 2 4 2 2 3 2 3 2" xfId="25762"/>
    <cellStyle name="Normal 3 2 2 4 2 2 3 2 4" xfId="12912"/>
    <cellStyle name="Normal 3 2 2 4 2 2 3 2 5" xfId="15552"/>
    <cellStyle name="Normal 3 2 2 4 2 2 3 2 6" xfId="20482"/>
    <cellStyle name="Normal 3 2 2 4 2 2 3 3" xfId="3746"/>
    <cellStyle name="Normal 3 2 2 4 2 2 3 3 2" xfId="9027"/>
    <cellStyle name="Normal 3 2 2 4 2 2 3 3 2 2" xfId="27170"/>
    <cellStyle name="Normal 3 2 2 4 2 2 3 3 3" xfId="16784"/>
    <cellStyle name="Normal 3 2 2 4 2 2 3 3 4" xfId="21890"/>
    <cellStyle name="Normal 3 2 2 4 2 2 3 4" xfId="6386"/>
    <cellStyle name="Normal 3 2 2 4 2 2 3 4 2" xfId="24530"/>
    <cellStyle name="Normal 3 2 2 4 2 2 3 5" xfId="11680"/>
    <cellStyle name="Normal 3 2 2 4 2 2 3 6" xfId="14320"/>
    <cellStyle name="Normal 3 2 2 4 2 2 3 7" xfId="19250"/>
    <cellStyle name="Normal 3 2 2 4 2 2 4" xfId="1632"/>
    <cellStyle name="Normal 3 2 2 4 2 2 4 2" xfId="4274"/>
    <cellStyle name="Normal 3 2 2 4 2 2 4 2 2" xfId="9555"/>
    <cellStyle name="Normal 3 2 2 4 2 2 4 2 2 2" xfId="27698"/>
    <cellStyle name="Normal 3 2 2 4 2 2 4 2 3" xfId="17312"/>
    <cellStyle name="Normal 3 2 2 4 2 2 4 2 4" xfId="22418"/>
    <cellStyle name="Normal 3 2 2 4 2 2 4 3" xfId="6914"/>
    <cellStyle name="Normal 3 2 2 4 2 2 4 3 2" xfId="25058"/>
    <cellStyle name="Normal 3 2 2 4 2 2 4 4" xfId="12208"/>
    <cellStyle name="Normal 3 2 2 4 2 2 4 5" xfId="14848"/>
    <cellStyle name="Normal 3 2 2 4 2 2 4 6" xfId="19778"/>
    <cellStyle name="Normal 3 2 2 4 2 2 5" xfId="3041"/>
    <cellStyle name="Normal 3 2 2 4 2 2 5 2" xfId="8323"/>
    <cellStyle name="Normal 3 2 2 4 2 2 5 2 2" xfId="26466"/>
    <cellStyle name="Normal 3 2 2 4 2 2 5 3" xfId="16080"/>
    <cellStyle name="Normal 3 2 2 4 2 2 5 4" xfId="21186"/>
    <cellStyle name="Normal 3 2 2 4 2 2 6" xfId="5682"/>
    <cellStyle name="Normal 3 2 2 4 2 2 6 2" xfId="23826"/>
    <cellStyle name="Normal 3 2 2 4 2 2 7" xfId="10980"/>
    <cellStyle name="Normal 3 2 2 4 2 2 8" xfId="13616"/>
    <cellStyle name="Normal 3 2 2 4 2 2 9" xfId="18546"/>
    <cellStyle name="Normal 3 2 2 4 2 3" xfId="575"/>
    <cellStyle name="Normal 3 2 2 4 2 3 2" xfId="1280"/>
    <cellStyle name="Normal 3 2 2 4 2 3 2 2" xfId="2512"/>
    <cellStyle name="Normal 3 2 2 4 2 3 2 2 2" xfId="5154"/>
    <cellStyle name="Normal 3 2 2 4 2 3 2 2 2 2" xfId="10435"/>
    <cellStyle name="Normal 3 2 2 4 2 3 2 2 2 2 2" xfId="28578"/>
    <cellStyle name="Normal 3 2 2 4 2 3 2 2 2 3" xfId="18192"/>
    <cellStyle name="Normal 3 2 2 4 2 3 2 2 2 4" xfId="23298"/>
    <cellStyle name="Normal 3 2 2 4 2 3 2 2 3" xfId="7794"/>
    <cellStyle name="Normal 3 2 2 4 2 3 2 2 3 2" xfId="25938"/>
    <cellStyle name="Normal 3 2 2 4 2 3 2 2 4" xfId="13088"/>
    <cellStyle name="Normal 3 2 2 4 2 3 2 2 5" xfId="15728"/>
    <cellStyle name="Normal 3 2 2 4 2 3 2 2 6" xfId="20658"/>
    <cellStyle name="Normal 3 2 2 4 2 3 2 3" xfId="3922"/>
    <cellStyle name="Normal 3 2 2 4 2 3 2 3 2" xfId="9203"/>
    <cellStyle name="Normal 3 2 2 4 2 3 2 3 2 2" xfId="27346"/>
    <cellStyle name="Normal 3 2 2 4 2 3 2 3 3" xfId="16960"/>
    <cellStyle name="Normal 3 2 2 4 2 3 2 3 4" xfId="22066"/>
    <cellStyle name="Normal 3 2 2 4 2 3 2 4" xfId="6562"/>
    <cellStyle name="Normal 3 2 2 4 2 3 2 4 2" xfId="24706"/>
    <cellStyle name="Normal 3 2 2 4 2 3 2 5" xfId="11856"/>
    <cellStyle name="Normal 3 2 2 4 2 3 2 6" xfId="14496"/>
    <cellStyle name="Normal 3 2 2 4 2 3 2 7" xfId="19426"/>
    <cellStyle name="Normal 3 2 2 4 2 3 3" xfId="1808"/>
    <cellStyle name="Normal 3 2 2 4 2 3 3 2" xfId="4450"/>
    <cellStyle name="Normal 3 2 2 4 2 3 3 2 2" xfId="9731"/>
    <cellStyle name="Normal 3 2 2 4 2 3 3 2 2 2" xfId="27874"/>
    <cellStyle name="Normal 3 2 2 4 2 3 3 2 3" xfId="17488"/>
    <cellStyle name="Normal 3 2 2 4 2 3 3 2 4" xfId="22594"/>
    <cellStyle name="Normal 3 2 2 4 2 3 3 3" xfId="7090"/>
    <cellStyle name="Normal 3 2 2 4 2 3 3 3 2" xfId="25234"/>
    <cellStyle name="Normal 3 2 2 4 2 3 3 4" xfId="12384"/>
    <cellStyle name="Normal 3 2 2 4 2 3 3 5" xfId="15024"/>
    <cellStyle name="Normal 3 2 2 4 2 3 3 6" xfId="19954"/>
    <cellStyle name="Normal 3 2 2 4 2 3 4" xfId="3217"/>
    <cellStyle name="Normal 3 2 2 4 2 3 4 2" xfId="8499"/>
    <cellStyle name="Normal 3 2 2 4 2 3 4 2 2" xfId="26642"/>
    <cellStyle name="Normal 3 2 2 4 2 3 4 3" xfId="16256"/>
    <cellStyle name="Normal 3 2 2 4 2 3 4 4" xfId="21362"/>
    <cellStyle name="Normal 3 2 2 4 2 3 5" xfId="5858"/>
    <cellStyle name="Normal 3 2 2 4 2 3 5 2" xfId="24002"/>
    <cellStyle name="Normal 3 2 2 4 2 3 6" xfId="11152"/>
    <cellStyle name="Normal 3 2 2 4 2 3 7" xfId="13792"/>
    <cellStyle name="Normal 3 2 2 4 2 3 8" xfId="18722"/>
    <cellStyle name="Normal 3 2 2 4 2 4" xfId="928"/>
    <cellStyle name="Normal 3 2 2 4 2 4 2" xfId="2160"/>
    <cellStyle name="Normal 3 2 2 4 2 4 2 2" xfId="4802"/>
    <cellStyle name="Normal 3 2 2 4 2 4 2 2 2" xfId="10083"/>
    <cellStyle name="Normal 3 2 2 4 2 4 2 2 2 2" xfId="28226"/>
    <cellStyle name="Normal 3 2 2 4 2 4 2 2 3" xfId="17840"/>
    <cellStyle name="Normal 3 2 2 4 2 4 2 2 4" xfId="22946"/>
    <cellStyle name="Normal 3 2 2 4 2 4 2 3" xfId="7442"/>
    <cellStyle name="Normal 3 2 2 4 2 4 2 3 2" xfId="25586"/>
    <cellStyle name="Normal 3 2 2 4 2 4 2 4" xfId="12736"/>
    <cellStyle name="Normal 3 2 2 4 2 4 2 5" xfId="15376"/>
    <cellStyle name="Normal 3 2 2 4 2 4 2 6" xfId="20306"/>
    <cellStyle name="Normal 3 2 2 4 2 4 3" xfId="3570"/>
    <cellStyle name="Normal 3 2 2 4 2 4 3 2" xfId="8851"/>
    <cellStyle name="Normal 3 2 2 4 2 4 3 2 2" xfId="26994"/>
    <cellStyle name="Normal 3 2 2 4 2 4 3 3" xfId="16608"/>
    <cellStyle name="Normal 3 2 2 4 2 4 3 4" xfId="21714"/>
    <cellStyle name="Normal 3 2 2 4 2 4 4" xfId="6210"/>
    <cellStyle name="Normal 3 2 2 4 2 4 4 2" xfId="24354"/>
    <cellStyle name="Normal 3 2 2 4 2 4 5" xfId="11504"/>
    <cellStyle name="Normal 3 2 2 4 2 4 6" xfId="14144"/>
    <cellStyle name="Normal 3 2 2 4 2 4 7" xfId="19074"/>
    <cellStyle name="Normal 3 2 2 4 2 5" xfId="1456"/>
    <cellStyle name="Normal 3 2 2 4 2 5 2" xfId="4098"/>
    <cellStyle name="Normal 3 2 2 4 2 5 2 2" xfId="9379"/>
    <cellStyle name="Normal 3 2 2 4 2 5 2 2 2" xfId="27522"/>
    <cellStyle name="Normal 3 2 2 4 2 5 2 3" xfId="17136"/>
    <cellStyle name="Normal 3 2 2 4 2 5 2 4" xfId="22242"/>
    <cellStyle name="Normal 3 2 2 4 2 5 3" xfId="6738"/>
    <cellStyle name="Normal 3 2 2 4 2 5 3 2" xfId="24882"/>
    <cellStyle name="Normal 3 2 2 4 2 5 4" xfId="12032"/>
    <cellStyle name="Normal 3 2 2 4 2 5 5" xfId="14672"/>
    <cellStyle name="Normal 3 2 2 4 2 5 6" xfId="19602"/>
    <cellStyle name="Normal 3 2 2 4 2 6" xfId="2688"/>
    <cellStyle name="Normal 3 2 2 4 2 6 2" xfId="5330"/>
    <cellStyle name="Normal 3 2 2 4 2 6 2 2" xfId="10611"/>
    <cellStyle name="Normal 3 2 2 4 2 6 2 2 2" xfId="28754"/>
    <cellStyle name="Normal 3 2 2 4 2 6 2 3" xfId="23474"/>
    <cellStyle name="Normal 3 2 2 4 2 6 3" xfId="7970"/>
    <cellStyle name="Normal 3 2 2 4 2 6 3 2" xfId="26114"/>
    <cellStyle name="Normal 3 2 2 4 2 6 4" xfId="13264"/>
    <cellStyle name="Normal 3 2 2 4 2 6 5" xfId="15904"/>
    <cellStyle name="Normal 3 2 2 4 2 6 6" xfId="20834"/>
    <cellStyle name="Normal 3 2 2 4 2 7" xfId="2865"/>
    <cellStyle name="Normal 3 2 2 4 2 7 2" xfId="8147"/>
    <cellStyle name="Normal 3 2 2 4 2 7 2 2" xfId="26290"/>
    <cellStyle name="Normal 3 2 2 4 2 7 3" xfId="21010"/>
    <cellStyle name="Normal 3 2 2 4 2 8" xfId="5506"/>
    <cellStyle name="Normal 3 2 2 4 2 8 2" xfId="23650"/>
    <cellStyle name="Normal 3 2 2 4 2 9" xfId="10804"/>
    <cellStyle name="Normal 3 2 2 4 3" xfId="312"/>
    <cellStyle name="Normal 3 2 2 4 3 2" xfId="665"/>
    <cellStyle name="Normal 3 2 2 4 3 2 2" xfId="1897"/>
    <cellStyle name="Normal 3 2 2 4 3 2 2 2" xfId="4539"/>
    <cellStyle name="Normal 3 2 2 4 3 2 2 2 2" xfId="9820"/>
    <cellStyle name="Normal 3 2 2 4 3 2 2 2 2 2" xfId="27963"/>
    <cellStyle name="Normal 3 2 2 4 3 2 2 2 3" xfId="17577"/>
    <cellStyle name="Normal 3 2 2 4 3 2 2 2 4" xfId="22683"/>
    <cellStyle name="Normal 3 2 2 4 3 2 2 3" xfId="7179"/>
    <cellStyle name="Normal 3 2 2 4 3 2 2 3 2" xfId="25323"/>
    <cellStyle name="Normal 3 2 2 4 3 2 2 4" xfId="12473"/>
    <cellStyle name="Normal 3 2 2 4 3 2 2 5" xfId="15113"/>
    <cellStyle name="Normal 3 2 2 4 3 2 2 6" xfId="20043"/>
    <cellStyle name="Normal 3 2 2 4 3 2 3" xfId="3307"/>
    <cellStyle name="Normal 3 2 2 4 3 2 3 2" xfId="8588"/>
    <cellStyle name="Normal 3 2 2 4 3 2 3 2 2" xfId="26731"/>
    <cellStyle name="Normal 3 2 2 4 3 2 3 3" xfId="16345"/>
    <cellStyle name="Normal 3 2 2 4 3 2 3 4" xfId="21451"/>
    <cellStyle name="Normal 3 2 2 4 3 2 4" xfId="5947"/>
    <cellStyle name="Normal 3 2 2 4 3 2 4 2" xfId="24091"/>
    <cellStyle name="Normal 3 2 2 4 3 2 5" xfId="11241"/>
    <cellStyle name="Normal 3 2 2 4 3 2 6" xfId="13881"/>
    <cellStyle name="Normal 3 2 2 4 3 2 7" xfId="18811"/>
    <cellStyle name="Normal 3 2 2 4 3 3" xfId="1017"/>
    <cellStyle name="Normal 3 2 2 4 3 3 2" xfId="2249"/>
    <cellStyle name="Normal 3 2 2 4 3 3 2 2" xfId="4891"/>
    <cellStyle name="Normal 3 2 2 4 3 3 2 2 2" xfId="10172"/>
    <cellStyle name="Normal 3 2 2 4 3 3 2 2 2 2" xfId="28315"/>
    <cellStyle name="Normal 3 2 2 4 3 3 2 2 3" xfId="17929"/>
    <cellStyle name="Normal 3 2 2 4 3 3 2 2 4" xfId="23035"/>
    <cellStyle name="Normal 3 2 2 4 3 3 2 3" xfId="7531"/>
    <cellStyle name="Normal 3 2 2 4 3 3 2 3 2" xfId="25675"/>
    <cellStyle name="Normal 3 2 2 4 3 3 2 4" xfId="12825"/>
    <cellStyle name="Normal 3 2 2 4 3 3 2 5" xfId="15465"/>
    <cellStyle name="Normal 3 2 2 4 3 3 2 6" xfId="20395"/>
    <cellStyle name="Normal 3 2 2 4 3 3 3" xfId="3659"/>
    <cellStyle name="Normal 3 2 2 4 3 3 3 2" xfId="8940"/>
    <cellStyle name="Normal 3 2 2 4 3 3 3 2 2" xfId="27083"/>
    <cellStyle name="Normal 3 2 2 4 3 3 3 3" xfId="16697"/>
    <cellStyle name="Normal 3 2 2 4 3 3 3 4" xfId="21803"/>
    <cellStyle name="Normal 3 2 2 4 3 3 4" xfId="6299"/>
    <cellStyle name="Normal 3 2 2 4 3 3 4 2" xfId="24443"/>
    <cellStyle name="Normal 3 2 2 4 3 3 5" xfId="11593"/>
    <cellStyle name="Normal 3 2 2 4 3 3 6" xfId="14233"/>
    <cellStyle name="Normal 3 2 2 4 3 3 7" xfId="19163"/>
    <cellStyle name="Normal 3 2 2 4 3 4" xfId="1545"/>
    <cellStyle name="Normal 3 2 2 4 3 4 2" xfId="4187"/>
    <cellStyle name="Normal 3 2 2 4 3 4 2 2" xfId="9468"/>
    <cellStyle name="Normal 3 2 2 4 3 4 2 2 2" xfId="27611"/>
    <cellStyle name="Normal 3 2 2 4 3 4 2 3" xfId="17225"/>
    <cellStyle name="Normal 3 2 2 4 3 4 2 4" xfId="22331"/>
    <cellStyle name="Normal 3 2 2 4 3 4 3" xfId="6827"/>
    <cellStyle name="Normal 3 2 2 4 3 4 3 2" xfId="24971"/>
    <cellStyle name="Normal 3 2 2 4 3 4 4" xfId="12121"/>
    <cellStyle name="Normal 3 2 2 4 3 4 5" xfId="14761"/>
    <cellStyle name="Normal 3 2 2 4 3 4 6" xfId="19691"/>
    <cellStyle name="Normal 3 2 2 4 3 5" xfId="2954"/>
    <cellStyle name="Normal 3 2 2 4 3 5 2" xfId="8236"/>
    <cellStyle name="Normal 3 2 2 4 3 5 2 2" xfId="26379"/>
    <cellStyle name="Normal 3 2 2 4 3 5 3" xfId="15993"/>
    <cellStyle name="Normal 3 2 2 4 3 5 4" xfId="21099"/>
    <cellStyle name="Normal 3 2 2 4 3 6" xfId="5595"/>
    <cellStyle name="Normal 3 2 2 4 3 6 2" xfId="23739"/>
    <cellStyle name="Normal 3 2 2 4 3 7" xfId="10895"/>
    <cellStyle name="Normal 3 2 2 4 3 8" xfId="13529"/>
    <cellStyle name="Normal 3 2 2 4 3 9" xfId="18459"/>
    <cellStyle name="Normal 3 2 2 4 4" xfId="490"/>
    <cellStyle name="Normal 3 2 2 4 4 2" xfId="1195"/>
    <cellStyle name="Normal 3 2 2 4 4 2 2" xfId="2427"/>
    <cellStyle name="Normal 3 2 2 4 4 2 2 2" xfId="5069"/>
    <cellStyle name="Normal 3 2 2 4 4 2 2 2 2" xfId="10350"/>
    <cellStyle name="Normal 3 2 2 4 4 2 2 2 2 2" xfId="28493"/>
    <cellStyle name="Normal 3 2 2 4 4 2 2 2 3" xfId="18107"/>
    <cellStyle name="Normal 3 2 2 4 4 2 2 2 4" xfId="23213"/>
    <cellStyle name="Normal 3 2 2 4 4 2 2 3" xfId="7709"/>
    <cellStyle name="Normal 3 2 2 4 4 2 2 3 2" xfId="25853"/>
    <cellStyle name="Normal 3 2 2 4 4 2 2 4" xfId="13003"/>
    <cellStyle name="Normal 3 2 2 4 4 2 2 5" xfId="15643"/>
    <cellStyle name="Normal 3 2 2 4 4 2 2 6" xfId="20573"/>
    <cellStyle name="Normal 3 2 2 4 4 2 3" xfId="3837"/>
    <cellStyle name="Normal 3 2 2 4 4 2 3 2" xfId="9118"/>
    <cellStyle name="Normal 3 2 2 4 4 2 3 2 2" xfId="27261"/>
    <cellStyle name="Normal 3 2 2 4 4 2 3 3" xfId="16875"/>
    <cellStyle name="Normal 3 2 2 4 4 2 3 4" xfId="21981"/>
    <cellStyle name="Normal 3 2 2 4 4 2 4" xfId="6477"/>
    <cellStyle name="Normal 3 2 2 4 4 2 4 2" xfId="24621"/>
    <cellStyle name="Normal 3 2 2 4 4 2 5" xfId="11771"/>
    <cellStyle name="Normal 3 2 2 4 4 2 6" xfId="14411"/>
    <cellStyle name="Normal 3 2 2 4 4 2 7" xfId="19341"/>
    <cellStyle name="Normal 3 2 2 4 4 3" xfId="1723"/>
    <cellStyle name="Normal 3 2 2 4 4 3 2" xfId="4365"/>
    <cellStyle name="Normal 3 2 2 4 4 3 2 2" xfId="9646"/>
    <cellStyle name="Normal 3 2 2 4 4 3 2 2 2" xfId="27789"/>
    <cellStyle name="Normal 3 2 2 4 4 3 2 3" xfId="17403"/>
    <cellStyle name="Normal 3 2 2 4 4 3 2 4" xfId="22509"/>
    <cellStyle name="Normal 3 2 2 4 4 3 3" xfId="7005"/>
    <cellStyle name="Normal 3 2 2 4 4 3 3 2" xfId="25149"/>
    <cellStyle name="Normal 3 2 2 4 4 3 4" xfId="12299"/>
    <cellStyle name="Normal 3 2 2 4 4 3 5" xfId="14939"/>
    <cellStyle name="Normal 3 2 2 4 4 3 6" xfId="19869"/>
    <cellStyle name="Normal 3 2 2 4 4 4" xfId="3132"/>
    <cellStyle name="Normal 3 2 2 4 4 4 2" xfId="8414"/>
    <cellStyle name="Normal 3 2 2 4 4 4 2 2" xfId="26557"/>
    <cellStyle name="Normal 3 2 2 4 4 4 3" xfId="16171"/>
    <cellStyle name="Normal 3 2 2 4 4 4 4" xfId="21277"/>
    <cellStyle name="Normal 3 2 2 4 4 5" xfId="5773"/>
    <cellStyle name="Normal 3 2 2 4 4 5 2" xfId="23917"/>
    <cellStyle name="Normal 3 2 2 4 4 6" xfId="11069"/>
    <cellStyle name="Normal 3 2 2 4 4 7" xfId="13707"/>
    <cellStyle name="Normal 3 2 2 4 4 8" xfId="18637"/>
    <cellStyle name="Normal 3 2 2 4 5" xfId="843"/>
    <cellStyle name="Normal 3 2 2 4 5 2" xfId="2075"/>
    <cellStyle name="Normal 3 2 2 4 5 2 2" xfId="4717"/>
    <cellStyle name="Normal 3 2 2 4 5 2 2 2" xfId="9998"/>
    <cellStyle name="Normal 3 2 2 4 5 2 2 2 2" xfId="28141"/>
    <cellStyle name="Normal 3 2 2 4 5 2 2 3" xfId="17755"/>
    <cellStyle name="Normal 3 2 2 4 5 2 2 4" xfId="22861"/>
    <cellStyle name="Normal 3 2 2 4 5 2 3" xfId="7357"/>
    <cellStyle name="Normal 3 2 2 4 5 2 3 2" xfId="25501"/>
    <cellStyle name="Normal 3 2 2 4 5 2 4" xfId="12651"/>
    <cellStyle name="Normal 3 2 2 4 5 2 5" xfId="15291"/>
    <cellStyle name="Normal 3 2 2 4 5 2 6" xfId="20221"/>
    <cellStyle name="Normal 3 2 2 4 5 3" xfId="3485"/>
    <cellStyle name="Normal 3 2 2 4 5 3 2" xfId="8766"/>
    <cellStyle name="Normal 3 2 2 4 5 3 2 2" xfId="26909"/>
    <cellStyle name="Normal 3 2 2 4 5 3 3" xfId="16523"/>
    <cellStyle name="Normal 3 2 2 4 5 3 4" xfId="21629"/>
    <cellStyle name="Normal 3 2 2 4 5 4" xfId="6125"/>
    <cellStyle name="Normal 3 2 2 4 5 4 2" xfId="24269"/>
    <cellStyle name="Normal 3 2 2 4 5 5" xfId="11419"/>
    <cellStyle name="Normal 3 2 2 4 5 6" xfId="14059"/>
    <cellStyle name="Normal 3 2 2 4 5 7" xfId="18989"/>
    <cellStyle name="Normal 3 2 2 4 6" xfId="1369"/>
    <cellStyle name="Normal 3 2 2 4 6 2" xfId="4011"/>
    <cellStyle name="Normal 3 2 2 4 6 2 2" xfId="9292"/>
    <cellStyle name="Normal 3 2 2 4 6 2 2 2" xfId="27435"/>
    <cellStyle name="Normal 3 2 2 4 6 2 3" xfId="17049"/>
    <cellStyle name="Normal 3 2 2 4 6 2 4" xfId="22155"/>
    <cellStyle name="Normal 3 2 2 4 6 3" xfId="6651"/>
    <cellStyle name="Normal 3 2 2 4 6 3 2" xfId="24795"/>
    <cellStyle name="Normal 3 2 2 4 6 4" xfId="11945"/>
    <cellStyle name="Normal 3 2 2 4 6 5" xfId="14585"/>
    <cellStyle name="Normal 3 2 2 4 6 6" xfId="19515"/>
    <cellStyle name="Normal 3 2 2 4 7" xfId="2601"/>
    <cellStyle name="Normal 3 2 2 4 7 2" xfId="5243"/>
    <cellStyle name="Normal 3 2 2 4 7 2 2" xfId="10524"/>
    <cellStyle name="Normal 3 2 2 4 7 2 2 2" xfId="28667"/>
    <cellStyle name="Normal 3 2 2 4 7 2 3" xfId="23387"/>
    <cellStyle name="Normal 3 2 2 4 7 3" xfId="7883"/>
    <cellStyle name="Normal 3 2 2 4 7 3 2" xfId="26027"/>
    <cellStyle name="Normal 3 2 2 4 7 4" xfId="13177"/>
    <cellStyle name="Normal 3 2 2 4 7 5" xfId="15817"/>
    <cellStyle name="Normal 3 2 2 4 7 6" xfId="20747"/>
    <cellStyle name="Normal 3 2 2 4 8" xfId="2780"/>
    <cellStyle name="Normal 3 2 2 4 8 2" xfId="8062"/>
    <cellStyle name="Normal 3 2 2 4 8 2 2" xfId="26205"/>
    <cellStyle name="Normal 3 2 2 4 8 3" xfId="20925"/>
    <cellStyle name="Normal 3 2 2 4 9" xfId="5421"/>
    <cellStyle name="Normal 3 2 2 4 9 2" xfId="23565"/>
    <cellStyle name="Normal 3 2 2 5" xfId="112"/>
    <cellStyle name="Normal 3 2 2 5 10" xfId="10751"/>
    <cellStyle name="Normal 3 2 2 5 11" xfId="13371"/>
    <cellStyle name="Normal 3 2 2 5 12" xfId="18300"/>
    <cellStyle name="Normal 3 2 2 5 2" xfId="232"/>
    <cellStyle name="Normal 3 2 2 5 2 10" xfId="13458"/>
    <cellStyle name="Normal 3 2 2 5 2 11" xfId="18388"/>
    <cellStyle name="Normal 3 2 2 5 2 2" xfId="417"/>
    <cellStyle name="Normal 3 2 2 5 2 2 2" xfId="770"/>
    <cellStyle name="Normal 3 2 2 5 2 2 2 2" xfId="2002"/>
    <cellStyle name="Normal 3 2 2 5 2 2 2 2 2" xfId="4644"/>
    <cellStyle name="Normal 3 2 2 5 2 2 2 2 2 2" xfId="9925"/>
    <cellStyle name="Normal 3 2 2 5 2 2 2 2 2 2 2" xfId="28068"/>
    <cellStyle name="Normal 3 2 2 5 2 2 2 2 2 3" xfId="17682"/>
    <cellStyle name="Normal 3 2 2 5 2 2 2 2 2 4" xfId="22788"/>
    <cellStyle name="Normal 3 2 2 5 2 2 2 2 3" xfId="7284"/>
    <cellStyle name="Normal 3 2 2 5 2 2 2 2 3 2" xfId="25428"/>
    <cellStyle name="Normal 3 2 2 5 2 2 2 2 4" xfId="12578"/>
    <cellStyle name="Normal 3 2 2 5 2 2 2 2 5" xfId="15218"/>
    <cellStyle name="Normal 3 2 2 5 2 2 2 2 6" xfId="20148"/>
    <cellStyle name="Normal 3 2 2 5 2 2 2 3" xfId="3412"/>
    <cellStyle name="Normal 3 2 2 5 2 2 2 3 2" xfId="8693"/>
    <cellStyle name="Normal 3 2 2 5 2 2 2 3 2 2" xfId="26836"/>
    <cellStyle name="Normal 3 2 2 5 2 2 2 3 3" xfId="16450"/>
    <cellStyle name="Normal 3 2 2 5 2 2 2 3 4" xfId="21556"/>
    <cellStyle name="Normal 3 2 2 5 2 2 2 4" xfId="6052"/>
    <cellStyle name="Normal 3 2 2 5 2 2 2 4 2" xfId="24196"/>
    <cellStyle name="Normal 3 2 2 5 2 2 2 5" xfId="11346"/>
    <cellStyle name="Normal 3 2 2 5 2 2 2 6" xfId="13986"/>
    <cellStyle name="Normal 3 2 2 5 2 2 2 7" xfId="18916"/>
    <cellStyle name="Normal 3 2 2 5 2 2 3" xfId="1122"/>
    <cellStyle name="Normal 3 2 2 5 2 2 3 2" xfId="2354"/>
    <cellStyle name="Normal 3 2 2 5 2 2 3 2 2" xfId="4996"/>
    <cellStyle name="Normal 3 2 2 5 2 2 3 2 2 2" xfId="10277"/>
    <cellStyle name="Normal 3 2 2 5 2 2 3 2 2 2 2" xfId="28420"/>
    <cellStyle name="Normal 3 2 2 5 2 2 3 2 2 3" xfId="18034"/>
    <cellStyle name="Normal 3 2 2 5 2 2 3 2 2 4" xfId="23140"/>
    <cellStyle name="Normal 3 2 2 5 2 2 3 2 3" xfId="7636"/>
    <cellStyle name="Normal 3 2 2 5 2 2 3 2 3 2" xfId="25780"/>
    <cellStyle name="Normal 3 2 2 5 2 2 3 2 4" xfId="12930"/>
    <cellStyle name="Normal 3 2 2 5 2 2 3 2 5" xfId="15570"/>
    <cellStyle name="Normal 3 2 2 5 2 2 3 2 6" xfId="20500"/>
    <cellStyle name="Normal 3 2 2 5 2 2 3 3" xfId="3764"/>
    <cellStyle name="Normal 3 2 2 5 2 2 3 3 2" xfId="9045"/>
    <cellStyle name="Normal 3 2 2 5 2 2 3 3 2 2" xfId="27188"/>
    <cellStyle name="Normal 3 2 2 5 2 2 3 3 3" xfId="16802"/>
    <cellStyle name="Normal 3 2 2 5 2 2 3 3 4" xfId="21908"/>
    <cellStyle name="Normal 3 2 2 5 2 2 3 4" xfId="6404"/>
    <cellStyle name="Normal 3 2 2 5 2 2 3 4 2" xfId="24548"/>
    <cellStyle name="Normal 3 2 2 5 2 2 3 5" xfId="11698"/>
    <cellStyle name="Normal 3 2 2 5 2 2 3 6" xfId="14338"/>
    <cellStyle name="Normal 3 2 2 5 2 2 3 7" xfId="19268"/>
    <cellStyle name="Normal 3 2 2 5 2 2 4" xfId="1650"/>
    <cellStyle name="Normal 3 2 2 5 2 2 4 2" xfId="4292"/>
    <cellStyle name="Normal 3 2 2 5 2 2 4 2 2" xfId="9573"/>
    <cellStyle name="Normal 3 2 2 5 2 2 4 2 2 2" xfId="27716"/>
    <cellStyle name="Normal 3 2 2 5 2 2 4 2 3" xfId="17330"/>
    <cellStyle name="Normal 3 2 2 5 2 2 4 2 4" xfId="22436"/>
    <cellStyle name="Normal 3 2 2 5 2 2 4 3" xfId="6932"/>
    <cellStyle name="Normal 3 2 2 5 2 2 4 3 2" xfId="25076"/>
    <cellStyle name="Normal 3 2 2 5 2 2 4 4" xfId="12226"/>
    <cellStyle name="Normal 3 2 2 5 2 2 4 5" xfId="14866"/>
    <cellStyle name="Normal 3 2 2 5 2 2 4 6" xfId="19796"/>
    <cellStyle name="Normal 3 2 2 5 2 2 5" xfId="3059"/>
    <cellStyle name="Normal 3 2 2 5 2 2 5 2" xfId="8341"/>
    <cellStyle name="Normal 3 2 2 5 2 2 5 2 2" xfId="26484"/>
    <cellStyle name="Normal 3 2 2 5 2 2 5 3" xfId="16098"/>
    <cellStyle name="Normal 3 2 2 5 2 2 5 4" xfId="21204"/>
    <cellStyle name="Normal 3 2 2 5 2 2 6" xfId="5700"/>
    <cellStyle name="Normal 3 2 2 5 2 2 6 2" xfId="23844"/>
    <cellStyle name="Normal 3 2 2 5 2 2 7" xfId="10998"/>
    <cellStyle name="Normal 3 2 2 5 2 2 8" xfId="13634"/>
    <cellStyle name="Normal 3 2 2 5 2 2 9" xfId="18564"/>
    <cellStyle name="Normal 3 2 2 5 2 3" xfId="593"/>
    <cellStyle name="Normal 3 2 2 5 2 3 2" xfId="1298"/>
    <cellStyle name="Normal 3 2 2 5 2 3 2 2" xfId="2530"/>
    <cellStyle name="Normal 3 2 2 5 2 3 2 2 2" xfId="5172"/>
    <cellStyle name="Normal 3 2 2 5 2 3 2 2 2 2" xfId="10453"/>
    <cellStyle name="Normal 3 2 2 5 2 3 2 2 2 2 2" xfId="28596"/>
    <cellStyle name="Normal 3 2 2 5 2 3 2 2 2 3" xfId="18210"/>
    <cellStyle name="Normal 3 2 2 5 2 3 2 2 2 4" xfId="23316"/>
    <cellStyle name="Normal 3 2 2 5 2 3 2 2 3" xfId="7812"/>
    <cellStyle name="Normal 3 2 2 5 2 3 2 2 3 2" xfId="25956"/>
    <cellStyle name="Normal 3 2 2 5 2 3 2 2 4" xfId="13106"/>
    <cellStyle name="Normal 3 2 2 5 2 3 2 2 5" xfId="15746"/>
    <cellStyle name="Normal 3 2 2 5 2 3 2 2 6" xfId="20676"/>
    <cellStyle name="Normal 3 2 2 5 2 3 2 3" xfId="3940"/>
    <cellStyle name="Normal 3 2 2 5 2 3 2 3 2" xfId="9221"/>
    <cellStyle name="Normal 3 2 2 5 2 3 2 3 2 2" xfId="27364"/>
    <cellStyle name="Normal 3 2 2 5 2 3 2 3 3" xfId="16978"/>
    <cellStyle name="Normal 3 2 2 5 2 3 2 3 4" xfId="22084"/>
    <cellStyle name="Normal 3 2 2 5 2 3 2 4" xfId="6580"/>
    <cellStyle name="Normal 3 2 2 5 2 3 2 4 2" xfId="24724"/>
    <cellStyle name="Normal 3 2 2 5 2 3 2 5" xfId="11874"/>
    <cellStyle name="Normal 3 2 2 5 2 3 2 6" xfId="14514"/>
    <cellStyle name="Normal 3 2 2 5 2 3 2 7" xfId="19444"/>
    <cellStyle name="Normal 3 2 2 5 2 3 3" xfId="1826"/>
    <cellStyle name="Normal 3 2 2 5 2 3 3 2" xfId="4468"/>
    <cellStyle name="Normal 3 2 2 5 2 3 3 2 2" xfId="9749"/>
    <cellStyle name="Normal 3 2 2 5 2 3 3 2 2 2" xfId="27892"/>
    <cellStyle name="Normal 3 2 2 5 2 3 3 2 3" xfId="17506"/>
    <cellStyle name="Normal 3 2 2 5 2 3 3 2 4" xfId="22612"/>
    <cellStyle name="Normal 3 2 2 5 2 3 3 3" xfId="7108"/>
    <cellStyle name="Normal 3 2 2 5 2 3 3 3 2" xfId="25252"/>
    <cellStyle name="Normal 3 2 2 5 2 3 3 4" xfId="12402"/>
    <cellStyle name="Normal 3 2 2 5 2 3 3 5" xfId="15042"/>
    <cellStyle name="Normal 3 2 2 5 2 3 3 6" xfId="19972"/>
    <cellStyle name="Normal 3 2 2 5 2 3 4" xfId="3235"/>
    <cellStyle name="Normal 3 2 2 5 2 3 4 2" xfId="8517"/>
    <cellStyle name="Normal 3 2 2 5 2 3 4 2 2" xfId="26660"/>
    <cellStyle name="Normal 3 2 2 5 2 3 4 3" xfId="16274"/>
    <cellStyle name="Normal 3 2 2 5 2 3 4 4" xfId="21380"/>
    <cellStyle name="Normal 3 2 2 5 2 3 5" xfId="5876"/>
    <cellStyle name="Normal 3 2 2 5 2 3 5 2" xfId="24020"/>
    <cellStyle name="Normal 3 2 2 5 2 3 6" xfId="11170"/>
    <cellStyle name="Normal 3 2 2 5 2 3 7" xfId="13810"/>
    <cellStyle name="Normal 3 2 2 5 2 3 8" xfId="18740"/>
    <cellStyle name="Normal 3 2 2 5 2 4" xfId="946"/>
    <cellStyle name="Normal 3 2 2 5 2 4 2" xfId="2178"/>
    <cellStyle name="Normal 3 2 2 5 2 4 2 2" xfId="4820"/>
    <cellStyle name="Normal 3 2 2 5 2 4 2 2 2" xfId="10101"/>
    <cellStyle name="Normal 3 2 2 5 2 4 2 2 2 2" xfId="28244"/>
    <cellStyle name="Normal 3 2 2 5 2 4 2 2 3" xfId="17858"/>
    <cellStyle name="Normal 3 2 2 5 2 4 2 2 4" xfId="22964"/>
    <cellStyle name="Normal 3 2 2 5 2 4 2 3" xfId="7460"/>
    <cellStyle name="Normal 3 2 2 5 2 4 2 3 2" xfId="25604"/>
    <cellStyle name="Normal 3 2 2 5 2 4 2 4" xfId="12754"/>
    <cellStyle name="Normal 3 2 2 5 2 4 2 5" xfId="15394"/>
    <cellStyle name="Normal 3 2 2 5 2 4 2 6" xfId="20324"/>
    <cellStyle name="Normal 3 2 2 5 2 4 3" xfId="3588"/>
    <cellStyle name="Normal 3 2 2 5 2 4 3 2" xfId="8869"/>
    <cellStyle name="Normal 3 2 2 5 2 4 3 2 2" xfId="27012"/>
    <cellStyle name="Normal 3 2 2 5 2 4 3 3" xfId="16626"/>
    <cellStyle name="Normal 3 2 2 5 2 4 3 4" xfId="21732"/>
    <cellStyle name="Normal 3 2 2 5 2 4 4" xfId="6228"/>
    <cellStyle name="Normal 3 2 2 5 2 4 4 2" xfId="24372"/>
    <cellStyle name="Normal 3 2 2 5 2 4 5" xfId="11522"/>
    <cellStyle name="Normal 3 2 2 5 2 4 6" xfId="14162"/>
    <cellStyle name="Normal 3 2 2 5 2 4 7" xfId="19092"/>
    <cellStyle name="Normal 3 2 2 5 2 5" xfId="1474"/>
    <cellStyle name="Normal 3 2 2 5 2 5 2" xfId="4116"/>
    <cellStyle name="Normal 3 2 2 5 2 5 2 2" xfId="9397"/>
    <cellStyle name="Normal 3 2 2 5 2 5 2 2 2" xfId="27540"/>
    <cellStyle name="Normal 3 2 2 5 2 5 2 3" xfId="17154"/>
    <cellStyle name="Normal 3 2 2 5 2 5 2 4" xfId="22260"/>
    <cellStyle name="Normal 3 2 2 5 2 5 3" xfId="6756"/>
    <cellStyle name="Normal 3 2 2 5 2 5 3 2" xfId="24900"/>
    <cellStyle name="Normal 3 2 2 5 2 5 4" xfId="12050"/>
    <cellStyle name="Normal 3 2 2 5 2 5 5" xfId="14690"/>
    <cellStyle name="Normal 3 2 2 5 2 5 6" xfId="19620"/>
    <cellStyle name="Normal 3 2 2 5 2 6" xfId="2706"/>
    <cellStyle name="Normal 3 2 2 5 2 6 2" xfId="5348"/>
    <cellStyle name="Normal 3 2 2 5 2 6 2 2" xfId="10629"/>
    <cellStyle name="Normal 3 2 2 5 2 6 2 2 2" xfId="28772"/>
    <cellStyle name="Normal 3 2 2 5 2 6 2 3" xfId="23492"/>
    <cellStyle name="Normal 3 2 2 5 2 6 3" xfId="7988"/>
    <cellStyle name="Normal 3 2 2 5 2 6 3 2" xfId="26132"/>
    <cellStyle name="Normal 3 2 2 5 2 6 4" xfId="13282"/>
    <cellStyle name="Normal 3 2 2 5 2 6 5" xfId="15922"/>
    <cellStyle name="Normal 3 2 2 5 2 6 6" xfId="20852"/>
    <cellStyle name="Normal 3 2 2 5 2 7" xfId="2883"/>
    <cellStyle name="Normal 3 2 2 5 2 7 2" xfId="8165"/>
    <cellStyle name="Normal 3 2 2 5 2 7 2 2" xfId="26308"/>
    <cellStyle name="Normal 3 2 2 5 2 7 3" xfId="21028"/>
    <cellStyle name="Normal 3 2 2 5 2 8" xfId="5524"/>
    <cellStyle name="Normal 3 2 2 5 2 8 2" xfId="23668"/>
    <cellStyle name="Normal 3 2 2 5 2 9" xfId="10822"/>
    <cellStyle name="Normal 3 2 2 5 3" xfId="330"/>
    <cellStyle name="Normal 3 2 2 5 3 2" xfId="683"/>
    <cellStyle name="Normal 3 2 2 5 3 2 2" xfId="1915"/>
    <cellStyle name="Normal 3 2 2 5 3 2 2 2" xfId="4557"/>
    <cellStyle name="Normal 3 2 2 5 3 2 2 2 2" xfId="9838"/>
    <cellStyle name="Normal 3 2 2 5 3 2 2 2 2 2" xfId="27981"/>
    <cellStyle name="Normal 3 2 2 5 3 2 2 2 3" xfId="17595"/>
    <cellStyle name="Normal 3 2 2 5 3 2 2 2 4" xfId="22701"/>
    <cellStyle name="Normal 3 2 2 5 3 2 2 3" xfId="7197"/>
    <cellStyle name="Normal 3 2 2 5 3 2 2 3 2" xfId="25341"/>
    <cellStyle name="Normal 3 2 2 5 3 2 2 4" xfId="12491"/>
    <cellStyle name="Normal 3 2 2 5 3 2 2 5" xfId="15131"/>
    <cellStyle name="Normal 3 2 2 5 3 2 2 6" xfId="20061"/>
    <cellStyle name="Normal 3 2 2 5 3 2 3" xfId="3325"/>
    <cellStyle name="Normal 3 2 2 5 3 2 3 2" xfId="8606"/>
    <cellStyle name="Normal 3 2 2 5 3 2 3 2 2" xfId="26749"/>
    <cellStyle name="Normal 3 2 2 5 3 2 3 3" xfId="16363"/>
    <cellStyle name="Normal 3 2 2 5 3 2 3 4" xfId="21469"/>
    <cellStyle name="Normal 3 2 2 5 3 2 4" xfId="5965"/>
    <cellStyle name="Normal 3 2 2 5 3 2 4 2" xfId="24109"/>
    <cellStyle name="Normal 3 2 2 5 3 2 5" xfId="11259"/>
    <cellStyle name="Normal 3 2 2 5 3 2 6" xfId="13899"/>
    <cellStyle name="Normal 3 2 2 5 3 2 7" xfId="18829"/>
    <cellStyle name="Normal 3 2 2 5 3 3" xfId="1035"/>
    <cellStyle name="Normal 3 2 2 5 3 3 2" xfId="2267"/>
    <cellStyle name="Normal 3 2 2 5 3 3 2 2" xfId="4909"/>
    <cellStyle name="Normal 3 2 2 5 3 3 2 2 2" xfId="10190"/>
    <cellStyle name="Normal 3 2 2 5 3 3 2 2 2 2" xfId="28333"/>
    <cellStyle name="Normal 3 2 2 5 3 3 2 2 3" xfId="17947"/>
    <cellStyle name="Normal 3 2 2 5 3 3 2 2 4" xfId="23053"/>
    <cellStyle name="Normal 3 2 2 5 3 3 2 3" xfId="7549"/>
    <cellStyle name="Normal 3 2 2 5 3 3 2 3 2" xfId="25693"/>
    <cellStyle name="Normal 3 2 2 5 3 3 2 4" xfId="12843"/>
    <cellStyle name="Normal 3 2 2 5 3 3 2 5" xfId="15483"/>
    <cellStyle name="Normal 3 2 2 5 3 3 2 6" xfId="20413"/>
    <cellStyle name="Normal 3 2 2 5 3 3 3" xfId="3677"/>
    <cellStyle name="Normal 3 2 2 5 3 3 3 2" xfId="8958"/>
    <cellStyle name="Normal 3 2 2 5 3 3 3 2 2" xfId="27101"/>
    <cellStyle name="Normal 3 2 2 5 3 3 3 3" xfId="16715"/>
    <cellStyle name="Normal 3 2 2 5 3 3 3 4" xfId="21821"/>
    <cellStyle name="Normal 3 2 2 5 3 3 4" xfId="6317"/>
    <cellStyle name="Normal 3 2 2 5 3 3 4 2" xfId="24461"/>
    <cellStyle name="Normal 3 2 2 5 3 3 5" xfId="11611"/>
    <cellStyle name="Normal 3 2 2 5 3 3 6" xfId="14251"/>
    <cellStyle name="Normal 3 2 2 5 3 3 7" xfId="19181"/>
    <cellStyle name="Normal 3 2 2 5 3 4" xfId="1563"/>
    <cellStyle name="Normal 3 2 2 5 3 4 2" xfId="4205"/>
    <cellStyle name="Normal 3 2 2 5 3 4 2 2" xfId="9486"/>
    <cellStyle name="Normal 3 2 2 5 3 4 2 2 2" xfId="27629"/>
    <cellStyle name="Normal 3 2 2 5 3 4 2 3" xfId="17243"/>
    <cellStyle name="Normal 3 2 2 5 3 4 2 4" xfId="22349"/>
    <cellStyle name="Normal 3 2 2 5 3 4 3" xfId="6845"/>
    <cellStyle name="Normal 3 2 2 5 3 4 3 2" xfId="24989"/>
    <cellStyle name="Normal 3 2 2 5 3 4 4" xfId="12139"/>
    <cellStyle name="Normal 3 2 2 5 3 4 5" xfId="14779"/>
    <cellStyle name="Normal 3 2 2 5 3 4 6" xfId="19709"/>
    <cellStyle name="Normal 3 2 2 5 3 5" xfId="2972"/>
    <cellStyle name="Normal 3 2 2 5 3 5 2" xfId="8254"/>
    <cellStyle name="Normal 3 2 2 5 3 5 2 2" xfId="26397"/>
    <cellStyle name="Normal 3 2 2 5 3 5 3" xfId="16011"/>
    <cellStyle name="Normal 3 2 2 5 3 5 4" xfId="21117"/>
    <cellStyle name="Normal 3 2 2 5 3 6" xfId="5613"/>
    <cellStyle name="Normal 3 2 2 5 3 6 2" xfId="23757"/>
    <cellStyle name="Normal 3 2 2 5 3 7" xfId="10913"/>
    <cellStyle name="Normal 3 2 2 5 3 8" xfId="13547"/>
    <cellStyle name="Normal 3 2 2 5 3 9" xfId="18477"/>
    <cellStyle name="Normal 3 2 2 5 4" xfId="506"/>
    <cellStyle name="Normal 3 2 2 5 4 2" xfId="1211"/>
    <cellStyle name="Normal 3 2 2 5 4 2 2" xfId="2443"/>
    <cellStyle name="Normal 3 2 2 5 4 2 2 2" xfId="5085"/>
    <cellStyle name="Normal 3 2 2 5 4 2 2 2 2" xfId="10366"/>
    <cellStyle name="Normal 3 2 2 5 4 2 2 2 2 2" xfId="28509"/>
    <cellStyle name="Normal 3 2 2 5 4 2 2 2 3" xfId="18123"/>
    <cellStyle name="Normal 3 2 2 5 4 2 2 2 4" xfId="23229"/>
    <cellStyle name="Normal 3 2 2 5 4 2 2 3" xfId="7725"/>
    <cellStyle name="Normal 3 2 2 5 4 2 2 3 2" xfId="25869"/>
    <cellStyle name="Normal 3 2 2 5 4 2 2 4" xfId="13019"/>
    <cellStyle name="Normal 3 2 2 5 4 2 2 5" xfId="15659"/>
    <cellStyle name="Normal 3 2 2 5 4 2 2 6" xfId="20589"/>
    <cellStyle name="Normal 3 2 2 5 4 2 3" xfId="3853"/>
    <cellStyle name="Normal 3 2 2 5 4 2 3 2" xfId="9134"/>
    <cellStyle name="Normal 3 2 2 5 4 2 3 2 2" xfId="27277"/>
    <cellStyle name="Normal 3 2 2 5 4 2 3 3" xfId="16891"/>
    <cellStyle name="Normal 3 2 2 5 4 2 3 4" xfId="21997"/>
    <cellStyle name="Normal 3 2 2 5 4 2 4" xfId="6493"/>
    <cellStyle name="Normal 3 2 2 5 4 2 4 2" xfId="24637"/>
    <cellStyle name="Normal 3 2 2 5 4 2 5" xfId="11787"/>
    <cellStyle name="Normal 3 2 2 5 4 2 6" xfId="14427"/>
    <cellStyle name="Normal 3 2 2 5 4 2 7" xfId="19357"/>
    <cellStyle name="Normal 3 2 2 5 4 3" xfId="1739"/>
    <cellStyle name="Normal 3 2 2 5 4 3 2" xfId="4381"/>
    <cellStyle name="Normal 3 2 2 5 4 3 2 2" xfId="9662"/>
    <cellStyle name="Normal 3 2 2 5 4 3 2 2 2" xfId="27805"/>
    <cellStyle name="Normal 3 2 2 5 4 3 2 3" xfId="17419"/>
    <cellStyle name="Normal 3 2 2 5 4 3 2 4" xfId="22525"/>
    <cellStyle name="Normal 3 2 2 5 4 3 3" xfId="7021"/>
    <cellStyle name="Normal 3 2 2 5 4 3 3 2" xfId="25165"/>
    <cellStyle name="Normal 3 2 2 5 4 3 4" xfId="12315"/>
    <cellStyle name="Normal 3 2 2 5 4 3 5" xfId="14955"/>
    <cellStyle name="Normal 3 2 2 5 4 3 6" xfId="19885"/>
    <cellStyle name="Normal 3 2 2 5 4 4" xfId="3148"/>
    <cellStyle name="Normal 3 2 2 5 4 4 2" xfId="8430"/>
    <cellStyle name="Normal 3 2 2 5 4 4 2 2" xfId="26573"/>
    <cellStyle name="Normal 3 2 2 5 4 4 3" xfId="16187"/>
    <cellStyle name="Normal 3 2 2 5 4 4 4" xfId="21293"/>
    <cellStyle name="Normal 3 2 2 5 4 5" xfId="5789"/>
    <cellStyle name="Normal 3 2 2 5 4 5 2" xfId="23933"/>
    <cellStyle name="Normal 3 2 2 5 4 6" xfId="11085"/>
    <cellStyle name="Normal 3 2 2 5 4 7" xfId="13723"/>
    <cellStyle name="Normal 3 2 2 5 4 8" xfId="18653"/>
    <cellStyle name="Normal 3 2 2 5 5" xfId="859"/>
    <cellStyle name="Normal 3 2 2 5 5 2" xfId="2091"/>
    <cellStyle name="Normal 3 2 2 5 5 2 2" xfId="4733"/>
    <cellStyle name="Normal 3 2 2 5 5 2 2 2" xfId="10014"/>
    <cellStyle name="Normal 3 2 2 5 5 2 2 2 2" xfId="28157"/>
    <cellStyle name="Normal 3 2 2 5 5 2 2 3" xfId="17771"/>
    <cellStyle name="Normal 3 2 2 5 5 2 2 4" xfId="22877"/>
    <cellStyle name="Normal 3 2 2 5 5 2 3" xfId="7373"/>
    <cellStyle name="Normal 3 2 2 5 5 2 3 2" xfId="25517"/>
    <cellStyle name="Normal 3 2 2 5 5 2 4" xfId="12667"/>
    <cellStyle name="Normal 3 2 2 5 5 2 5" xfId="15307"/>
    <cellStyle name="Normal 3 2 2 5 5 2 6" xfId="20237"/>
    <cellStyle name="Normal 3 2 2 5 5 3" xfId="3501"/>
    <cellStyle name="Normal 3 2 2 5 5 3 2" xfId="8782"/>
    <cellStyle name="Normal 3 2 2 5 5 3 2 2" xfId="26925"/>
    <cellStyle name="Normal 3 2 2 5 5 3 3" xfId="16539"/>
    <cellStyle name="Normal 3 2 2 5 5 3 4" xfId="21645"/>
    <cellStyle name="Normal 3 2 2 5 5 4" xfId="6141"/>
    <cellStyle name="Normal 3 2 2 5 5 4 2" xfId="24285"/>
    <cellStyle name="Normal 3 2 2 5 5 5" xfId="11435"/>
    <cellStyle name="Normal 3 2 2 5 5 6" xfId="14075"/>
    <cellStyle name="Normal 3 2 2 5 5 7" xfId="19005"/>
    <cellStyle name="Normal 3 2 2 5 6" xfId="1387"/>
    <cellStyle name="Normal 3 2 2 5 6 2" xfId="4029"/>
    <cellStyle name="Normal 3 2 2 5 6 2 2" xfId="9310"/>
    <cellStyle name="Normal 3 2 2 5 6 2 2 2" xfId="27453"/>
    <cellStyle name="Normal 3 2 2 5 6 2 3" xfId="17067"/>
    <cellStyle name="Normal 3 2 2 5 6 2 4" xfId="22173"/>
    <cellStyle name="Normal 3 2 2 5 6 3" xfId="6669"/>
    <cellStyle name="Normal 3 2 2 5 6 3 2" xfId="24813"/>
    <cellStyle name="Normal 3 2 2 5 6 4" xfId="11963"/>
    <cellStyle name="Normal 3 2 2 5 6 5" xfId="14603"/>
    <cellStyle name="Normal 3 2 2 5 6 6" xfId="19533"/>
    <cellStyle name="Normal 3 2 2 5 7" xfId="2619"/>
    <cellStyle name="Normal 3 2 2 5 7 2" xfId="5261"/>
    <cellStyle name="Normal 3 2 2 5 7 2 2" xfId="10542"/>
    <cellStyle name="Normal 3 2 2 5 7 2 2 2" xfId="28685"/>
    <cellStyle name="Normal 3 2 2 5 7 2 3" xfId="23405"/>
    <cellStyle name="Normal 3 2 2 5 7 3" xfId="7901"/>
    <cellStyle name="Normal 3 2 2 5 7 3 2" xfId="26045"/>
    <cellStyle name="Normal 3 2 2 5 7 4" xfId="13195"/>
    <cellStyle name="Normal 3 2 2 5 7 5" xfId="15835"/>
    <cellStyle name="Normal 3 2 2 5 7 6" xfId="20765"/>
    <cellStyle name="Normal 3 2 2 5 8" xfId="2796"/>
    <cellStyle name="Normal 3 2 2 5 8 2" xfId="8078"/>
    <cellStyle name="Normal 3 2 2 5 8 2 2" xfId="26221"/>
    <cellStyle name="Normal 3 2 2 5 8 3" xfId="20941"/>
    <cellStyle name="Normal 3 2 2 5 9" xfId="5437"/>
    <cellStyle name="Normal 3 2 2 5 9 2" xfId="23581"/>
    <cellStyle name="Normal 3 2 2 6" xfId="183"/>
    <cellStyle name="Normal 3 2 2 6 10" xfId="13410"/>
    <cellStyle name="Normal 3 2 2 6 11" xfId="18340"/>
    <cellStyle name="Normal 3 2 2 6 2" xfId="369"/>
    <cellStyle name="Normal 3 2 2 6 2 2" xfId="722"/>
    <cellStyle name="Normal 3 2 2 6 2 2 2" xfId="1954"/>
    <cellStyle name="Normal 3 2 2 6 2 2 2 2" xfId="4596"/>
    <cellStyle name="Normal 3 2 2 6 2 2 2 2 2" xfId="9877"/>
    <cellStyle name="Normal 3 2 2 6 2 2 2 2 2 2" xfId="28020"/>
    <cellStyle name="Normal 3 2 2 6 2 2 2 2 3" xfId="17634"/>
    <cellStyle name="Normal 3 2 2 6 2 2 2 2 4" xfId="22740"/>
    <cellStyle name="Normal 3 2 2 6 2 2 2 3" xfId="7236"/>
    <cellStyle name="Normal 3 2 2 6 2 2 2 3 2" xfId="25380"/>
    <cellStyle name="Normal 3 2 2 6 2 2 2 4" xfId="12530"/>
    <cellStyle name="Normal 3 2 2 6 2 2 2 5" xfId="15170"/>
    <cellStyle name="Normal 3 2 2 6 2 2 2 6" xfId="20100"/>
    <cellStyle name="Normal 3 2 2 6 2 2 3" xfId="3364"/>
    <cellStyle name="Normal 3 2 2 6 2 2 3 2" xfId="8645"/>
    <cellStyle name="Normal 3 2 2 6 2 2 3 2 2" xfId="26788"/>
    <cellStyle name="Normal 3 2 2 6 2 2 3 3" xfId="16402"/>
    <cellStyle name="Normal 3 2 2 6 2 2 3 4" xfId="21508"/>
    <cellStyle name="Normal 3 2 2 6 2 2 4" xfId="6004"/>
    <cellStyle name="Normal 3 2 2 6 2 2 4 2" xfId="24148"/>
    <cellStyle name="Normal 3 2 2 6 2 2 5" xfId="11298"/>
    <cellStyle name="Normal 3 2 2 6 2 2 6" xfId="13938"/>
    <cellStyle name="Normal 3 2 2 6 2 2 7" xfId="18868"/>
    <cellStyle name="Normal 3 2 2 6 2 3" xfId="1074"/>
    <cellStyle name="Normal 3 2 2 6 2 3 2" xfId="2306"/>
    <cellStyle name="Normal 3 2 2 6 2 3 2 2" xfId="4948"/>
    <cellStyle name="Normal 3 2 2 6 2 3 2 2 2" xfId="10229"/>
    <cellStyle name="Normal 3 2 2 6 2 3 2 2 2 2" xfId="28372"/>
    <cellStyle name="Normal 3 2 2 6 2 3 2 2 3" xfId="17986"/>
    <cellStyle name="Normal 3 2 2 6 2 3 2 2 4" xfId="23092"/>
    <cellStyle name="Normal 3 2 2 6 2 3 2 3" xfId="7588"/>
    <cellStyle name="Normal 3 2 2 6 2 3 2 3 2" xfId="25732"/>
    <cellStyle name="Normal 3 2 2 6 2 3 2 4" xfId="12882"/>
    <cellStyle name="Normal 3 2 2 6 2 3 2 5" xfId="15522"/>
    <cellStyle name="Normal 3 2 2 6 2 3 2 6" xfId="20452"/>
    <cellStyle name="Normal 3 2 2 6 2 3 3" xfId="3716"/>
    <cellStyle name="Normal 3 2 2 6 2 3 3 2" xfId="8997"/>
    <cellStyle name="Normal 3 2 2 6 2 3 3 2 2" xfId="27140"/>
    <cellStyle name="Normal 3 2 2 6 2 3 3 3" xfId="16754"/>
    <cellStyle name="Normal 3 2 2 6 2 3 3 4" xfId="21860"/>
    <cellStyle name="Normal 3 2 2 6 2 3 4" xfId="6356"/>
    <cellStyle name="Normal 3 2 2 6 2 3 4 2" xfId="24500"/>
    <cellStyle name="Normal 3 2 2 6 2 3 5" xfId="11650"/>
    <cellStyle name="Normal 3 2 2 6 2 3 6" xfId="14290"/>
    <cellStyle name="Normal 3 2 2 6 2 3 7" xfId="19220"/>
    <cellStyle name="Normal 3 2 2 6 2 4" xfId="1602"/>
    <cellStyle name="Normal 3 2 2 6 2 4 2" xfId="4244"/>
    <cellStyle name="Normal 3 2 2 6 2 4 2 2" xfId="9525"/>
    <cellStyle name="Normal 3 2 2 6 2 4 2 2 2" xfId="27668"/>
    <cellStyle name="Normal 3 2 2 6 2 4 2 3" xfId="17282"/>
    <cellStyle name="Normal 3 2 2 6 2 4 2 4" xfId="22388"/>
    <cellStyle name="Normal 3 2 2 6 2 4 3" xfId="6884"/>
    <cellStyle name="Normal 3 2 2 6 2 4 3 2" xfId="25028"/>
    <cellStyle name="Normal 3 2 2 6 2 4 4" xfId="12178"/>
    <cellStyle name="Normal 3 2 2 6 2 4 5" xfId="14818"/>
    <cellStyle name="Normal 3 2 2 6 2 4 6" xfId="19748"/>
    <cellStyle name="Normal 3 2 2 6 2 5" xfId="3011"/>
    <cellStyle name="Normal 3 2 2 6 2 5 2" xfId="8293"/>
    <cellStyle name="Normal 3 2 2 6 2 5 2 2" xfId="26436"/>
    <cellStyle name="Normal 3 2 2 6 2 5 3" xfId="16050"/>
    <cellStyle name="Normal 3 2 2 6 2 5 4" xfId="21156"/>
    <cellStyle name="Normal 3 2 2 6 2 6" xfId="5652"/>
    <cellStyle name="Normal 3 2 2 6 2 6 2" xfId="23796"/>
    <cellStyle name="Normal 3 2 2 6 2 7" xfId="10952"/>
    <cellStyle name="Normal 3 2 2 6 2 8" xfId="13586"/>
    <cellStyle name="Normal 3 2 2 6 2 9" xfId="18516"/>
    <cellStyle name="Normal 3 2 2 6 3" xfId="545"/>
    <cellStyle name="Normal 3 2 2 6 3 2" xfId="1250"/>
    <cellStyle name="Normal 3 2 2 6 3 2 2" xfId="2482"/>
    <cellStyle name="Normal 3 2 2 6 3 2 2 2" xfId="5124"/>
    <cellStyle name="Normal 3 2 2 6 3 2 2 2 2" xfId="10405"/>
    <cellStyle name="Normal 3 2 2 6 3 2 2 2 2 2" xfId="28548"/>
    <cellStyle name="Normal 3 2 2 6 3 2 2 2 3" xfId="18162"/>
    <cellStyle name="Normal 3 2 2 6 3 2 2 2 4" xfId="23268"/>
    <cellStyle name="Normal 3 2 2 6 3 2 2 3" xfId="7764"/>
    <cellStyle name="Normal 3 2 2 6 3 2 2 3 2" xfId="25908"/>
    <cellStyle name="Normal 3 2 2 6 3 2 2 4" xfId="13058"/>
    <cellStyle name="Normal 3 2 2 6 3 2 2 5" xfId="15698"/>
    <cellStyle name="Normal 3 2 2 6 3 2 2 6" xfId="20628"/>
    <cellStyle name="Normal 3 2 2 6 3 2 3" xfId="3892"/>
    <cellStyle name="Normal 3 2 2 6 3 2 3 2" xfId="9173"/>
    <cellStyle name="Normal 3 2 2 6 3 2 3 2 2" xfId="27316"/>
    <cellStyle name="Normal 3 2 2 6 3 2 3 3" xfId="16930"/>
    <cellStyle name="Normal 3 2 2 6 3 2 3 4" xfId="22036"/>
    <cellStyle name="Normal 3 2 2 6 3 2 4" xfId="6532"/>
    <cellStyle name="Normal 3 2 2 6 3 2 4 2" xfId="24676"/>
    <cellStyle name="Normal 3 2 2 6 3 2 5" xfId="11826"/>
    <cellStyle name="Normal 3 2 2 6 3 2 6" xfId="14466"/>
    <cellStyle name="Normal 3 2 2 6 3 2 7" xfId="19396"/>
    <cellStyle name="Normal 3 2 2 6 3 3" xfId="1778"/>
    <cellStyle name="Normal 3 2 2 6 3 3 2" xfId="4420"/>
    <cellStyle name="Normal 3 2 2 6 3 3 2 2" xfId="9701"/>
    <cellStyle name="Normal 3 2 2 6 3 3 2 2 2" xfId="27844"/>
    <cellStyle name="Normal 3 2 2 6 3 3 2 3" xfId="17458"/>
    <cellStyle name="Normal 3 2 2 6 3 3 2 4" xfId="22564"/>
    <cellStyle name="Normal 3 2 2 6 3 3 3" xfId="7060"/>
    <cellStyle name="Normal 3 2 2 6 3 3 3 2" xfId="25204"/>
    <cellStyle name="Normal 3 2 2 6 3 3 4" xfId="12354"/>
    <cellStyle name="Normal 3 2 2 6 3 3 5" xfId="14994"/>
    <cellStyle name="Normal 3 2 2 6 3 3 6" xfId="19924"/>
    <cellStyle name="Normal 3 2 2 6 3 4" xfId="3187"/>
    <cellStyle name="Normal 3 2 2 6 3 4 2" xfId="8469"/>
    <cellStyle name="Normal 3 2 2 6 3 4 2 2" xfId="26612"/>
    <cellStyle name="Normal 3 2 2 6 3 4 3" xfId="16226"/>
    <cellStyle name="Normal 3 2 2 6 3 4 4" xfId="21332"/>
    <cellStyle name="Normal 3 2 2 6 3 5" xfId="5828"/>
    <cellStyle name="Normal 3 2 2 6 3 5 2" xfId="23972"/>
    <cellStyle name="Normal 3 2 2 6 3 6" xfId="11124"/>
    <cellStyle name="Normal 3 2 2 6 3 7" xfId="13762"/>
    <cellStyle name="Normal 3 2 2 6 3 8" xfId="18692"/>
    <cellStyle name="Normal 3 2 2 6 4" xfId="898"/>
    <cellStyle name="Normal 3 2 2 6 4 2" xfId="2130"/>
    <cellStyle name="Normal 3 2 2 6 4 2 2" xfId="4772"/>
    <cellStyle name="Normal 3 2 2 6 4 2 2 2" xfId="10053"/>
    <cellStyle name="Normal 3 2 2 6 4 2 2 2 2" xfId="28196"/>
    <cellStyle name="Normal 3 2 2 6 4 2 2 3" xfId="17810"/>
    <cellStyle name="Normal 3 2 2 6 4 2 2 4" xfId="22916"/>
    <cellStyle name="Normal 3 2 2 6 4 2 3" xfId="7412"/>
    <cellStyle name="Normal 3 2 2 6 4 2 3 2" xfId="25556"/>
    <cellStyle name="Normal 3 2 2 6 4 2 4" xfId="12706"/>
    <cellStyle name="Normal 3 2 2 6 4 2 5" xfId="15346"/>
    <cellStyle name="Normal 3 2 2 6 4 2 6" xfId="20276"/>
    <cellStyle name="Normal 3 2 2 6 4 3" xfId="3540"/>
    <cellStyle name="Normal 3 2 2 6 4 3 2" xfId="8821"/>
    <cellStyle name="Normal 3 2 2 6 4 3 2 2" xfId="26964"/>
    <cellStyle name="Normal 3 2 2 6 4 3 3" xfId="16578"/>
    <cellStyle name="Normal 3 2 2 6 4 3 4" xfId="21684"/>
    <cellStyle name="Normal 3 2 2 6 4 4" xfId="6180"/>
    <cellStyle name="Normal 3 2 2 6 4 4 2" xfId="24324"/>
    <cellStyle name="Normal 3 2 2 6 4 5" xfId="11474"/>
    <cellStyle name="Normal 3 2 2 6 4 6" xfId="14114"/>
    <cellStyle name="Normal 3 2 2 6 4 7" xfId="19044"/>
    <cellStyle name="Normal 3 2 2 6 5" xfId="1426"/>
    <cellStyle name="Normal 3 2 2 6 5 2" xfId="4068"/>
    <cellStyle name="Normal 3 2 2 6 5 2 2" xfId="9349"/>
    <cellStyle name="Normal 3 2 2 6 5 2 2 2" xfId="27492"/>
    <cellStyle name="Normal 3 2 2 6 5 2 3" xfId="17106"/>
    <cellStyle name="Normal 3 2 2 6 5 2 4" xfId="22212"/>
    <cellStyle name="Normal 3 2 2 6 5 3" xfId="6708"/>
    <cellStyle name="Normal 3 2 2 6 5 3 2" xfId="24852"/>
    <cellStyle name="Normal 3 2 2 6 5 4" xfId="12002"/>
    <cellStyle name="Normal 3 2 2 6 5 5" xfId="14642"/>
    <cellStyle name="Normal 3 2 2 6 5 6" xfId="19572"/>
    <cellStyle name="Normal 3 2 2 6 6" xfId="2658"/>
    <cellStyle name="Normal 3 2 2 6 6 2" xfId="5300"/>
    <cellStyle name="Normal 3 2 2 6 6 2 2" xfId="10581"/>
    <cellStyle name="Normal 3 2 2 6 6 2 2 2" xfId="28724"/>
    <cellStyle name="Normal 3 2 2 6 6 2 3" xfId="23444"/>
    <cellStyle name="Normal 3 2 2 6 6 3" xfId="7940"/>
    <cellStyle name="Normal 3 2 2 6 6 3 2" xfId="26084"/>
    <cellStyle name="Normal 3 2 2 6 6 4" xfId="13234"/>
    <cellStyle name="Normal 3 2 2 6 6 5" xfId="15874"/>
    <cellStyle name="Normal 3 2 2 6 6 6" xfId="20804"/>
    <cellStyle name="Normal 3 2 2 6 7" xfId="2835"/>
    <cellStyle name="Normal 3 2 2 6 7 2" xfId="8117"/>
    <cellStyle name="Normal 3 2 2 6 7 2 2" xfId="26260"/>
    <cellStyle name="Normal 3 2 2 6 7 3" xfId="20980"/>
    <cellStyle name="Normal 3 2 2 6 8" xfId="5476"/>
    <cellStyle name="Normal 3 2 2 6 8 2" xfId="23620"/>
    <cellStyle name="Normal 3 2 2 6 9" xfId="10774"/>
    <cellStyle name="Normal 3 2 2 7" xfId="281"/>
    <cellStyle name="Normal 3 2 2 7 2" xfId="633"/>
    <cellStyle name="Normal 3 2 2 7 2 2" xfId="1865"/>
    <cellStyle name="Normal 3 2 2 7 2 2 2" xfId="4507"/>
    <cellStyle name="Normal 3 2 2 7 2 2 2 2" xfId="9788"/>
    <cellStyle name="Normal 3 2 2 7 2 2 2 2 2" xfId="27931"/>
    <cellStyle name="Normal 3 2 2 7 2 2 2 3" xfId="17545"/>
    <cellStyle name="Normal 3 2 2 7 2 2 2 4" xfId="22651"/>
    <cellStyle name="Normal 3 2 2 7 2 2 3" xfId="7147"/>
    <cellStyle name="Normal 3 2 2 7 2 2 3 2" xfId="25291"/>
    <cellStyle name="Normal 3 2 2 7 2 2 4" xfId="12441"/>
    <cellStyle name="Normal 3 2 2 7 2 2 5" xfId="15081"/>
    <cellStyle name="Normal 3 2 2 7 2 2 6" xfId="20011"/>
    <cellStyle name="Normal 3 2 2 7 2 3" xfId="3275"/>
    <cellStyle name="Normal 3 2 2 7 2 3 2" xfId="8556"/>
    <cellStyle name="Normal 3 2 2 7 2 3 2 2" xfId="26699"/>
    <cellStyle name="Normal 3 2 2 7 2 3 3" xfId="16313"/>
    <cellStyle name="Normal 3 2 2 7 2 3 4" xfId="21419"/>
    <cellStyle name="Normal 3 2 2 7 2 4" xfId="5915"/>
    <cellStyle name="Normal 3 2 2 7 2 4 2" xfId="24059"/>
    <cellStyle name="Normal 3 2 2 7 2 5" xfId="11209"/>
    <cellStyle name="Normal 3 2 2 7 2 6" xfId="13849"/>
    <cellStyle name="Normal 3 2 2 7 2 7" xfId="18779"/>
    <cellStyle name="Normal 3 2 2 7 3" xfId="985"/>
    <cellStyle name="Normal 3 2 2 7 3 2" xfId="2217"/>
    <cellStyle name="Normal 3 2 2 7 3 2 2" xfId="4859"/>
    <cellStyle name="Normal 3 2 2 7 3 2 2 2" xfId="10140"/>
    <cellStyle name="Normal 3 2 2 7 3 2 2 2 2" xfId="28283"/>
    <cellStyle name="Normal 3 2 2 7 3 2 2 3" xfId="17897"/>
    <cellStyle name="Normal 3 2 2 7 3 2 2 4" xfId="23003"/>
    <cellStyle name="Normal 3 2 2 7 3 2 3" xfId="7499"/>
    <cellStyle name="Normal 3 2 2 7 3 2 3 2" xfId="25643"/>
    <cellStyle name="Normal 3 2 2 7 3 2 4" xfId="12793"/>
    <cellStyle name="Normal 3 2 2 7 3 2 5" xfId="15433"/>
    <cellStyle name="Normal 3 2 2 7 3 2 6" xfId="20363"/>
    <cellStyle name="Normal 3 2 2 7 3 3" xfId="3627"/>
    <cellStyle name="Normal 3 2 2 7 3 3 2" xfId="8908"/>
    <cellStyle name="Normal 3 2 2 7 3 3 2 2" xfId="27051"/>
    <cellStyle name="Normal 3 2 2 7 3 3 3" xfId="16665"/>
    <cellStyle name="Normal 3 2 2 7 3 3 4" xfId="21771"/>
    <cellStyle name="Normal 3 2 2 7 3 4" xfId="6267"/>
    <cellStyle name="Normal 3 2 2 7 3 4 2" xfId="24411"/>
    <cellStyle name="Normal 3 2 2 7 3 5" xfId="11561"/>
    <cellStyle name="Normal 3 2 2 7 3 6" xfId="14201"/>
    <cellStyle name="Normal 3 2 2 7 3 7" xfId="19131"/>
    <cellStyle name="Normal 3 2 2 7 4" xfId="1513"/>
    <cellStyle name="Normal 3 2 2 7 4 2" xfId="4155"/>
    <cellStyle name="Normal 3 2 2 7 4 2 2" xfId="9436"/>
    <cellStyle name="Normal 3 2 2 7 4 2 2 2" xfId="27579"/>
    <cellStyle name="Normal 3 2 2 7 4 2 3" xfId="17193"/>
    <cellStyle name="Normal 3 2 2 7 4 2 4" xfId="22299"/>
    <cellStyle name="Normal 3 2 2 7 4 3" xfId="6795"/>
    <cellStyle name="Normal 3 2 2 7 4 3 2" xfId="24939"/>
    <cellStyle name="Normal 3 2 2 7 4 4" xfId="12089"/>
    <cellStyle name="Normal 3 2 2 7 4 5" xfId="14729"/>
    <cellStyle name="Normal 3 2 2 7 4 6" xfId="19659"/>
    <cellStyle name="Normal 3 2 2 7 5" xfId="2922"/>
    <cellStyle name="Normal 3 2 2 7 5 2" xfId="8204"/>
    <cellStyle name="Normal 3 2 2 7 5 2 2" xfId="26347"/>
    <cellStyle name="Normal 3 2 2 7 5 3" xfId="15961"/>
    <cellStyle name="Normal 3 2 2 7 5 4" xfId="21067"/>
    <cellStyle name="Normal 3 2 2 7 6" xfId="5563"/>
    <cellStyle name="Normal 3 2 2 7 6 2" xfId="23707"/>
    <cellStyle name="Normal 3 2 2 7 7" xfId="10866"/>
    <cellStyle name="Normal 3 2 2 7 8" xfId="13497"/>
    <cellStyle name="Normal 3 2 2 7 9" xfId="18428"/>
    <cellStyle name="Normal 3 2 2 8" xfId="456"/>
    <cellStyle name="Normal 3 2 2 8 2" xfId="1161"/>
    <cellStyle name="Normal 3 2 2 8 2 2" xfId="2393"/>
    <cellStyle name="Normal 3 2 2 8 2 2 2" xfId="5035"/>
    <cellStyle name="Normal 3 2 2 8 2 2 2 2" xfId="10316"/>
    <cellStyle name="Normal 3 2 2 8 2 2 2 2 2" xfId="28459"/>
    <cellStyle name="Normal 3 2 2 8 2 2 2 3" xfId="18073"/>
    <cellStyle name="Normal 3 2 2 8 2 2 2 4" xfId="23179"/>
    <cellStyle name="Normal 3 2 2 8 2 2 3" xfId="7675"/>
    <cellStyle name="Normal 3 2 2 8 2 2 3 2" xfId="25819"/>
    <cellStyle name="Normal 3 2 2 8 2 2 4" xfId="12969"/>
    <cellStyle name="Normal 3 2 2 8 2 2 5" xfId="15609"/>
    <cellStyle name="Normal 3 2 2 8 2 2 6" xfId="20539"/>
    <cellStyle name="Normal 3 2 2 8 2 3" xfId="3803"/>
    <cellStyle name="Normal 3 2 2 8 2 3 2" xfId="9084"/>
    <cellStyle name="Normal 3 2 2 8 2 3 2 2" xfId="27227"/>
    <cellStyle name="Normal 3 2 2 8 2 3 3" xfId="16841"/>
    <cellStyle name="Normal 3 2 2 8 2 3 4" xfId="21947"/>
    <cellStyle name="Normal 3 2 2 8 2 4" xfId="6443"/>
    <cellStyle name="Normal 3 2 2 8 2 4 2" xfId="24587"/>
    <cellStyle name="Normal 3 2 2 8 2 5" xfId="11737"/>
    <cellStyle name="Normal 3 2 2 8 2 6" xfId="14377"/>
    <cellStyle name="Normal 3 2 2 8 2 7" xfId="19307"/>
    <cellStyle name="Normal 3 2 2 8 3" xfId="1689"/>
    <cellStyle name="Normal 3 2 2 8 3 2" xfId="4331"/>
    <cellStyle name="Normal 3 2 2 8 3 2 2" xfId="9612"/>
    <cellStyle name="Normal 3 2 2 8 3 2 2 2" xfId="27755"/>
    <cellStyle name="Normal 3 2 2 8 3 2 3" xfId="17369"/>
    <cellStyle name="Normal 3 2 2 8 3 2 4" xfId="22475"/>
    <cellStyle name="Normal 3 2 2 8 3 3" xfId="6971"/>
    <cellStyle name="Normal 3 2 2 8 3 3 2" xfId="25115"/>
    <cellStyle name="Normal 3 2 2 8 3 4" xfId="12265"/>
    <cellStyle name="Normal 3 2 2 8 3 5" xfId="14905"/>
    <cellStyle name="Normal 3 2 2 8 3 6" xfId="19835"/>
    <cellStyle name="Normal 3 2 2 8 4" xfId="3098"/>
    <cellStyle name="Normal 3 2 2 8 4 2" xfId="8380"/>
    <cellStyle name="Normal 3 2 2 8 4 2 2" xfId="26523"/>
    <cellStyle name="Normal 3 2 2 8 4 3" xfId="16137"/>
    <cellStyle name="Normal 3 2 2 8 4 4" xfId="21243"/>
    <cellStyle name="Normal 3 2 2 8 5" xfId="5739"/>
    <cellStyle name="Normal 3 2 2 8 5 2" xfId="23883"/>
    <cellStyle name="Normal 3 2 2 8 6" xfId="11037"/>
    <cellStyle name="Normal 3 2 2 8 7" xfId="13673"/>
    <cellStyle name="Normal 3 2 2 8 8" xfId="18603"/>
    <cellStyle name="Normal 3 2 2 9" xfId="809"/>
    <cellStyle name="Normal 3 2 2 9 2" xfId="2041"/>
    <cellStyle name="Normal 3 2 2 9 2 2" xfId="4683"/>
    <cellStyle name="Normal 3 2 2 9 2 2 2" xfId="9964"/>
    <cellStyle name="Normal 3 2 2 9 2 2 2 2" xfId="28107"/>
    <cellStyle name="Normal 3 2 2 9 2 2 3" xfId="17721"/>
    <cellStyle name="Normal 3 2 2 9 2 2 4" xfId="22827"/>
    <cellStyle name="Normal 3 2 2 9 2 3" xfId="7323"/>
    <cellStyle name="Normal 3 2 2 9 2 3 2" xfId="25467"/>
    <cellStyle name="Normal 3 2 2 9 2 4" xfId="12617"/>
    <cellStyle name="Normal 3 2 2 9 2 5" xfId="15257"/>
    <cellStyle name="Normal 3 2 2 9 2 6" xfId="20187"/>
    <cellStyle name="Normal 3 2 2 9 3" xfId="3451"/>
    <cellStyle name="Normal 3 2 2 9 3 2" xfId="8732"/>
    <cellStyle name="Normal 3 2 2 9 3 2 2" xfId="26875"/>
    <cellStyle name="Normal 3 2 2 9 3 3" xfId="16489"/>
    <cellStyle name="Normal 3 2 2 9 3 4" xfId="21595"/>
    <cellStyle name="Normal 3 2 2 9 4" xfId="6091"/>
    <cellStyle name="Normal 3 2 2 9 4 2" xfId="24235"/>
    <cellStyle name="Normal 3 2 2 9 5" xfId="11385"/>
    <cellStyle name="Normal 3 2 2 9 6" xfId="14025"/>
    <cellStyle name="Normal 3 2 2 9 7" xfId="18955"/>
    <cellStyle name="Normal 3 2 3" xfId="57"/>
    <cellStyle name="Normal 3 2 3 10" xfId="1341"/>
    <cellStyle name="Normal 3 2 3 10 2" xfId="3983"/>
    <cellStyle name="Normal 3 2 3 10 2 2" xfId="9264"/>
    <cellStyle name="Normal 3 2 3 10 2 2 2" xfId="27407"/>
    <cellStyle name="Normal 3 2 3 10 2 3" xfId="17021"/>
    <cellStyle name="Normal 3 2 3 10 2 4" xfId="22127"/>
    <cellStyle name="Normal 3 2 3 10 3" xfId="6623"/>
    <cellStyle name="Normal 3 2 3 10 3 2" xfId="24767"/>
    <cellStyle name="Normal 3 2 3 10 4" xfId="11917"/>
    <cellStyle name="Normal 3 2 3 10 5" xfId="14557"/>
    <cellStyle name="Normal 3 2 3 10 6" xfId="19487"/>
    <cellStyle name="Normal 3 2 3 11" xfId="2573"/>
    <cellStyle name="Normal 3 2 3 11 2" xfId="5215"/>
    <cellStyle name="Normal 3 2 3 11 2 2" xfId="10496"/>
    <cellStyle name="Normal 3 2 3 11 2 2 2" xfId="28639"/>
    <cellStyle name="Normal 3 2 3 11 2 3" xfId="23359"/>
    <cellStyle name="Normal 3 2 3 11 3" xfId="7855"/>
    <cellStyle name="Normal 3 2 3 11 3 2" xfId="25999"/>
    <cellStyle name="Normal 3 2 3 11 4" xfId="13149"/>
    <cellStyle name="Normal 3 2 3 11 5" xfId="15789"/>
    <cellStyle name="Normal 3 2 3 11 6" xfId="20719"/>
    <cellStyle name="Normal 3 2 3 12" xfId="2749"/>
    <cellStyle name="Normal 3 2 3 12 2" xfId="8031"/>
    <cellStyle name="Normal 3 2 3 12 2 2" xfId="26175"/>
    <cellStyle name="Normal 3 2 3 12 3" xfId="20895"/>
    <cellStyle name="Normal 3 2 3 13" xfId="5391"/>
    <cellStyle name="Normal 3 2 3 13 2" xfId="23535"/>
    <cellStyle name="Normal 3 2 3 14" xfId="13325"/>
    <cellStyle name="Normal 3 2 3 15" xfId="18254"/>
    <cellStyle name="Normal 3 2 3 2" xfId="64"/>
    <cellStyle name="Normal 3 2 3 2 2" xfId="81"/>
    <cellStyle name="Normal 3 2 3 2 2 10" xfId="10752"/>
    <cellStyle name="Normal 3 2 3 2 2 11" xfId="13341"/>
    <cellStyle name="Normal 3 2 3 2 2 12" xfId="18270"/>
    <cellStyle name="Normal 3 2 3 2 2 2" xfId="260"/>
    <cellStyle name="Normal 3 2 3 2 2 2 2" xfId="653"/>
    <cellStyle name="Normal 3 2 3 2 2 2 2 2" xfId="1885"/>
    <cellStyle name="Normal 3 2 3 2 2 2 2 2 2" xfId="4527"/>
    <cellStyle name="Normal 3 2 3 2 2 2 2 2 2 2" xfId="9808"/>
    <cellStyle name="Normal 3 2 3 2 2 2 2 2 2 2 2" xfId="27951"/>
    <cellStyle name="Normal 3 2 3 2 2 2 2 2 2 3" xfId="17565"/>
    <cellStyle name="Normal 3 2 3 2 2 2 2 2 2 4" xfId="22671"/>
    <cellStyle name="Normal 3 2 3 2 2 2 2 2 3" xfId="7167"/>
    <cellStyle name="Normal 3 2 3 2 2 2 2 2 3 2" xfId="25311"/>
    <cellStyle name="Normal 3 2 3 2 2 2 2 2 4" xfId="12461"/>
    <cellStyle name="Normal 3 2 3 2 2 2 2 2 5" xfId="15101"/>
    <cellStyle name="Normal 3 2 3 2 2 2 2 2 6" xfId="20031"/>
    <cellStyle name="Normal 3 2 3 2 2 2 2 3" xfId="3295"/>
    <cellStyle name="Normal 3 2 3 2 2 2 2 3 2" xfId="8576"/>
    <cellStyle name="Normal 3 2 3 2 2 2 2 3 2 2" xfId="26719"/>
    <cellStyle name="Normal 3 2 3 2 2 2 2 3 3" xfId="16333"/>
    <cellStyle name="Normal 3 2 3 2 2 2 2 3 4" xfId="21439"/>
    <cellStyle name="Normal 3 2 3 2 2 2 2 4" xfId="5935"/>
    <cellStyle name="Normal 3 2 3 2 2 2 2 4 2" xfId="24079"/>
    <cellStyle name="Normal 3 2 3 2 2 2 2 5" xfId="11229"/>
    <cellStyle name="Normal 3 2 3 2 2 2 2 6" xfId="13869"/>
    <cellStyle name="Normal 3 2 3 2 2 2 2 7" xfId="18799"/>
    <cellStyle name="Normal 3 2 3 2 2 2 3" xfId="1005"/>
    <cellStyle name="Normal 3 2 3 2 2 2 3 2" xfId="2237"/>
    <cellStyle name="Normal 3 2 3 2 2 2 3 2 2" xfId="4879"/>
    <cellStyle name="Normal 3 2 3 2 2 2 3 2 2 2" xfId="10160"/>
    <cellStyle name="Normal 3 2 3 2 2 2 3 2 2 2 2" xfId="28303"/>
    <cellStyle name="Normal 3 2 3 2 2 2 3 2 2 3" xfId="17917"/>
    <cellStyle name="Normal 3 2 3 2 2 2 3 2 2 4" xfId="23023"/>
    <cellStyle name="Normal 3 2 3 2 2 2 3 2 3" xfId="7519"/>
    <cellStyle name="Normal 3 2 3 2 2 2 3 2 3 2" xfId="25663"/>
    <cellStyle name="Normal 3 2 3 2 2 2 3 2 4" xfId="12813"/>
    <cellStyle name="Normal 3 2 3 2 2 2 3 2 5" xfId="15453"/>
    <cellStyle name="Normal 3 2 3 2 2 2 3 2 6" xfId="20383"/>
    <cellStyle name="Normal 3 2 3 2 2 2 3 3" xfId="3647"/>
    <cellStyle name="Normal 3 2 3 2 2 2 3 3 2" xfId="8928"/>
    <cellStyle name="Normal 3 2 3 2 2 2 3 3 2 2" xfId="27071"/>
    <cellStyle name="Normal 3 2 3 2 2 2 3 3 3" xfId="16685"/>
    <cellStyle name="Normal 3 2 3 2 2 2 3 3 4" xfId="21791"/>
    <cellStyle name="Normal 3 2 3 2 2 2 3 4" xfId="6287"/>
    <cellStyle name="Normal 3 2 3 2 2 2 3 4 2" xfId="24431"/>
    <cellStyle name="Normal 3 2 3 2 2 2 3 5" xfId="11581"/>
    <cellStyle name="Normal 3 2 3 2 2 2 3 6" xfId="14221"/>
    <cellStyle name="Normal 3 2 3 2 2 2 3 7" xfId="19151"/>
    <cellStyle name="Normal 3 2 3 2 2 2 4" xfId="1533"/>
    <cellStyle name="Normal 3 2 3 2 2 2 4 2" xfId="4175"/>
    <cellStyle name="Normal 3 2 3 2 2 2 4 2 2" xfId="9456"/>
    <cellStyle name="Normal 3 2 3 2 2 2 4 2 2 2" xfId="27599"/>
    <cellStyle name="Normal 3 2 3 2 2 2 4 2 3" xfId="17213"/>
    <cellStyle name="Normal 3 2 3 2 2 2 4 2 4" xfId="22319"/>
    <cellStyle name="Normal 3 2 3 2 2 2 4 3" xfId="6815"/>
    <cellStyle name="Normal 3 2 3 2 2 2 4 3 2" xfId="24959"/>
    <cellStyle name="Normal 3 2 3 2 2 2 4 4" xfId="12109"/>
    <cellStyle name="Normal 3 2 3 2 2 2 4 5" xfId="14749"/>
    <cellStyle name="Normal 3 2 3 2 2 2 4 6" xfId="19679"/>
    <cellStyle name="Normal 3 2 3 2 2 2 5" xfId="2942"/>
    <cellStyle name="Normal 3 2 3 2 2 2 5 2" xfId="8224"/>
    <cellStyle name="Normal 3 2 3 2 2 2 5 2 2" xfId="26367"/>
    <cellStyle name="Normal 3 2 3 2 2 2 5 3" xfId="15981"/>
    <cellStyle name="Normal 3 2 3 2 2 2 5 4" xfId="21087"/>
    <cellStyle name="Normal 3 2 3 2 2 2 6" xfId="5583"/>
    <cellStyle name="Normal 3 2 3 2 2 2 6 2" xfId="23727"/>
    <cellStyle name="Normal 3 2 3 2 2 2 7" xfId="300"/>
    <cellStyle name="Normal 3 2 3 2 2 2 7 2" xfId="18447"/>
    <cellStyle name="Normal 3 2 3 2 2 2 8" xfId="10845"/>
    <cellStyle name="Normal 3 2 3 2 2 2 9" xfId="13517"/>
    <cellStyle name="Normal 3 2 3 2 2 3" xfId="478"/>
    <cellStyle name="Normal 3 2 3 2 2 3 2" xfId="1183"/>
    <cellStyle name="Normal 3 2 3 2 2 3 2 2" xfId="2415"/>
    <cellStyle name="Normal 3 2 3 2 2 3 2 2 2" xfId="5057"/>
    <cellStyle name="Normal 3 2 3 2 2 3 2 2 2 2" xfId="10338"/>
    <cellStyle name="Normal 3 2 3 2 2 3 2 2 2 2 2" xfId="28481"/>
    <cellStyle name="Normal 3 2 3 2 2 3 2 2 2 3" xfId="18095"/>
    <cellStyle name="Normal 3 2 3 2 2 3 2 2 2 4" xfId="23201"/>
    <cellStyle name="Normal 3 2 3 2 2 3 2 2 3" xfId="7697"/>
    <cellStyle name="Normal 3 2 3 2 2 3 2 2 3 2" xfId="25841"/>
    <cellStyle name="Normal 3 2 3 2 2 3 2 2 4" xfId="12991"/>
    <cellStyle name="Normal 3 2 3 2 2 3 2 2 5" xfId="15631"/>
    <cellStyle name="Normal 3 2 3 2 2 3 2 2 6" xfId="20561"/>
    <cellStyle name="Normal 3 2 3 2 2 3 2 3" xfId="3825"/>
    <cellStyle name="Normal 3 2 3 2 2 3 2 3 2" xfId="9106"/>
    <cellStyle name="Normal 3 2 3 2 2 3 2 3 2 2" xfId="27249"/>
    <cellStyle name="Normal 3 2 3 2 2 3 2 3 3" xfId="16863"/>
    <cellStyle name="Normal 3 2 3 2 2 3 2 3 4" xfId="21969"/>
    <cellStyle name="Normal 3 2 3 2 2 3 2 4" xfId="6465"/>
    <cellStyle name="Normal 3 2 3 2 2 3 2 4 2" xfId="24609"/>
    <cellStyle name="Normal 3 2 3 2 2 3 2 5" xfId="11759"/>
    <cellStyle name="Normal 3 2 3 2 2 3 2 6" xfId="14399"/>
    <cellStyle name="Normal 3 2 3 2 2 3 2 7" xfId="19329"/>
    <cellStyle name="Normal 3 2 3 2 2 3 3" xfId="1711"/>
    <cellStyle name="Normal 3 2 3 2 2 3 3 2" xfId="4353"/>
    <cellStyle name="Normal 3 2 3 2 2 3 3 2 2" xfId="9634"/>
    <cellStyle name="Normal 3 2 3 2 2 3 3 2 2 2" xfId="27777"/>
    <cellStyle name="Normal 3 2 3 2 2 3 3 2 3" xfId="17391"/>
    <cellStyle name="Normal 3 2 3 2 2 3 3 2 4" xfId="22497"/>
    <cellStyle name="Normal 3 2 3 2 2 3 3 3" xfId="6993"/>
    <cellStyle name="Normal 3 2 3 2 2 3 3 3 2" xfId="25137"/>
    <cellStyle name="Normal 3 2 3 2 2 3 3 4" xfId="12287"/>
    <cellStyle name="Normal 3 2 3 2 2 3 3 5" xfId="14927"/>
    <cellStyle name="Normal 3 2 3 2 2 3 3 6" xfId="19857"/>
    <cellStyle name="Normal 3 2 3 2 2 3 4" xfId="3120"/>
    <cellStyle name="Normal 3 2 3 2 2 3 4 2" xfId="8402"/>
    <cellStyle name="Normal 3 2 3 2 2 3 4 2 2" xfId="26545"/>
    <cellStyle name="Normal 3 2 3 2 2 3 4 3" xfId="16159"/>
    <cellStyle name="Normal 3 2 3 2 2 3 4 4" xfId="21265"/>
    <cellStyle name="Normal 3 2 3 2 2 3 5" xfId="5761"/>
    <cellStyle name="Normal 3 2 3 2 2 3 5 2" xfId="23905"/>
    <cellStyle name="Normal 3 2 3 2 2 3 6" xfId="10754"/>
    <cellStyle name="Normal 3 2 3 2 2 3 7" xfId="13695"/>
    <cellStyle name="Normal 3 2 3 2 2 3 8" xfId="18625"/>
    <cellStyle name="Normal 3 2 3 2 2 4" xfId="831"/>
    <cellStyle name="Normal 3 2 3 2 2 4 2" xfId="2063"/>
    <cellStyle name="Normal 3 2 3 2 2 4 2 2" xfId="4705"/>
    <cellStyle name="Normal 3 2 3 2 2 4 2 2 2" xfId="9986"/>
    <cellStyle name="Normal 3 2 3 2 2 4 2 2 2 2" xfId="28129"/>
    <cellStyle name="Normal 3 2 3 2 2 4 2 2 3" xfId="17743"/>
    <cellStyle name="Normal 3 2 3 2 2 4 2 2 4" xfId="22849"/>
    <cellStyle name="Normal 3 2 3 2 2 4 2 3" xfId="7345"/>
    <cellStyle name="Normal 3 2 3 2 2 4 2 3 2" xfId="25489"/>
    <cellStyle name="Normal 3 2 3 2 2 4 2 4" xfId="12639"/>
    <cellStyle name="Normal 3 2 3 2 2 4 2 5" xfId="15279"/>
    <cellStyle name="Normal 3 2 3 2 2 4 2 6" xfId="20209"/>
    <cellStyle name="Normal 3 2 3 2 2 4 3" xfId="3473"/>
    <cellStyle name="Normal 3 2 3 2 2 4 3 2" xfId="8754"/>
    <cellStyle name="Normal 3 2 3 2 2 4 3 2 2" xfId="26897"/>
    <cellStyle name="Normal 3 2 3 2 2 4 3 3" xfId="16511"/>
    <cellStyle name="Normal 3 2 3 2 2 4 3 4" xfId="21617"/>
    <cellStyle name="Normal 3 2 3 2 2 4 4" xfId="6113"/>
    <cellStyle name="Normal 3 2 3 2 2 4 4 2" xfId="24257"/>
    <cellStyle name="Normal 3 2 3 2 2 4 5" xfId="11407"/>
    <cellStyle name="Normal 3 2 3 2 2 4 6" xfId="14047"/>
    <cellStyle name="Normal 3 2 3 2 2 4 7" xfId="18977"/>
    <cellStyle name="Normal 3 2 3 2 2 5" xfId="1357"/>
    <cellStyle name="Normal 3 2 3 2 2 5 2" xfId="3999"/>
    <cellStyle name="Normal 3 2 3 2 2 5 2 2" xfId="9280"/>
    <cellStyle name="Normal 3 2 3 2 2 5 2 2 2" xfId="27423"/>
    <cellStyle name="Normal 3 2 3 2 2 5 2 3" xfId="17037"/>
    <cellStyle name="Normal 3 2 3 2 2 5 2 4" xfId="22143"/>
    <cellStyle name="Normal 3 2 3 2 2 5 3" xfId="6639"/>
    <cellStyle name="Normal 3 2 3 2 2 5 3 2" xfId="24783"/>
    <cellStyle name="Normal 3 2 3 2 2 5 4" xfId="11933"/>
    <cellStyle name="Normal 3 2 3 2 2 5 5" xfId="14573"/>
    <cellStyle name="Normal 3 2 3 2 2 5 6" xfId="19503"/>
    <cellStyle name="Normal 3 2 3 2 2 6" xfId="2589"/>
    <cellStyle name="Normal 3 2 3 2 2 6 2" xfId="5231"/>
    <cellStyle name="Normal 3 2 3 2 2 6 2 2" xfId="10512"/>
    <cellStyle name="Normal 3 2 3 2 2 6 2 2 2" xfId="28655"/>
    <cellStyle name="Normal 3 2 3 2 2 6 2 3" xfId="23375"/>
    <cellStyle name="Normal 3 2 3 2 2 6 3" xfId="7871"/>
    <cellStyle name="Normal 3 2 3 2 2 6 3 2" xfId="26015"/>
    <cellStyle name="Normal 3 2 3 2 2 6 4" xfId="13165"/>
    <cellStyle name="Normal 3 2 3 2 2 6 5" xfId="15805"/>
    <cellStyle name="Normal 3 2 3 2 2 6 6" xfId="20735"/>
    <cellStyle name="Normal 3 2 3 2 2 7" xfId="2768"/>
    <cellStyle name="Normal 3 2 3 2 2 7 2" xfId="8050"/>
    <cellStyle name="Normal 3 2 3 2 2 7 2 2" xfId="26193"/>
    <cellStyle name="Normal 3 2 3 2 2 7 3" xfId="20913"/>
    <cellStyle name="Normal 3 2 3 2 2 8" xfId="5409"/>
    <cellStyle name="Normal 3 2 3 2 2 8 2" xfId="23553"/>
    <cellStyle name="Normal 3 2 3 2 2 9" xfId="10663"/>
    <cellStyle name="Normal 3 2 3 2 3" xfId="161"/>
    <cellStyle name="Normal 3 2 3 2 3 2" xfId="10656"/>
    <cellStyle name="Normal 3 2 3 2 3 2 2" xfId="28792"/>
    <cellStyle name="Normal 3 2 3 2 4" xfId="192"/>
    <cellStyle name="Normal 3 2 3 2 5" xfId="10722"/>
    <cellStyle name="Normal 3 2 3 3" xfId="97"/>
    <cellStyle name="Normal 3 2 3 3 10" xfId="10738"/>
    <cellStyle name="Normal 3 2 3 3 11" xfId="13357"/>
    <cellStyle name="Normal 3 2 3 3 12" xfId="18286"/>
    <cellStyle name="Normal 3 2 3 3 2" xfId="218"/>
    <cellStyle name="Normal 3 2 3 3 2 10" xfId="13444"/>
    <cellStyle name="Normal 3 2 3 3 2 11" xfId="18374"/>
    <cellStyle name="Normal 3 2 3 3 2 2" xfId="403"/>
    <cellStyle name="Normal 3 2 3 3 2 2 2" xfId="756"/>
    <cellStyle name="Normal 3 2 3 3 2 2 2 2" xfId="1988"/>
    <cellStyle name="Normal 3 2 3 3 2 2 2 2 2" xfId="4630"/>
    <cellStyle name="Normal 3 2 3 3 2 2 2 2 2 2" xfId="9911"/>
    <cellStyle name="Normal 3 2 3 3 2 2 2 2 2 2 2" xfId="28054"/>
    <cellStyle name="Normal 3 2 3 3 2 2 2 2 2 3" xfId="17668"/>
    <cellStyle name="Normal 3 2 3 3 2 2 2 2 2 4" xfId="22774"/>
    <cellStyle name="Normal 3 2 3 3 2 2 2 2 3" xfId="7270"/>
    <cellStyle name="Normal 3 2 3 3 2 2 2 2 3 2" xfId="25414"/>
    <cellStyle name="Normal 3 2 3 3 2 2 2 2 4" xfId="12564"/>
    <cellStyle name="Normal 3 2 3 3 2 2 2 2 5" xfId="15204"/>
    <cellStyle name="Normal 3 2 3 3 2 2 2 2 6" xfId="20134"/>
    <cellStyle name="Normal 3 2 3 3 2 2 2 3" xfId="3398"/>
    <cellStyle name="Normal 3 2 3 3 2 2 2 3 2" xfId="8679"/>
    <cellStyle name="Normal 3 2 3 3 2 2 2 3 2 2" xfId="26822"/>
    <cellStyle name="Normal 3 2 3 3 2 2 2 3 3" xfId="16436"/>
    <cellStyle name="Normal 3 2 3 3 2 2 2 3 4" xfId="21542"/>
    <cellStyle name="Normal 3 2 3 3 2 2 2 4" xfId="6038"/>
    <cellStyle name="Normal 3 2 3 3 2 2 2 4 2" xfId="24182"/>
    <cellStyle name="Normal 3 2 3 3 2 2 2 5" xfId="11332"/>
    <cellStyle name="Normal 3 2 3 3 2 2 2 6" xfId="13972"/>
    <cellStyle name="Normal 3 2 3 3 2 2 2 7" xfId="18902"/>
    <cellStyle name="Normal 3 2 3 3 2 2 3" xfId="1108"/>
    <cellStyle name="Normal 3 2 3 3 2 2 3 2" xfId="2340"/>
    <cellStyle name="Normal 3 2 3 3 2 2 3 2 2" xfId="4982"/>
    <cellStyle name="Normal 3 2 3 3 2 2 3 2 2 2" xfId="10263"/>
    <cellStyle name="Normal 3 2 3 3 2 2 3 2 2 2 2" xfId="28406"/>
    <cellStyle name="Normal 3 2 3 3 2 2 3 2 2 3" xfId="18020"/>
    <cellStyle name="Normal 3 2 3 3 2 2 3 2 2 4" xfId="23126"/>
    <cellStyle name="Normal 3 2 3 3 2 2 3 2 3" xfId="7622"/>
    <cellStyle name="Normal 3 2 3 3 2 2 3 2 3 2" xfId="25766"/>
    <cellStyle name="Normal 3 2 3 3 2 2 3 2 4" xfId="12916"/>
    <cellStyle name="Normal 3 2 3 3 2 2 3 2 5" xfId="15556"/>
    <cellStyle name="Normal 3 2 3 3 2 2 3 2 6" xfId="20486"/>
    <cellStyle name="Normal 3 2 3 3 2 2 3 3" xfId="3750"/>
    <cellStyle name="Normal 3 2 3 3 2 2 3 3 2" xfId="9031"/>
    <cellStyle name="Normal 3 2 3 3 2 2 3 3 2 2" xfId="27174"/>
    <cellStyle name="Normal 3 2 3 3 2 2 3 3 3" xfId="16788"/>
    <cellStyle name="Normal 3 2 3 3 2 2 3 3 4" xfId="21894"/>
    <cellStyle name="Normal 3 2 3 3 2 2 3 4" xfId="6390"/>
    <cellStyle name="Normal 3 2 3 3 2 2 3 4 2" xfId="24534"/>
    <cellStyle name="Normal 3 2 3 3 2 2 3 5" xfId="11684"/>
    <cellStyle name="Normal 3 2 3 3 2 2 3 6" xfId="14324"/>
    <cellStyle name="Normal 3 2 3 3 2 2 3 7" xfId="19254"/>
    <cellStyle name="Normal 3 2 3 3 2 2 4" xfId="1636"/>
    <cellStyle name="Normal 3 2 3 3 2 2 4 2" xfId="4278"/>
    <cellStyle name="Normal 3 2 3 3 2 2 4 2 2" xfId="9559"/>
    <cellStyle name="Normal 3 2 3 3 2 2 4 2 2 2" xfId="27702"/>
    <cellStyle name="Normal 3 2 3 3 2 2 4 2 3" xfId="17316"/>
    <cellStyle name="Normal 3 2 3 3 2 2 4 2 4" xfId="22422"/>
    <cellStyle name="Normal 3 2 3 3 2 2 4 3" xfId="6918"/>
    <cellStyle name="Normal 3 2 3 3 2 2 4 3 2" xfId="25062"/>
    <cellStyle name="Normal 3 2 3 3 2 2 4 4" xfId="12212"/>
    <cellStyle name="Normal 3 2 3 3 2 2 4 5" xfId="14852"/>
    <cellStyle name="Normal 3 2 3 3 2 2 4 6" xfId="19782"/>
    <cellStyle name="Normal 3 2 3 3 2 2 5" xfId="3045"/>
    <cellStyle name="Normal 3 2 3 3 2 2 5 2" xfId="8327"/>
    <cellStyle name="Normal 3 2 3 3 2 2 5 2 2" xfId="26470"/>
    <cellStyle name="Normal 3 2 3 3 2 2 5 3" xfId="16084"/>
    <cellStyle name="Normal 3 2 3 3 2 2 5 4" xfId="21190"/>
    <cellStyle name="Normal 3 2 3 3 2 2 6" xfId="5686"/>
    <cellStyle name="Normal 3 2 3 3 2 2 6 2" xfId="23830"/>
    <cellStyle name="Normal 3 2 3 3 2 2 7" xfId="10984"/>
    <cellStyle name="Normal 3 2 3 3 2 2 8" xfId="13620"/>
    <cellStyle name="Normal 3 2 3 3 2 2 9" xfId="18550"/>
    <cellStyle name="Normal 3 2 3 3 2 3" xfId="579"/>
    <cellStyle name="Normal 3 2 3 3 2 3 2" xfId="1284"/>
    <cellStyle name="Normal 3 2 3 3 2 3 2 2" xfId="2516"/>
    <cellStyle name="Normal 3 2 3 3 2 3 2 2 2" xfId="5158"/>
    <cellStyle name="Normal 3 2 3 3 2 3 2 2 2 2" xfId="10439"/>
    <cellStyle name="Normal 3 2 3 3 2 3 2 2 2 2 2" xfId="28582"/>
    <cellStyle name="Normal 3 2 3 3 2 3 2 2 2 3" xfId="18196"/>
    <cellStyle name="Normal 3 2 3 3 2 3 2 2 2 4" xfId="23302"/>
    <cellStyle name="Normal 3 2 3 3 2 3 2 2 3" xfId="7798"/>
    <cellStyle name="Normal 3 2 3 3 2 3 2 2 3 2" xfId="25942"/>
    <cellStyle name="Normal 3 2 3 3 2 3 2 2 4" xfId="13092"/>
    <cellStyle name="Normal 3 2 3 3 2 3 2 2 5" xfId="15732"/>
    <cellStyle name="Normal 3 2 3 3 2 3 2 2 6" xfId="20662"/>
    <cellStyle name="Normal 3 2 3 3 2 3 2 3" xfId="3926"/>
    <cellStyle name="Normal 3 2 3 3 2 3 2 3 2" xfId="9207"/>
    <cellStyle name="Normal 3 2 3 3 2 3 2 3 2 2" xfId="27350"/>
    <cellStyle name="Normal 3 2 3 3 2 3 2 3 3" xfId="16964"/>
    <cellStyle name="Normal 3 2 3 3 2 3 2 3 4" xfId="22070"/>
    <cellStyle name="Normal 3 2 3 3 2 3 2 4" xfId="6566"/>
    <cellStyle name="Normal 3 2 3 3 2 3 2 4 2" xfId="24710"/>
    <cellStyle name="Normal 3 2 3 3 2 3 2 5" xfId="11860"/>
    <cellStyle name="Normal 3 2 3 3 2 3 2 6" xfId="14500"/>
    <cellStyle name="Normal 3 2 3 3 2 3 2 7" xfId="19430"/>
    <cellStyle name="Normal 3 2 3 3 2 3 3" xfId="1812"/>
    <cellStyle name="Normal 3 2 3 3 2 3 3 2" xfId="4454"/>
    <cellStyle name="Normal 3 2 3 3 2 3 3 2 2" xfId="9735"/>
    <cellStyle name="Normal 3 2 3 3 2 3 3 2 2 2" xfId="27878"/>
    <cellStyle name="Normal 3 2 3 3 2 3 3 2 3" xfId="17492"/>
    <cellStyle name="Normal 3 2 3 3 2 3 3 2 4" xfId="22598"/>
    <cellStyle name="Normal 3 2 3 3 2 3 3 3" xfId="7094"/>
    <cellStyle name="Normal 3 2 3 3 2 3 3 3 2" xfId="25238"/>
    <cellStyle name="Normal 3 2 3 3 2 3 3 4" xfId="12388"/>
    <cellStyle name="Normal 3 2 3 3 2 3 3 5" xfId="15028"/>
    <cellStyle name="Normal 3 2 3 3 2 3 3 6" xfId="19958"/>
    <cellStyle name="Normal 3 2 3 3 2 3 4" xfId="3221"/>
    <cellStyle name="Normal 3 2 3 3 2 3 4 2" xfId="8503"/>
    <cellStyle name="Normal 3 2 3 3 2 3 4 2 2" xfId="26646"/>
    <cellStyle name="Normal 3 2 3 3 2 3 4 3" xfId="16260"/>
    <cellStyle name="Normal 3 2 3 3 2 3 4 4" xfId="21366"/>
    <cellStyle name="Normal 3 2 3 3 2 3 5" xfId="5862"/>
    <cellStyle name="Normal 3 2 3 3 2 3 5 2" xfId="24006"/>
    <cellStyle name="Normal 3 2 3 3 2 3 6" xfId="11156"/>
    <cellStyle name="Normal 3 2 3 3 2 3 7" xfId="13796"/>
    <cellStyle name="Normal 3 2 3 3 2 3 8" xfId="18726"/>
    <cellStyle name="Normal 3 2 3 3 2 4" xfId="932"/>
    <cellStyle name="Normal 3 2 3 3 2 4 2" xfId="2164"/>
    <cellStyle name="Normal 3 2 3 3 2 4 2 2" xfId="4806"/>
    <cellStyle name="Normal 3 2 3 3 2 4 2 2 2" xfId="10087"/>
    <cellStyle name="Normal 3 2 3 3 2 4 2 2 2 2" xfId="28230"/>
    <cellStyle name="Normal 3 2 3 3 2 4 2 2 3" xfId="17844"/>
    <cellStyle name="Normal 3 2 3 3 2 4 2 2 4" xfId="22950"/>
    <cellStyle name="Normal 3 2 3 3 2 4 2 3" xfId="7446"/>
    <cellStyle name="Normal 3 2 3 3 2 4 2 3 2" xfId="25590"/>
    <cellStyle name="Normal 3 2 3 3 2 4 2 4" xfId="12740"/>
    <cellStyle name="Normal 3 2 3 3 2 4 2 5" xfId="15380"/>
    <cellStyle name="Normal 3 2 3 3 2 4 2 6" xfId="20310"/>
    <cellStyle name="Normal 3 2 3 3 2 4 3" xfId="3574"/>
    <cellStyle name="Normal 3 2 3 3 2 4 3 2" xfId="8855"/>
    <cellStyle name="Normal 3 2 3 3 2 4 3 2 2" xfId="26998"/>
    <cellStyle name="Normal 3 2 3 3 2 4 3 3" xfId="16612"/>
    <cellStyle name="Normal 3 2 3 3 2 4 3 4" xfId="21718"/>
    <cellStyle name="Normal 3 2 3 3 2 4 4" xfId="6214"/>
    <cellStyle name="Normal 3 2 3 3 2 4 4 2" xfId="24358"/>
    <cellStyle name="Normal 3 2 3 3 2 4 5" xfId="11508"/>
    <cellStyle name="Normal 3 2 3 3 2 4 6" xfId="14148"/>
    <cellStyle name="Normal 3 2 3 3 2 4 7" xfId="19078"/>
    <cellStyle name="Normal 3 2 3 3 2 5" xfId="1460"/>
    <cellStyle name="Normal 3 2 3 3 2 5 2" xfId="4102"/>
    <cellStyle name="Normal 3 2 3 3 2 5 2 2" xfId="9383"/>
    <cellStyle name="Normal 3 2 3 3 2 5 2 2 2" xfId="27526"/>
    <cellStyle name="Normal 3 2 3 3 2 5 2 3" xfId="17140"/>
    <cellStyle name="Normal 3 2 3 3 2 5 2 4" xfId="22246"/>
    <cellStyle name="Normal 3 2 3 3 2 5 3" xfId="6742"/>
    <cellStyle name="Normal 3 2 3 3 2 5 3 2" xfId="24886"/>
    <cellStyle name="Normal 3 2 3 3 2 5 4" xfId="12036"/>
    <cellStyle name="Normal 3 2 3 3 2 5 5" xfId="14676"/>
    <cellStyle name="Normal 3 2 3 3 2 5 6" xfId="19606"/>
    <cellStyle name="Normal 3 2 3 3 2 6" xfId="2692"/>
    <cellStyle name="Normal 3 2 3 3 2 6 2" xfId="5334"/>
    <cellStyle name="Normal 3 2 3 3 2 6 2 2" xfId="10615"/>
    <cellStyle name="Normal 3 2 3 3 2 6 2 2 2" xfId="28758"/>
    <cellStyle name="Normal 3 2 3 3 2 6 2 3" xfId="23478"/>
    <cellStyle name="Normal 3 2 3 3 2 6 3" xfId="7974"/>
    <cellStyle name="Normal 3 2 3 3 2 6 3 2" xfId="26118"/>
    <cellStyle name="Normal 3 2 3 3 2 6 4" xfId="13268"/>
    <cellStyle name="Normal 3 2 3 3 2 6 5" xfId="15908"/>
    <cellStyle name="Normal 3 2 3 3 2 6 6" xfId="20838"/>
    <cellStyle name="Normal 3 2 3 3 2 7" xfId="2869"/>
    <cellStyle name="Normal 3 2 3 3 2 7 2" xfId="8151"/>
    <cellStyle name="Normal 3 2 3 3 2 7 2 2" xfId="26294"/>
    <cellStyle name="Normal 3 2 3 3 2 7 3" xfId="21014"/>
    <cellStyle name="Normal 3 2 3 3 2 8" xfId="5510"/>
    <cellStyle name="Normal 3 2 3 3 2 8 2" xfId="23654"/>
    <cellStyle name="Normal 3 2 3 3 2 9" xfId="10808"/>
    <cellStyle name="Normal 3 2 3 3 3" xfId="316"/>
    <cellStyle name="Normal 3 2 3 3 3 2" xfId="669"/>
    <cellStyle name="Normal 3 2 3 3 3 2 2" xfId="1901"/>
    <cellStyle name="Normal 3 2 3 3 3 2 2 2" xfId="4543"/>
    <cellStyle name="Normal 3 2 3 3 3 2 2 2 2" xfId="9824"/>
    <cellStyle name="Normal 3 2 3 3 3 2 2 2 2 2" xfId="27967"/>
    <cellStyle name="Normal 3 2 3 3 3 2 2 2 3" xfId="17581"/>
    <cellStyle name="Normal 3 2 3 3 3 2 2 2 4" xfId="22687"/>
    <cellStyle name="Normal 3 2 3 3 3 2 2 3" xfId="7183"/>
    <cellStyle name="Normal 3 2 3 3 3 2 2 3 2" xfId="25327"/>
    <cellStyle name="Normal 3 2 3 3 3 2 2 4" xfId="12477"/>
    <cellStyle name="Normal 3 2 3 3 3 2 2 5" xfId="15117"/>
    <cellStyle name="Normal 3 2 3 3 3 2 2 6" xfId="20047"/>
    <cellStyle name="Normal 3 2 3 3 3 2 3" xfId="3311"/>
    <cellStyle name="Normal 3 2 3 3 3 2 3 2" xfId="8592"/>
    <cellStyle name="Normal 3 2 3 3 3 2 3 2 2" xfId="26735"/>
    <cellStyle name="Normal 3 2 3 3 3 2 3 3" xfId="16349"/>
    <cellStyle name="Normal 3 2 3 3 3 2 3 4" xfId="21455"/>
    <cellStyle name="Normal 3 2 3 3 3 2 4" xfId="5951"/>
    <cellStyle name="Normal 3 2 3 3 3 2 4 2" xfId="24095"/>
    <cellStyle name="Normal 3 2 3 3 3 2 5" xfId="11245"/>
    <cellStyle name="Normal 3 2 3 3 3 2 6" xfId="13885"/>
    <cellStyle name="Normal 3 2 3 3 3 2 7" xfId="18815"/>
    <cellStyle name="Normal 3 2 3 3 3 3" xfId="1021"/>
    <cellStyle name="Normal 3 2 3 3 3 3 2" xfId="2253"/>
    <cellStyle name="Normal 3 2 3 3 3 3 2 2" xfId="4895"/>
    <cellStyle name="Normal 3 2 3 3 3 3 2 2 2" xfId="10176"/>
    <cellStyle name="Normal 3 2 3 3 3 3 2 2 2 2" xfId="28319"/>
    <cellStyle name="Normal 3 2 3 3 3 3 2 2 3" xfId="17933"/>
    <cellStyle name="Normal 3 2 3 3 3 3 2 2 4" xfId="23039"/>
    <cellStyle name="Normal 3 2 3 3 3 3 2 3" xfId="7535"/>
    <cellStyle name="Normal 3 2 3 3 3 3 2 3 2" xfId="25679"/>
    <cellStyle name="Normal 3 2 3 3 3 3 2 4" xfId="12829"/>
    <cellStyle name="Normal 3 2 3 3 3 3 2 5" xfId="15469"/>
    <cellStyle name="Normal 3 2 3 3 3 3 2 6" xfId="20399"/>
    <cellStyle name="Normal 3 2 3 3 3 3 3" xfId="3663"/>
    <cellStyle name="Normal 3 2 3 3 3 3 3 2" xfId="8944"/>
    <cellStyle name="Normal 3 2 3 3 3 3 3 2 2" xfId="27087"/>
    <cellStyle name="Normal 3 2 3 3 3 3 3 3" xfId="16701"/>
    <cellStyle name="Normal 3 2 3 3 3 3 3 4" xfId="21807"/>
    <cellStyle name="Normal 3 2 3 3 3 3 4" xfId="6303"/>
    <cellStyle name="Normal 3 2 3 3 3 3 4 2" xfId="24447"/>
    <cellStyle name="Normal 3 2 3 3 3 3 5" xfId="11597"/>
    <cellStyle name="Normal 3 2 3 3 3 3 6" xfId="14237"/>
    <cellStyle name="Normal 3 2 3 3 3 3 7" xfId="19167"/>
    <cellStyle name="Normal 3 2 3 3 3 4" xfId="1549"/>
    <cellStyle name="Normal 3 2 3 3 3 4 2" xfId="4191"/>
    <cellStyle name="Normal 3 2 3 3 3 4 2 2" xfId="9472"/>
    <cellStyle name="Normal 3 2 3 3 3 4 2 2 2" xfId="27615"/>
    <cellStyle name="Normal 3 2 3 3 3 4 2 3" xfId="17229"/>
    <cellStyle name="Normal 3 2 3 3 3 4 2 4" xfId="22335"/>
    <cellStyle name="Normal 3 2 3 3 3 4 3" xfId="6831"/>
    <cellStyle name="Normal 3 2 3 3 3 4 3 2" xfId="24975"/>
    <cellStyle name="Normal 3 2 3 3 3 4 4" xfId="12125"/>
    <cellStyle name="Normal 3 2 3 3 3 4 5" xfId="14765"/>
    <cellStyle name="Normal 3 2 3 3 3 4 6" xfId="19695"/>
    <cellStyle name="Normal 3 2 3 3 3 5" xfId="2958"/>
    <cellStyle name="Normal 3 2 3 3 3 5 2" xfId="8240"/>
    <cellStyle name="Normal 3 2 3 3 3 5 2 2" xfId="26383"/>
    <cellStyle name="Normal 3 2 3 3 3 5 3" xfId="15997"/>
    <cellStyle name="Normal 3 2 3 3 3 5 4" xfId="21103"/>
    <cellStyle name="Normal 3 2 3 3 3 6" xfId="5599"/>
    <cellStyle name="Normal 3 2 3 3 3 6 2" xfId="23743"/>
    <cellStyle name="Normal 3 2 3 3 3 7" xfId="10899"/>
    <cellStyle name="Normal 3 2 3 3 3 8" xfId="13533"/>
    <cellStyle name="Normal 3 2 3 3 3 9" xfId="18463"/>
    <cellStyle name="Normal 3 2 3 3 4" xfId="466"/>
    <cellStyle name="Normal 3 2 3 3 4 2" xfId="1171"/>
    <cellStyle name="Normal 3 2 3 3 4 2 2" xfId="2403"/>
    <cellStyle name="Normal 3 2 3 3 4 2 2 2" xfId="5045"/>
    <cellStyle name="Normal 3 2 3 3 4 2 2 2 2" xfId="10326"/>
    <cellStyle name="Normal 3 2 3 3 4 2 2 2 2 2" xfId="28469"/>
    <cellStyle name="Normal 3 2 3 3 4 2 2 2 3" xfId="18083"/>
    <cellStyle name="Normal 3 2 3 3 4 2 2 2 4" xfId="23189"/>
    <cellStyle name="Normal 3 2 3 3 4 2 2 3" xfId="7685"/>
    <cellStyle name="Normal 3 2 3 3 4 2 2 3 2" xfId="25829"/>
    <cellStyle name="Normal 3 2 3 3 4 2 2 4" xfId="12979"/>
    <cellStyle name="Normal 3 2 3 3 4 2 2 5" xfId="15619"/>
    <cellStyle name="Normal 3 2 3 3 4 2 2 6" xfId="20549"/>
    <cellStyle name="Normal 3 2 3 3 4 2 3" xfId="3813"/>
    <cellStyle name="Normal 3 2 3 3 4 2 3 2" xfId="9094"/>
    <cellStyle name="Normal 3 2 3 3 4 2 3 2 2" xfId="27237"/>
    <cellStyle name="Normal 3 2 3 3 4 2 3 3" xfId="16851"/>
    <cellStyle name="Normal 3 2 3 3 4 2 3 4" xfId="21957"/>
    <cellStyle name="Normal 3 2 3 3 4 2 4" xfId="6453"/>
    <cellStyle name="Normal 3 2 3 3 4 2 4 2" xfId="24597"/>
    <cellStyle name="Normal 3 2 3 3 4 2 5" xfId="11747"/>
    <cellStyle name="Normal 3 2 3 3 4 2 6" xfId="14387"/>
    <cellStyle name="Normal 3 2 3 3 4 2 7" xfId="19317"/>
    <cellStyle name="Normal 3 2 3 3 4 3" xfId="1699"/>
    <cellStyle name="Normal 3 2 3 3 4 3 2" xfId="4341"/>
    <cellStyle name="Normal 3 2 3 3 4 3 2 2" xfId="9622"/>
    <cellStyle name="Normal 3 2 3 3 4 3 2 2 2" xfId="27765"/>
    <cellStyle name="Normal 3 2 3 3 4 3 2 3" xfId="17379"/>
    <cellStyle name="Normal 3 2 3 3 4 3 2 4" xfId="22485"/>
    <cellStyle name="Normal 3 2 3 3 4 3 3" xfId="6981"/>
    <cellStyle name="Normal 3 2 3 3 4 3 3 2" xfId="25125"/>
    <cellStyle name="Normal 3 2 3 3 4 3 4" xfId="12275"/>
    <cellStyle name="Normal 3 2 3 3 4 3 5" xfId="14915"/>
    <cellStyle name="Normal 3 2 3 3 4 3 6" xfId="19845"/>
    <cellStyle name="Normal 3 2 3 3 4 4" xfId="3108"/>
    <cellStyle name="Normal 3 2 3 3 4 4 2" xfId="8390"/>
    <cellStyle name="Normal 3 2 3 3 4 4 2 2" xfId="26533"/>
    <cellStyle name="Normal 3 2 3 3 4 4 3" xfId="16147"/>
    <cellStyle name="Normal 3 2 3 3 4 4 4" xfId="21253"/>
    <cellStyle name="Normal 3 2 3 3 4 5" xfId="5749"/>
    <cellStyle name="Normal 3 2 3 3 4 5 2" xfId="23893"/>
    <cellStyle name="Normal 3 2 3 3 4 6" xfId="11047"/>
    <cellStyle name="Normal 3 2 3 3 4 7" xfId="13683"/>
    <cellStyle name="Normal 3 2 3 3 4 8" xfId="18613"/>
    <cellStyle name="Normal 3 2 3 3 5" xfId="819"/>
    <cellStyle name="Normal 3 2 3 3 5 2" xfId="2051"/>
    <cellStyle name="Normal 3 2 3 3 5 2 2" xfId="4693"/>
    <cellStyle name="Normal 3 2 3 3 5 2 2 2" xfId="9974"/>
    <cellStyle name="Normal 3 2 3 3 5 2 2 2 2" xfId="28117"/>
    <cellStyle name="Normal 3 2 3 3 5 2 2 3" xfId="17731"/>
    <cellStyle name="Normal 3 2 3 3 5 2 2 4" xfId="22837"/>
    <cellStyle name="Normal 3 2 3 3 5 2 3" xfId="7333"/>
    <cellStyle name="Normal 3 2 3 3 5 2 3 2" xfId="25477"/>
    <cellStyle name="Normal 3 2 3 3 5 2 4" xfId="12627"/>
    <cellStyle name="Normal 3 2 3 3 5 2 5" xfId="15267"/>
    <cellStyle name="Normal 3 2 3 3 5 2 6" xfId="20197"/>
    <cellStyle name="Normal 3 2 3 3 5 3" xfId="3461"/>
    <cellStyle name="Normal 3 2 3 3 5 3 2" xfId="8742"/>
    <cellStyle name="Normal 3 2 3 3 5 3 2 2" xfId="26885"/>
    <cellStyle name="Normal 3 2 3 3 5 3 3" xfId="16499"/>
    <cellStyle name="Normal 3 2 3 3 5 3 4" xfId="21605"/>
    <cellStyle name="Normal 3 2 3 3 5 4" xfId="6101"/>
    <cellStyle name="Normal 3 2 3 3 5 4 2" xfId="24245"/>
    <cellStyle name="Normal 3 2 3 3 5 5" xfId="11395"/>
    <cellStyle name="Normal 3 2 3 3 5 6" xfId="14035"/>
    <cellStyle name="Normal 3 2 3 3 5 7" xfId="18965"/>
    <cellStyle name="Normal 3 2 3 3 6" xfId="1373"/>
    <cellStyle name="Normal 3 2 3 3 6 2" xfId="4015"/>
    <cellStyle name="Normal 3 2 3 3 6 2 2" xfId="9296"/>
    <cellStyle name="Normal 3 2 3 3 6 2 2 2" xfId="27439"/>
    <cellStyle name="Normal 3 2 3 3 6 2 3" xfId="17053"/>
    <cellStyle name="Normal 3 2 3 3 6 2 4" xfId="22159"/>
    <cellStyle name="Normal 3 2 3 3 6 3" xfId="6655"/>
    <cellStyle name="Normal 3 2 3 3 6 3 2" xfId="24799"/>
    <cellStyle name="Normal 3 2 3 3 6 4" xfId="11949"/>
    <cellStyle name="Normal 3 2 3 3 6 5" xfId="14589"/>
    <cellStyle name="Normal 3 2 3 3 6 6" xfId="19519"/>
    <cellStyle name="Normal 3 2 3 3 7" xfId="2605"/>
    <cellStyle name="Normal 3 2 3 3 7 2" xfId="5247"/>
    <cellStyle name="Normal 3 2 3 3 7 2 2" xfId="10528"/>
    <cellStyle name="Normal 3 2 3 3 7 2 2 2" xfId="28671"/>
    <cellStyle name="Normal 3 2 3 3 7 2 3" xfId="23391"/>
    <cellStyle name="Normal 3 2 3 3 7 3" xfId="7887"/>
    <cellStyle name="Normal 3 2 3 3 7 3 2" xfId="26031"/>
    <cellStyle name="Normal 3 2 3 3 7 4" xfId="13181"/>
    <cellStyle name="Normal 3 2 3 3 7 5" xfId="15821"/>
    <cellStyle name="Normal 3 2 3 3 7 6" xfId="20751"/>
    <cellStyle name="Normal 3 2 3 3 8" xfId="2755"/>
    <cellStyle name="Normal 3 2 3 3 8 2" xfId="8037"/>
    <cellStyle name="Normal 3 2 3 3 8 2 2" xfId="26181"/>
    <cellStyle name="Normal 3 2 3 3 8 3" xfId="20901"/>
    <cellStyle name="Normal 3 2 3 3 9" xfId="5397"/>
    <cellStyle name="Normal 3 2 3 3 9 2" xfId="23541"/>
    <cellStyle name="Normal 3 2 3 4" xfId="113"/>
    <cellStyle name="Normal 3 2 3 5" xfId="158"/>
    <cellStyle name="Normal 3 2 3 5 10" xfId="10708"/>
    <cellStyle name="Normal 3 2 3 5 11" xfId="13389"/>
    <cellStyle name="Normal 3 2 3 5 12" xfId="18318"/>
    <cellStyle name="Normal 3 2 3 5 2" xfId="250"/>
    <cellStyle name="Normal 3 2 3 5 2 10" xfId="13476"/>
    <cellStyle name="Normal 3 2 3 5 2 11" xfId="18406"/>
    <cellStyle name="Normal 3 2 3 5 2 2" xfId="435"/>
    <cellStyle name="Normal 3 2 3 5 2 2 2" xfId="788"/>
    <cellStyle name="Normal 3 2 3 5 2 2 2 2" xfId="2020"/>
    <cellStyle name="Normal 3 2 3 5 2 2 2 2 2" xfId="4662"/>
    <cellStyle name="Normal 3 2 3 5 2 2 2 2 2 2" xfId="9943"/>
    <cellStyle name="Normal 3 2 3 5 2 2 2 2 2 2 2" xfId="28086"/>
    <cellStyle name="Normal 3 2 3 5 2 2 2 2 2 3" xfId="17700"/>
    <cellStyle name="Normal 3 2 3 5 2 2 2 2 2 4" xfId="22806"/>
    <cellStyle name="Normal 3 2 3 5 2 2 2 2 3" xfId="7302"/>
    <cellStyle name="Normal 3 2 3 5 2 2 2 2 3 2" xfId="25446"/>
    <cellStyle name="Normal 3 2 3 5 2 2 2 2 4" xfId="12596"/>
    <cellStyle name="Normal 3 2 3 5 2 2 2 2 5" xfId="15236"/>
    <cellStyle name="Normal 3 2 3 5 2 2 2 2 6" xfId="20166"/>
    <cellStyle name="Normal 3 2 3 5 2 2 2 3" xfId="3430"/>
    <cellStyle name="Normal 3 2 3 5 2 2 2 3 2" xfId="8711"/>
    <cellStyle name="Normal 3 2 3 5 2 2 2 3 2 2" xfId="26854"/>
    <cellStyle name="Normal 3 2 3 5 2 2 2 3 3" xfId="16468"/>
    <cellStyle name="Normal 3 2 3 5 2 2 2 3 4" xfId="21574"/>
    <cellStyle name="Normal 3 2 3 5 2 2 2 4" xfId="6070"/>
    <cellStyle name="Normal 3 2 3 5 2 2 2 4 2" xfId="24214"/>
    <cellStyle name="Normal 3 2 3 5 2 2 2 5" xfId="11364"/>
    <cellStyle name="Normal 3 2 3 5 2 2 2 6" xfId="14004"/>
    <cellStyle name="Normal 3 2 3 5 2 2 2 7" xfId="18934"/>
    <cellStyle name="Normal 3 2 3 5 2 2 3" xfId="1140"/>
    <cellStyle name="Normal 3 2 3 5 2 2 3 2" xfId="2372"/>
    <cellStyle name="Normal 3 2 3 5 2 2 3 2 2" xfId="5014"/>
    <cellStyle name="Normal 3 2 3 5 2 2 3 2 2 2" xfId="10295"/>
    <cellStyle name="Normal 3 2 3 5 2 2 3 2 2 2 2" xfId="28438"/>
    <cellStyle name="Normal 3 2 3 5 2 2 3 2 2 3" xfId="18052"/>
    <cellStyle name="Normal 3 2 3 5 2 2 3 2 2 4" xfId="23158"/>
    <cellStyle name="Normal 3 2 3 5 2 2 3 2 3" xfId="7654"/>
    <cellStyle name="Normal 3 2 3 5 2 2 3 2 3 2" xfId="25798"/>
    <cellStyle name="Normal 3 2 3 5 2 2 3 2 4" xfId="12948"/>
    <cellStyle name="Normal 3 2 3 5 2 2 3 2 5" xfId="15588"/>
    <cellStyle name="Normal 3 2 3 5 2 2 3 2 6" xfId="20518"/>
    <cellStyle name="Normal 3 2 3 5 2 2 3 3" xfId="3782"/>
    <cellStyle name="Normal 3 2 3 5 2 2 3 3 2" xfId="9063"/>
    <cellStyle name="Normal 3 2 3 5 2 2 3 3 2 2" xfId="27206"/>
    <cellStyle name="Normal 3 2 3 5 2 2 3 3 3" xfId="16820"/>
    <cellStyle name="Normal 3 2 3 5 2 2 3 3 4" xfId="21926"/>
    <cellStyle name="Normal 3 2 3 5 2 2 3 4" xfId="6422"/>
    <cellStyle name="Normal 3 2 3 5 2 2 3 4 2" xfId="24566"/>
    <cellStyle name="Normal 3 2 3 5 2 2 3 5" xfId="11716"/>
    <cellStyle name="Normal 3 2 3 5 2 2 3 6" xfId="14356"/>
    <cellStyle name="Normal 3 2 3 5 2 2 3 7" xfId="19286"/>
    <cellStyle name="Normal 3 2 3 5 2 2 4" xfId="1668"/>
    <cellStyle name="Normal 3 2 3 5 2 2 4 2" xfId="4310"/>
    <cellStyle name="Normal 3 2 3 5 2 2 4 2 2" xfId="9591"/>
    <cellStyle name="Normal 3 2 3 5 2 2 4 2 2 2" xfId="27734"/>
    <cellStyle name="Normal 3 2 3 5 2 2 4 2 3" xfId="17348"/>
    <cellStyle name="Normal 3 2 3 5 2 2 4 2 4" xfId="22454"/>
    <cellStyle name="Normal 3 2 3 5 2 2 4 3" xfId="6950"/>
    <cellStyle name="Normal 3 2 3 5 2 2 4 3 2" xfId="25094"/>
    <cellStyle name="Normal 3 2 3 5 2 2 4 4" xfId="12244"/>
    <cellStyle name="Normal 3 2 3 5 2 2 4 5" xfId="14884"/>
    <cellStyle name="Normal 3 2 3 5 2 2 4 6" xfId="19814"/>
    <cellStyle name="Normal 3 2 3 5 2 2 5" xfId="3077"/>
    <cellStyle name="Normal 3 2 3 5 2 2 5 2" xfId="8359"/>
    <cellStyle name="Normal 3 2 3 5 2 2 5 2 2" xfId="26502"/>
    <cellStyle name="Normal 3 2 3 5 2 2 5 3" xfId="16116"/>
    <cellStyle name="Normal 3 2 3 5 2 2 5 4" xfId="21222"/>
    <cellStyle name="Normal 3 2 3 5 2 2 6" xfId="5718"/>
    <cellStyle name="Normal 3 2 3 5 2 2 6 2" xfId="23862"/>
    <cellStyle name="Normal 3 2 3 5 2 2 7" xfId="11016"/>
    <cellStyle name="Normal 3 2 3 5 2 2 8" xfId="13652"/>
    <cellStyle name="Normal 3 2 3 5 2 2 9" xfId="18582"/>
    <cellStyle name="Normal 3 2 3 5 2 3" xfId="611"/>
    <cellStyle name="Normal 3 2 3 5 2 3 2" xfId="1316"/>
    <cellStyle name="Normal 3 2 3 5 2 3 2 2" xfId="2548"/>
    <cellStyle name="Normal 3 2 3 5 2 3 2 2 2" xfId="5190"/>
    <cellStyle name="Normal 3 2 3 5 2 3 2 2 2 2" xfId="10471"/>
    <cellStyle name="Normal 3 2 3 5 2 3 2 2 2 2 2" xfId="28614"/>
    <cellStyle name="Normal 3 2 3 5 2 3 2 2 2 3" xfId="18228"/>
    <cellStyle name="Normal 3 2 3 5 2 3 2 2 2 4" xfId="23334"/>
    <cellStyle name="Normal 3 2 3 5 2 3 2 2 3" xfId="7830"/>
    <cellStyle name="Normal 3 2 3 5 2 3 2 2 3 2" xfId="25974"/>
    <cellStyle name="Normal 3 2 3 5 2 3 2 2 4" xfId="13124"/>
    <cellStyle name="Normal 3 2 3 5 2 3 2 2 5" xfId="15764"/>
    <cellStyle name="Normal 3 2 3 5 2 3 2 2 6" xfId="20694"/>
    <cellStyle name="Normal 3 2 3 5 2 3 2 3" xfId="3958"/>
    <cellStyle name="Normal 3 2 3 5 2 3 2 3 2" xfId="9239"/>
    <cellStyle name="Normal 3 2 3 5 2 3 2 3 2 2" xfId="27382"/>
    <cellStyle name="Normal 3 2 3 5 2 3 2 3 3" xfId="16996"/>
    <cellStyle name="Normal 3 2 3 5 2 3 2 3 4" xfId="22102"/>
    <cellStyle name="Normal 3 2 3 5 2 3 2 4" xfId="6598"/>
    <cellStyle name="Normal 3 2 3 5 2 3 2 4 2" xfId="24742"/>
    <cellStyle name="Normal 3 2 3 5 2 3 2 5" xfId="11892"/>
    <cellStyle name="Normal 3 2 3 5 2 3 2 6" xfId="14532"/>
    <cellStyle name="Normal 3 2 3 5 2 3 2 7" xfId="19462"/>
    <cellStyle name="Normal 3 2 3 5 2 3 3" xfId="1844"/>
    <cellStyle name="Normal 3 2 3 5 2 3 3 2" xfId="4486"/>
    <cellStyle name="Normal 3 2 3 5 2 3 3 2 2" xfId="9767"/>
    <cellStyle name="Normal 3 2 3 5 2 3 3 2 2 2" xfId="27910"/>
    <cellStyle name="Normal 3 2 3 5 2 3 3 2 3" xfId="17524"/>
    <cellStyle name="Normal 3 2 3 5 2 3 3 2 4" xfId="22630"/>
    <cellStyle name="Normal 3 2 3 5 2 3 3 3" xfId="7126"/>
    <cellStyle name="Normal 3 2 3 5 2 3 3 3 2" xfId="25270"/>
    <cellStyle name="Normal 3 2 3 5 2 3 3 4" xfId="12420"/>
    <cellStyle name="Normal 3 2 3 5 2 3 3 5" xfId="15060"/>
    <cellStyle name="Normal 3 2 3 5 2 3 3 6" xfId="19990"/>
    <cellStyle name="Normal 3 2 3 5 2 3 4" xfId="3253"/>
    <cellStyle name="Normal 3 2 3 5 2 3 4 2" xfId="8535"/>
    <cellStyle name="Normal 3 2 3 5 2 3 4 2 2" xfId="26678"/>
    <cellStyle name="Normal 3 2 3 5 2 3 4 3" xfId="16292"/>
    <cellStyle name="Normal 3 2 3 5 2 3 4 4" xfId="21398"/>
    <cellStyle name="Normal 3 2 3 5 2 3 5" xfId="5894"/>
    <cellStyle name="Normal 3 2 3 5 2 3 5 2" xfId="24038"/>
    <cellStyle name="Normal 3 2 3 5 2 3 6" xfId="11188"/>
    <cellStyle name="Normal 3 2 3 5 2 3 7" xfId="13828"/>
    <cellStyle name="Normal 3 2 3 5 2 3 8" xfId="18758"/>
    <cellStyle name="Normal 3 2 3 5 2 4" xfId="964"/>
    <cellStyle name="Normal 3 2 3 5 2 4 2" xfId="2196"/>
    <cellStyle name="Normal 3 2 3 5 2 4 2 2" xfId="4838"/>
    <cellStyle name="Normal 3 2 3 5 2 4 2 2 2" xfId="10119"/>
    <cellStyle name="Normal 3 2 3 5 2 4 2 2 2 2" xfId="28262"/>
    <cellStyle name="Normal 3 2 3 5 2 4 2 2 3" xfId="17876"/>
    <cellStyle name="Normal 3 2 3 5 2 4 2 2 4" xfId="22982"/>
    <cellStyle name="Normal 3 2 3 5 2 4 2 3" xfId="7478"/>
    <cellStyle name="Normal 3 2 3 5 2 4 2 3 2" xfId="25622"/>
    <cellStyle name="Normal 3 2 3 5 2 4 2 4" xfId="12772"/>
    <cellStyle name="Normal 3 2 3 5 2 4 2 5" xfId="15412"/>
    <cellStyle name="Normal 3 2 3 5 2 4 2 6" xfId="20342"/>
    <cellStyle name="Normal 3 2 3 5 2 4 3" xfId="3606"/>
    <cellStyle name="Normal 3 2 3 5 2 4 3 2" xfId="8887"/>
    <cellStyle name="Normal 3 2 3 5 2 4 3 2 2" xfId="27030"/>
    <cellStyle name="Normal 3 2 3 5 2 4 3 3" xfId="16644"/>
    <cellStyle name="Normal 3 2 3 5 2 4 3 4" xfId="21750"/>
    <cellStyle name="Normal 3 2 3 5 2 4 4" xfId="6246"/>
    <cellStyle name="Normal 3 2 3 5 2 4 4 2" xfId="24390"/>
    <cellStyle name="Normal 3 2 3 5 2 4 5" xfId="11540"/>
    <cellStyle name="Normal 3 2 3 5 2 4 6" xfId="14180"/>
    <cellStyle name="Normal 3 2 3 5 2 4 7" xfId="19110"/>
    <cellStyle name="Normal 3 2 3 5 2 5" xfId="1492"/>
    <cellStyle name="Normal 3 2 3 5 2 5 2" xfId="4134"/>
    <cellStyle name="Normal 3 2 3 5 2 5 2 2" xfId="9415"/>
    <cellStyle name="Normal 3 2 3 5 2 5 2 2 2" xfId="27558"/>
    <cellStyle name="Normal 3 2 3 5 2 5 2 3" xfId="17172"/>
    <cellStyle name="Normal 3 2 3 5 2 5 2 4" xfId="22278"/>
    <cellStyle name="Normal 3 2 3 5 2 5 3" xfId="6774"/>
    <cellStyle name="Normal 3 2 3 5 2 5 3 2" xfId="24918"/>
    <cellStyle name="Normal 3 2 3 5 2 5 4" xfId="12068"/>
    <cellStyle name="Normal 3 2 3 5 2 5 5" xfId="14708"/>
    <cellStyle name="Normal 3 2 3 5 2 5 6" xfId="19638"/>
    <cellStyle name="Normal 3 2 3 5 2 6" xfId="2724"/>
    <cellStyle name="Normal 3 2 3 5 2 6 2" xfId="5366"/>
    <cellStyle name="Normal 3 2 3 5 2 6 2 2" xfId="10647"/>
    <cellStyle name="Normal 3 2 3 5 2 6 2 2 2" xfId="28790"/>
    <cellStyle name="Normal 3 2 3 5 2 6 2 3" xfId="23510"/>
    <cellStyle name="Normal 3 2 3 5 2 6 3" xfId="8006"/>
    <cellStyle name="Normal 3 2 3 5 2 6 3 2" xfId="26150"/>
    <cellStyle name="Normal 3 2 3 5 2 6 4" xfId="13300"/>
    <cellStyle name="Normal 3 2 3 5 2 6 5" xfId="15940"/>
    <cellStyle name="Normal 3 2 3 5 2 6 6" xfId="20870"/>
    <cellStyle name="Normal 3 2 3 5 2 7" xfId="2901"/>
    <cellStyle name="Normal 3 2 3 5 2 7 2" xfId="8183"/>
    <cellStyle name="Normal 3 2 3 5 2 7 2 2" xfId="26326"/>
    <cellStyle name="Normal 3 2 3 5 2 7 3" xfId="21046"/>
    <cellStyle name="Normal 3 2 3 5 2 8" xfId="5542"/>
    <cellStyle name="Normal 3 2 3 5 2 8 2" xfId="23686"/>
    <cellStyle name="Normal 3 2 3 5 2 9" xfId="10840"/>
    <cellStyle name="Normal 3 2 3 5 3" xfId="348"/>
    <cellStyle name="Normal 3 2 3 5 3 2" xfId="701"/>
    <cellStyle name="Normal 3 2 3 5 3 2 2" xfId="1933"/>
    <cellStyle name="Normal 3 2 3 5 3 2 2 2" xfId="4575"/>
    <cellStyle name="Normal 3 2 3 5 3 2 2 2 2" xfId="9856"/>
    <cellStyle name="Normal 3 2 3 5 3 2 2 2 2 2" xfId="27999"/>
    <cellStyle name="Normal 3 2 3 5 3 2 2 2 3" xfId="17613"/>
    <cellStyle name="Normal 3 2 3 5 3 2 2 2 4" xfId="22719"/>
    <cellStyle name="Normal 3 2 3 5 3 2 2 3" xfId="7215"/>
    <cellStyle name="Normal 3 2 3 5 3 2 2 3 2" xfId="25359"/>
    <cellStyle name="Normal 3 2 3 5 3 2 2 4" xfId="12509"/>
    <cellStyle name="Normal 3 2 3 5 3 2 2 5" xfId="15149"/>
    <cellStyle name="Normal 3 2 3 5 3 2 2 6" xfId="20079"/>
    <cellStyle name="Normal 3 2 3 5 3 2 3" xfId="3343"/>
    <cellStyle name="Normal 3 2 3 5 3 2 3 2" xfId="8624"/>
    <cellStyle name="Normal 3 2 3 5 3 2 3 2 2" xfId="26767"/>
    <cellStyle name="Normal 3 2 3 5 3 2 3 3" xfId="16381"/>
    <cellStyle name="Normal 3 2 3 5 3 2 3 4" xfId="21487"/>
    <cellStyle name="Normal 3 2 3 5 3 2 4" xfId="5983"/>
    <cellStyle name="Normal 3 2 3 5 3 2 4 2" xfId="24127"/>
    <cellStyle name="Normal 3 2 3 5 3 2 5" xfId="11277"/>
    <cellStyle name="Normal 3 2 3 5 3 2 6" xfId="13917"/>
    <cellStyle name="Normal 3 2 3 5 3 2 7" xfId="18847"/>
    <cellStyle name="Normal 3 2 3 5 3 3" xfId="1053"/>
    <cellStyle name="Normal 3 2 3 5 3 3 2" xfId="2285"/>
    <cellStyle name="Normal 3 2 3 5 3 3 2 2" xfId="4927"/>
    <cellStyle name="Normal 3 2 3 5 3 3 2 2 2" xfId="10208"/>
    <cellStyle name="Normal 3 2 3 5 3 3 2 2 2 2" xfId="28351"/>
    <cellStyle name="Normal 3 2 3 5 3 3 2 2 3" xfId="17965"/>
    <cellStyle name="Normal 3 2 3 5 3 3 2 2 4" xfId="23071"/>
    <cellStyle name="Normal 3 2 3 5 3 3 2 3" xfId="7567"/>
    <cellStyle name="Normal 3 2 3 5 3 3 2 3 2" xfId="25711"/>
    <cellStyle name="Normal 3 2 3 5 3 3 2 4" xfId="12861"/>
    <cellStyle name="Normal 3 2 3 5 3 3 2 5" xfId="15501"/>
    <cellStyle name="Normal 3 2 3 5 3 3 2 6" xfId="20431"/>
    <cellStyle name="Normal 3 2 3 5 3 3 3" xfId="3695"/>
    <cellStyle name="Normal 3 2 3 5 3 3 3 2" xfId="8976"/>
    <cellStyle name="Normal 3 2 3 5 3 3 3 2 2" xfId="27119"/>
    <cellStyle name="Normal 3 2 3 5 3 3 3 3" xfId="16733"/>
    <cellStyle name="Normal 3 2 3 5 3 3 3 4" xfId="21839"/>
    <cellStyle name="Normal 3 2 3 5 3 3 4" xfId="6335"/>
    <cellStyle name="Normal 3 2 3 5 3 3 4 2" xfId="24479"/>
    <cellStyle name="Normal 3 2 3 5 3 3 5" xfId="11629"/>
    <cellStyle name="Normal 3 2 3 5 3 3 6" xfId="14269"/>
    <cellStyle name="Normal 3 2 3 5 3 3 7" xfId="19199"/>
    <cellStyle name="Normal 3 2 3 5 3 4" xfId="1581"/>
    <cellStyle name="Normal 3 2 3 5 3 4 2" xfId="4223"/>
    <cellStyle name="Normal 3 2 3 5 3 4 2 2" xfId="9504"/>
    <cellStyle name="Normal 3 2 3 5 3 4 2 2 2" xfId="27647"/>
    <cellStyle name="Normal 3 2 3 5 3 4 2 3" xfId="17261"/>
    <cellStyle name="Normal 3 2 3 5 3 4 2 4" xfId="22367"/>
    <cellStyle name="Normal 3 2 3 5 3 4 3" xfId="6863"/>
    <cellStyle name="Normal 3 2 3 5 3 4 3 2" xfId="25007"/>
    <cellStyle name="Normal 3 2 3 5 3 4 4" xfId="12157"/>
    <cellStyle name="Normal 3 2 3 5 3 4 5" xfId="14797"/>
    <cellStyle name="Normal 3 2 3 5 3 4 6" xfId="19727"/>
    <cellStyle name="Normal 3 2 3 5 3 5" xfId="2990"/>
    <cellStyle name="Normal 3 2 3 5 3 5 2" xfId="8272"/>
    <cellStyle name="Normal 3 2 3 5 3 5 2 2" xfId="26415"/>
    <cellStyle name="Normal 3 2 3 5 3 5 3" xfId="16029"/>
    <cellStyle name="Normal 3 2 3 5 3 5 4" xfId="21135"/>
    <cellStyle name="Normal 3 2 3 5 3 6" xfId="5631"/>
    <cellStyle name="Normal 3 2 3 5 3 6 2" xfId="23775"/>
    <cellStyle name="Normal 3 2 3 5 3 7" xfId="10931"/>
    <cellStyle name="Normal 3 2 3 5 3 8" xfId="13565"/>
    <cellStyle name="Normal 3 2 3 5 3 9" xfId="18495"/>
    <cellStyle name="Normal 3 2 3 5 4" xfId="524"/>
    <cellStyle name="Normal 3 2 3 5 4 2" xfId="1229"/>
    <cellStyle name="Normal 3 2 3 5 4 2 2" xfId="2461"/>
    <cellStyle name="Normal 3 2 3 5 4 2 2 2" xfId="5103"/>
    <cellStyle name="Normal 3 2 3 5 4 2 2 2 2" xfId="10384"/>
    <cellStyle name="Normal 3 2 3 5 4 2 2 2 2 2" xfId="28527"/>
    <cellStyle name="Normal 3 2 3 5 4 2 2 2 3" xfId="18141"/>
    <cellStyle name="Normal 3 2 3 5 4 2 2 2 4" xfId="23247"/>
    <cellStyle name="Normal 3 2 3 5 4 2 2 3" xfId="7743"/>
    <cellStyle name="Normal 3 2 3 5 4 2 2 3 2" xfId="25887"/>
    <cellStyle name="Normal 3 2 3 5 4 2 2 4" xfId="13037"/>
    <cellStyle name="Normal 3 2 3 5 4 2 2 5" xfId="15677"/>
    <cellStyle name="Normal 3 2 3 5 4 2 2 6" xfId="20607"/>
    <cellStyle name="Normal 3 2 3 5 4 2 3" xfId="3871"/>
    <cellStyle name="Normal 3 2 3 5 4 2 3 2" xfId="9152"/>
    <cellStyle name="Normal 3 2 3 5 4 2 3 2 2" xfId="27295"/>
    <cellStyle name="Normal 3 2 3 5 4 2 3 3" xfId="16909"/>
    <cellStyle name="Normal 3 2 3 5 4 2 3 4" xfId="22015"/>
    <cellStyle name="Normal 3 2 3 5 4 2 4" xfId="6511"/>
    <cellStyle name="Normal 3 2 3 5 4 2 4 2" xfId="24655"/>
    <cellStyle name="Normal 3 2 3 5 4 2 5" xfId="11805"/>
    <cellStyle name="Normal 3 2 3 5 4 2 6" xfId="14445"/>
    <cellStyle name="Normal 3 2 3 5 4 2 7" xfId="19375"/>
    <cellStyle name="Normal 3 2 3 5 4 3" xfId="1757"/>
    <cellStyle name="Normal 3 2 3 5 4 3 2" xfId="4399"/>
    <cellStyle name="Normal 3 2 3 5 4 3 2 2" xfId="9680"/>
    <cellStyle name="Normal 3 2 3 5 4 3 2 2 2" xfId="27823"/>
    <cellStyle name="Normal 3 2 3 5 4 3 2 3" xfId="17437"/>
    <cellStyle name="Normal 3 2 3 5 4 3 2 4" xfId="22543"/>
    <cellStyle name="Normal 3 2 3 5 4 3 3" xfId="7039"/>
    <cellStyle name="Normal 3 2 3 5 4 3 3 2" xfId="25183"/>
    <cellStyle name="Normal 3 2 3 5 4 3 4" xfId="12333"/>
    <cellStyle name="Normal 3 2 3 5 4 3 5" xfId="14973"/>
    <cellStyle name="Normal 3 2 3 5 4 3 6" xfId="19903"/>
    <cellStyle name="Normal 3 2 3 5 4 4" xfId="3166"/>
    <cellStyle name="Normal 3 2 3 5 4 4 2" xfId="8448"/>
    <cellStyle name="Normal 3 2 3 5 4 4 2 2" xfId="26591"/>
    <cellStyle name="Normal 3 2 3 5 4 4 3" xfId="16205"/>
    <cellStyle name="Normal 3 2 3 5 4 4 4" xfId="21311"/>
    <cellStyle name="Normal 3 2 3 5 4 5" xfId="5807"/>
    <cellStyle name="Normal 3 2 3 5 4 5 2" xfId="23951"/>
    <cellStyle name="Normal 3 2 3 5 4 6" xfId="11103"/>
    <cellStyle name="Normal 3 2 3 5 4 7" xfId="13741"/>
    <cellStyle name="Normal 3 2 3 5 4 8" xfId="18671"/>
    <cellStyle name="Normal 3 2 3 5 5" xfId="877"/>
    <cellStyle name="Normal 3 2 3 5 5 2" xfId="2109"/>
    <cellStyle name="Normal 3 2 3 5 5 2 2" xfId="4751"/>
    <cellStyle name="Normal 3 2 3 5 5 2 2 2" xfId="10032"/>
    <cellStyle name="Normal 3 2 3 5 5 2 2 2 2" xfId="28175"/>
    <cellStyle name="Normal 3 2 3 5 5 2 2 3" xfId="17789"/>
    <cellStyle name="Normal 3 2 3 5 5 2 2 4" xfId="22895"/>
    <cellStyle name="Normal 3 2 3 5 5 2 3" xfId="7391"/>
    <cellStyle name="Normal 3 2 3 5 5 2 3 2" xfId="25535"/>
    <cellStyle name="Normal 3 2 3 5 5 2 4" xfId="12685"/>
    <cellStyle name="Normal 3 2 3 5 5 2 5" xfId="15325"/>
    <cellStyle name="Normal 3 2 3 5 5 2 6" xfId="20255"/>
    <cellStyle name="Normal 3 2 3 5 5 3" xfId="3519"/>
    <cellStyle name="Normal 3 2 3 5 5 3 2" xfId="8800"/>
    <cellStyle name="Normal 3 2 3 5 5 3 2 2" xfId="26943"/>
    <cellStyle name="Normal 3 2 3 5 5 3 3" xfId="16557"/>
    <cellStyle name="Normal 3 2 3 5 5 3 4" xfId="21663"/>
    <cellStyle name="Normal 3 2 3 5 5 4" xfId="6159"/>
    <cellStyle name="Normal 3 2 3 5 5 4 2" xfId="24303"/>
    <cellStyle name="Normal 3 2 3 5 5 5" xfId="11453"/>
    <cellStyle name="Normal 3 2 3 5 5 6" xfId="14093"/>
    <cellStyle name="Normal 3 2 3 5 5 7" xfId="19023"/>
    <cellStyle name="Normal 3 2 3 5 6" xfId="1405"/>
    <cellStyle name="Normal 3 2 3 5 6 2" xfId="4047"/>
    <cellStyle name="Normal 3 2 3 5 6 2 2" xfId="9328"/>
    <cellStyle name="Normal 3 2 3 5 6 2 2 2" xfId="27471"/>
    <cellStyle name="Normal 3 2 3 5 6 2 3" xfId="17085"/>
    <cellStyle name="Normal 3 2 3 5 6 2 4" xfId="22191"/>
    <cellStyle name="Normal 3 2 3 5 6 3" xfId="6687"/>
    <cellStyle name="Normal 3 2 3 5 6 3 2" xfId="24831"/>
    <cellStyle name="Normal 3 2 3 5 6 4" xfId="11981"/>
    <cellStyle name="Normal 3 2 3 5 6 5" xfId="14621"/>
    <cellStyle name="Normal 3 2 3 5 6 6" xfId="19551"/>
    <cellStyle name="Normal 3 2 3 5 7" xfId="2637"/>
    <cellStyle name="Normal 3 2 3 5 7 2" xfId="5279"/>
    <cellStyle name="Normal 3 2 3 5 7 2 2" xfId="10560"/>
    <cellStyle name="Normal 3 2 3 5 7 2 2 2" xfId="28703"/>
    <cellStyle name="Normal 3 2 3 5 7 2 3" xfId="23423"/>
    <cellStyle name="Normal 3 2 3 5 7 3" xfId="7919"/>
    <cellStyle name="Normal 3 2 3 5 7 3 2" xfId="26063"/>
    <cellStyle name="Normal 3 2 3 5 7 4" xfId="13213"/>
    <cellStyle name="Normal 3 2 3 5 7 5" xfId="15853"/>
    <cellStyle name="Normal 3 2 3 5 7 6" xfId="20783"/>
    <cellStyle name="Normal 3 2 3 5 8" xfId="2814"/>
    <cellStyle name="Normal 3 2 3 5 8 2" xfId="8096"/>
    <cellStyle name="Normal 3 2 3 5 8 2 2" xfId="26239"/>
    <cellStyle name="Normal 3 2 3 5 8 3" xfId="20959"/>
    <cellStyle name="Normal 3 2 3 5 9" xfId="5455"/>
    <cellStyle name="Normal 3 2 3 5 9 2" xfId="23599"/>
    <cellStyle name="Normal 3 2 3 6" xfId="187"/>
    <cellStyle name="Normal 3 2 3 6 10" xfId="13414"/>
    <cellStyle name="Normal 3 2 3 6 11" xfId="18344"/>
    <cellStyle name="Normal 3 2 3 6 2" xfId="373"/>
    <cellStyle name="Normal 3 2 3 6 2 2" xfId="726"/>
    <cellStyle name="Normal 3 2 3 6 2 2 2" xfId="1958"/>
    <cellStyle name="Normal 3 2 3 6 2 2 2 2" xfId="4600"/>
    <cellStyle name="Normal 3 2 3 6 2 2 2 2 2" xfId="9881"/>
    <cellStyle name="Normal 3 2 3 6 2 2 2 2 2 2" xfId="28024"/>
    <cellStyle name="Normal 3 2 3 6 2 2 2 2 3" xfId="17638"/>
    <cellStyle name="Normal 3 2 3 6 2 2 2 2 4" xfId="22744"/>
    <cellStyle name="Normal 3 2 3 6 2 2 2 3" xfId="7240"/>
    <cellStyle name="Normal 3 2 3 6 2 2 2 3 2" xfId="25384"/>
    <cellStyle name="Normal 3 2 3 6 2 2 2 4" xfId="12534"/>
    <cellStyle name="Normal 3 2 3 6 2 2 2 5" xfId="15174"/>
    <cellStyle name="Normal 3 2 3 6 2 2 2 6" xfId="20104"/>
    <cellStyle name="Normal 3 2 3 6 2 2 3" xfId="3368"/>
    <cellStyle name="Normal 3 2 3 6 2 2 3 2" xfId="8649"/>
    <cellStyle name="Normal 3 2 3 6 2 2 3 2 2" xfId="26792"/>
    <cellStyle name="Normal 3 2 3 6 2 2 3 3" xfId="16406"/>
    <cellStyle name="Normal 3 2 3 6 2 2 3 4" xfId="21512"/>
    <cellStyle name="Normal 3 2 3 6 2 2 4" xfId="6008"/>
    <cellStyle name="Normal 3 2 3 6 2 2 4 2" xfId="24152"/>
    <cellStyle name="Normal 3 2 3 6 2 2 5" xfId="11302"/>
    <cellStyle name="Normal 3 2 3 6 2 2 6" xfId="13942"/>
    <cellStyle name="Normal 3 2 3 6 2 2 7" xfId="18872"/>
    <cellStyle name="Normal 3 2 3 6 2 3" xfId="1078"/>
    <cellStyle name="Normal 3 2 3 6 2 3 2" xfId="2310"/>
    <cellStyle name="Normal 3 2 3 6 2 3 2 2" xfId="4952"/>
    <cellStyle name="Normal 3 2 3 6 2 3 2 2 2" xfId="10233"/>
    <cellStyle name="Normal 3 2 3 6 2 3 2 2 2 2" xfId="28376"/>
    <cellStyle name="Normal 3 2 3 6 2 3 2 2 3" xfId="17990"/>
    <cellStyle name="Normal 3 2 3 6 2 3 2 2 4" xfId="23096"/>
    <cellStyle name="Normal 3 2 3 6 2 3 2 3" xfId="7592"/>
    <cellStyle name="Normal 3 2 3 6 2 3 2 3 2" xfId="25736"/>
    <cellStyle name="Normal 3 2 3 6 2 3 2 4" xfId="12886"/>
    <cellStyle name="Normal 3 2 3 6 2 3 2 5" xfId="15526"/>
    <cellStyle name="Normal 3 2 3 6 2 3 2 6" xfId="20456"/>
    <cellStyle name="Normal 3 2 3 6 2 3 3" xfId="3720"/>
    <cellStyle name="Normal 3 2 3 6 2 3 3 2" xfId="9001"/>
    <cellStyle name="Normal 3 2 3 6 2 3 3 2 2" xfId="27144"/>
    <cellStyle name="Normal 3 2 3 6 2 3 3 3" xfId="16758"/>
    <cellStyle name="Normal 3 2 3 6 2 3 3 4" xfId="21864"/>
    <cellStyle name="Normal 3 2 3 6 2 3 4" xfId="6360"/>
    <cellStyle name="Normal 3 2 3 6 2 3 4 2" xfId="24504"/>
    <cellStyle name="Normal 3 2 3 6 2 3 5" xfId="11654"/>
    <cellStyle name="Normal 3 2 3 6 2 3 6" xfId="14294"/>
    <cellStyle name="Normal 3 2 3 6 2 3 7" xfId="19224"/>
    <cellStyle name="Normal 3 2 3 6 2 4" xfId="1606"/>
    <cellStyle name="Normal 3 2 3 6 2 4 2" xfId="4248"/>
    <cellStyle name="Normal 3 2 3 6 2 4 2 2" xfId="9529"/>
    <cellStyle name="Normal 3 2 3 6 2 4 2 2 2" xfId="27672"/>
    <cellStyle name="Normal 3 2 3 6 2 4 2 3" xfId="17286"/>
    <cellStyle name="Normal 3 2 3 6 2 4 2 4" xfId="22392"/>
    <cellStyle name="Normal 3 2 3 6 2 4 3" xfId="6888"/>
    <cellStyle name="Normal 3 2 3 6 2 4 3 2" xfId="25032"/>
    <cellStyle name="Normal 3 2 3 6 2 4 4" xfId="12182"/>
    <cellStyle name="Normal 3 2 3 6 2 4 5" xfId="14822"/>
    <cellStyle name="Normal 3 2 3 6 2 4 6" xfId="19752"/>
    <cellStyle name="Normal 3 2 3 6 2 5" xfId="3015"/>
    <cellStyle name="Normal 3 2 3 6 2 5 2" xfId="8297"/>
    <cellStyle name="Normal 3 2 3 6 2 5 2 2" xfId="26440"/>
    <cellStyle name="Normal 3 2 3 6 2 5 3" xfId="16054"/>
    <cellStyle name="Normal 3 2 3 6 2 5 4" xfId="21160"/>
    <cellStyle name="Normal 3 2 3 6 2 6" xfId="5656"/>
    <cellStyle name="Normal 3 2 3 6 2 6 2" xfId="23800"/>
    <cellStyle name="Normal 3 2 3 6 2 7" xfId="10955"/>
    <cellStyle name="Normal 3 2 3 6 2 8" xfId="13590"/>
    <cellStyle name="Normal 3 2 3 6 2 9" xfId="18520"/>
    <cellStyle name="Normal 3 2 3 6 3" xfId="549"/>
    <cellStyle name="Normal 3 2 3 6 3 2" xfId="1254"/>
    <cellStyle name="Normal 3 2 3 6 3 2 2" xfId="2486"/>
    <cellStyle name="Normal 3 2 3 6 3 2 2 2" xfId="5128"/>
    <cellStyle name="Normal 3 2 3 6 3 2 2 2 2" xfId="10409"/>
    <cellStyle name="Normal 3 2 3 6 3 2 2 2 2 2" xfId="28552"/>
    <cellStyle name="Normal 3 2 3 6 3 2 2 2 3" xfId="18166"/>
    <cellStyle name="Normal 3 2 3 6 3 2 2 2 4" xfId="23272"/>
    <cellStyle name="Normal 3 2 3 6 3 2 2 3" xfId="7768"/>
    <cellStyle name="Normal 3 2 3 6 3 2 2 3 2" xfId="25912"/>
    <cellStyle name="Normal 3 2 3 6 3 2 2 4" xfId="13062"/>
    <cellStyle name="Normal 3 2 3 6 3 2 2 5" xfId="15702"/>
    <cellStyle name="Normal 3 2 3 6 3 2 2 6" xfId="20632"/>
    <cellStyle name="Normal 3 2 3 6 3 2 3" xfId="3896"/>
    <cellStyle name="Normal 3 2 3 6 3 2 3 2" xfId="9177"/>
    <cellStyle name="Normal 3 2 3 6 3 2 3 2 2" xfId="27320"/>
    <cellStyle name="Normal 3 2 3 6 3 2 3 3" xfId="16934"/>
    <cellStyle name="Normal 3 2 3 6 3 2 3 4" xfId="22040"/>
    <cellStyle name="Normal 3 2 3 6 3 2 4" xfId="6536"/>
    <cellStyle name="Normal 3 2 3 6 3 2 4 2" xfId="24680"/>
    <cellStyle name="Normal 3 2 3 6 3 2 5" xfId="11830"/>
    <cellStyle name="Normal 3 2 3 6 3 2 6" xfId="14470"/>
    <cellStyle name="Normal 3 2 3 6 3 2 7" xfId="19400"/>
    <cellStyle name="Normal 3 2 3 6 3 3" xfId="1782"/>
    <cellStyle name="Normal 3 2 3 6 3 3 2" xfId="4424"/>
    <cellStyle name="Normal 3 2 3 6 3 3 2 2" xfId="9705"/>
    <cellStyle name="Normal 3 2 3 6 3 3 2 2 2" xfId="27848"/>
    <cellStyle name="Normal 3 2 3 6 3 3 2 3" xfId="17462"/>
    <cellStyle name="Normal 3 2 3 6 3 3 2 4" xfId="22568"/>
    <cellStyle name="Normal 3 2 3 6 3 3 3" xfId="7064"/>
    <cellStyle name="Normal 3 2 3 6 3 3 3 2" xfId="25208"/>
    <cellStyle name="Normal 3 2 3 6 3 3 4" xfId="12358"/>
    <cellStyle name="Normal 3 2 3 6 3 3 5" xfId="14998"/>
    <cellStyle name="Normal 3 2 3 6 3 3 6" xfId="19928"/>
    <cellStyle name="Normal 3 2 3 6 3 4" xfId="3191"/>
    <cellStyle name="Normal 3 2 3 6 3 4 2" xfId="8473"/>
    <cellStyle name="Normal 3 2 3 6 3 4 2 2" xfId="26616"/>
    <cellStyle name="Normal 3 2 3 6 3 4 3" xfId="16230"/>
    <cellStyle name="Normal 3 2 3 6 3 4 4" xfId="21336"/>
    <cellStyle name="Normal 3 2 3 6 3 5" xfId="5832"/>
    <cellStyle name="Normal 3 2 3 6 3 5 2" xfId="23976"/>
    <cellStyle name="Normal 3 2 3 6 3 6" xfId="11127"/>
    <cellStyle name="Normal 3 2 3 6 3 7" xfId="13766"/>
    <cellStyle name="Normal 3 2 3 6 3 8" xfId="18696"/>
    <cellStyle name="Normal 3 2 3 6 4" xfId="902"/>
    <cellStyle name="Normal 3 2 3 6 4 2" xfId="2134"/>
    <cellStyle name="Normal 3 2 3 6 4 2 2" xfId="4776"/>
    <cellStyle name="Normal 3 2 3 6 4 2 2 2" xfId="10057"/>
    <cellStyle name="Normal 3 2 3 6 4 2 2 2 2" xfId="28200"/>
    <cellStyle name="Normal 3 2 3 6 4 2 2 3" xfId="17814"/>
    <cellStyle name="Normal 3 2 3 6 4 2 2 4" xfId="22920"/>
    <cellStyle name="Normal 3 2 3 6 4 2 3" xfId="7416"/>
    <cellStyle name="Normal 3 2 3 6 4 2 3 2" xfId="25560"/>
    <cellStyle name="Normal 3 2 3 6 4 2 4" xfId="12710"/>
    <cellStyle name="Normal 3 2 3 6 4 2 5" xfId="15350"/>
    <cellStyle name="Normal 3 2 3 6 4 2 6" xfId="20280"/>
    <cellStyle name="Normal 3 2 3 6 4 3" xfId="3544"/>
    <cellStyle name="Normal 3 2 3 6 4 3 2" xfId="8825"/>
    <cellStyle name="Normal 3 2 3 6 4 3 2 2" xfId="26968"/>
    <cellStyle name="Normal 3 2 3 6 4 3 3" xfId="16582"/>
    <cellStyle name="Normal 3 2 3 6 4 3 4" xfId="21688"/>
    <cellStyle name="Normal 3 2 3 6 4 4" xfId="6184"/>
    <cellStyle name="Normal 3 2 3 6 4 4 2" xfId="24328"/>
    <cellStyle name="Normal 3 2 3 6 4 5" xfId="11478"/>
    <cellStyle name="Normal 3 2 3 6 4 6" xfId="14118"/>
    <cellStyle name="Normal 3 2 3 6 4 7" xfId="19048"/>
    <cellStyle name="Normal 3 2 3 6 5" xfId="1430"/>
    <cellStyle name="Normal 3 2 3 6 5 2" xfId="4072"/>
    <cellStyle name="Normal 3 2 3 6 5 2 2" xfId="9353"/>
    <cellStyle name="Normal 3 2 3 6 5 2 2 2" xfId="27496"/>
    <cellStyle name="Normal 3 2 3 6 5 2 3" xfId="17110"/>
    <cellStyle name="Normal 3 2 3 6 5 2 4" xfId="22216"/>
    <cellStyle name="Normal 3 2 3 6 5 3" xfId="6712"/>
    <cellStyle name="Normal 3 2 3 6 5 3 2" xfId="24856"/>
    <cellStyle name="Normal 3 2 3 6 5 4" xfId="12006"/>
    <cellStyle name="Normal 3 2 3 6 5 5" xfId="14646"/>
    <cellStyle name="Normal 3 2 3 6 5 6" xfId="19576"/>
    <cellStyle name="Normal 3 2 3 6 6" xfId="2662"/>
    <cellStyle name="Normal 3 2 3 6 6 2" xfId="5304"/>
    <cellStyle name="Normal 3 2 3 6 6 2 2" xfId="10585"/>
    <cellStyle name="Normal 3 2 3 6 6 2 2 2" xfId="28728"/>
    <cellStyle name="Normal 3 2 3 6 6 2 3" xfId="23448"/>
    <cellStyle name="Normal 3 2 3 6 6 3" xfId="7944"/>
    <cellStyle name="Normal 3 2 3 6 6 3 2" xfId="26088"/>
    <cellStyle name="Normal 3 2 3 6 6 4" xfId="13238"/>
    <cellStyle name="Normal 3 2 3 6 6 5" xfId="15878"/>
    <cellStyle name="Normal 3 2 3 6 6 6" xfId="20808"/>
    <cellStyle name="Normal 3 2 3 6 7" xfId="2839"/>
    <cellStyle name="Normal 3 2 3 6 7 2" xfId="8121"/>
    <cellStyle name="Normal 3 2 3 6 7 2 2" xfId="26264"/>
    <cellStyle name="Normal 3 2 3 6 7 3" xfId="20984"/>
    <cellStyle name="Normal 3 2 3 6 8" xfId="5480"/>
    <cellStyle name="Normal 3 2 3 6 8 2" xfId="23624"/>
    <cellStyle name="Normal 3 2 3 6 9" xfId="10778"/>
    <cellStyle name="Normal 3 2 3 7" xfId="285"/>
    <cellStyle name="Normal 3 2 3 7 2" xfId="637"/>
    <cellStyle name="Normal 3 2 3 7 2 2" xfId="1869"/>
    <cellStyle name="Normal 3 2 3 7 2 2 2" xfId="4511"/>
    <cellStyle name="Normal 3 2 3 7 2 2 2 2" xfId="9792"/>
    <cellStyle name="Normal 3 2 3 7 2 2 2 2 2" xfId="27935"/>
    <cellStyle name="Normal 3 2 3 7 2 2 2 3" xfId="17549"/>
    <cellStyle name="Normal 3 2 3 7 2 2 2 4" xfId="22655"/>
    <cellStyle name="Normal 3 2 3 7 2 2 3" xfId="7151"/>
    <cellStyle name="Normal 3 2 3 7 2 2 3 2" xfId="25295"/>
    <cellStyle name="Normal 3 2 3 7 2 2 4" xfId="12445"/>
    <cellStyle name="Normal 3 2 3 7 2 2 5" xfId="15085"/>
    <cellStyle name="Normal 3 2 3 7 2 2 6" xfId="20015"/>
    <cellStyle name="Normal 3 2 3 7 2 3" xfId="3279"/>
    <cellStyle name="Normal 3 2 3 7 2 3 2" xfId="8560"/>
    <cellStyle name="Normal 3 2 3 7 2 3 2 2" xfId="26703"/>
    <cellStyle name="Normal 3 2 3 7 2 3 3" xfId="16317"/>
    <cellStyle name="Normal 3 2 3 7 2 3 4" xfId="21423"/>
    <cellStyle name="Normal 3 2 3 7 2 4" xfId="5919"/>
    <cellStyle name="Normal 3 2 3 7 2 4 2" xfId="24063"/>
    <cellStyle name="Normal 3 2 3 7 2 5" xfId="11213"/>
    <cellStyle name="Normal 3 2 3 7 2 6" xfId="13853"/>
    <cellStyle name="Normal 3 2 3 7 2 7" xfId="18783"/>
    <cellStyle name="Normal 3 2 3 7 3" xfId="989"/>
    <cellStyle name="Normal 3 2 3 7 3 2" xfId="2221"/>
    <cellStyle name="Normal 3 2 3 7 3 2 2" xfId="4863"/>
    <cellStyle name="Normal 3 2 3 7 3 2 2 2" xfId="10144"/>
    <cellStyle name="Normal 3 2 3 7 3 2 2 2 2" xfId="28287"/>
    <cellStyle name="Normal 3 2 3 7 3 2 2 3" xfId="17901"/>
    <cellStyle name="Normal 3 2 3 7 3 2 2 4" xfId="23007"/>
    <cellStyle name="Normal 3 2 3 7 3 2 3" xfId="7503"/>
    <cellStyle name="Normal 3 2 3 7 3 2 3 2" xfId="25647"/>
    <cellStyle name="Normal 3 2 3 7 3 2 4" xfId="12797"/>
    <cellStyle name="Normal 3 2 3 7 3 2 5" xfId="15437"/>
    <cellStyle name="Normal 3 2 3 7 3 2 6" xfId="20367"/>
    <cellStyle name="Normal 3 2 3 7 3 3" xfId="3631"/>
    <cellStyle name="Normal 3 2 3 7 3 3 2" xfId="8912"/>
    <cellStyle name="Normal 3 2 3 7 3 3 2 2" xfId="27055"/>
    <cellStyle name="Normal 3 2 3 7 3 3 3" xfId="16669"/>
    <cellStyle name="Normal 3 2 3 7 3 3 4" xfId="21775"/>
    <cellStyle name="Normal 3 2 3 7 3 4" xfId="6271"/>
    <cellStyle name="Normal 3 2 3 7 3 4 2" xfId="24415"/>
    <cellStyle name="Normal 3 2 3 7 3 5" xfId="11565"/>
    <cellStyle name="Normal 3 2 3 7 3 6" xfId="14205"/>
    <cellStyle name="Normal 3 2 3 7 3 7" xfId="19135"/>
    <cellStyle name="Normal 3 2 3 7 4" xfId="1517"/>
    <cellStyle name="Normal 3 2 3 7 4 2" xfId="4159"/>
    <cellStyle name="Normal 3 2 3 7 4 2 2" xfId="9440"/>
    <cellStyle name="Normal 3 2 3 7 4 2 2 2" xfId="27583"/>
    <cellStyle name="Normal 3 2 3 7 4 2 3" xfId="17197"/>
    <cellStyle name="Normal 3 2 3 7 4 2 4" xfId="22303"/>
    <cellStyle name="Normal 3 2 3 7 4 3" xfId="6799"/>
    <cellStyle name="Normal 3 2 3 7 4 3 2" xfId="24943"/>
    <cellStyle name="Normal 3 2 3 7 4 4" xfId="12093"/>
    <cellStyle name="Normal 3 2 3 7 4 5" xfId="14733"/>
    <cellStyle name="Normal 3 2 3 7 4 6" xfId="19663"/>
    <cellStyle name="Normal 3 2 3 7 5" xfId="2926"/>
    <cellStyle name="Normal 3 2 3 7 5 2" xfId="8208"/>
    <cellStyle name="Normal 3 2 3 7 5 2 2" xfId="26351"/>
    <cellStyle name="Normal 3 2 3 7 5 3" xfId="15965"/>
    <cellStyle name="Normal 3 2 3 7 5 4" xfId="21071"/>
    <cellStyle name="Normal 3 2 3 7 6" xfId="5567"/>
    <cellStyle name="Normal 3 2 3 7 6 2" xfId="23711"/>
    <cellStyle name="Normal 3 2 3 7 7" xfId="10870"/>
    <cellStyle name="Normal 3 2 3 7 8" xfId="13501"/>
    <cellStyle name="Normal 3 2 3 7 9" xfId="18432"/>
    <cellStyle name="Normal 3 2 3 8" xfId="460"/>
    <cellStyle name="Normal 3 2 3 8 2" xfId="1165"/>
    <cellStyle name="Normal 3 2 3 8 2 2" xfId="2397"/>
    <cellStyle name="Normal 3 2 3 8 2 2 2" xfId="5039"/>
    <cellStyle name="Normal 3 2 3 8 2 2 2 2" xfId="10320"/>
    <cellStyle name="Normal 3 2 3 8 2 2 2 2 2" xfId="28463"/>
    <cellStyle name="Normal 3 2 3 8 2 2 2 3" xfId="18077"/>
    <cellStyle name="Normal 3 2 3 8 2 2 2 4" xfId="23183"/>
    <cellStyle name="Normal 3 2 3 8 2 2 3" xfId="7679"/>
    <cellStyle name="Normal 3 2 3 8 2 2 3 2" xfId="25823"/>
    <cellStyle name="Normal 3 2 3 8 2 2 4" xfId="12973"/>
    <cellStyle name="Normal 3 2 3 8 2 2 5" xfId="15613"/>
    <cellStyle name="Normal 3 2 3 8 2 2 6" xfId="20543"/>
    <cellStyle name="Normal 3 2 3 8 2 3" xfId="3807"/>
    <cellStyle name="Normal 3 2 3 8 2 3 2" xfId="9088"/>
    <cellStyle name="Normal 3 2 3 8 2 3 2 2" xfId="27231"/>
    <cellStyle name="Normal 3 2 3 8 2 3 3" xfId="16845"/>
    <cellStyle name="Normal 3 2 3 8 2 3 4" xfId="21951"/>
    <cellStyle name="Normal 3 2 3 8 2 4" xfId="6447"/>
    <cellStyle name="Normal 3 2 3 8 2 4 2" xfId="24591"/>
    <cellStyle name="Normal 3 2 3 8 2 5" xfId="11741"/>
    <cellStyle name="Normal 3 2 3 8 2 6" xfId="14381"/>
    <cellStyle name="Normal 3 2 3 8 2 7" xfId="19311"/>
    <cellStyle name="Normal 3 2 3 8 3" xfId="1693"/>
    <cellStyle name="Normal 3 2 3 8 3 2" xfId="4335"/>
    <cellStyle name="Normal 3 2 3 8 3 2 2" xfId="9616"/>
    <cellStyle name="Normal 3 2 3 8 3 2 2 2" xfId="27759"/>
    <cellStyle name="Normal 3 2 3 8 3 2 3" xfId="17373"/>
    <cellStyle name="Normal 3 2 3 8 3 2 4" xfId="22479"/>
    <cellStyle name="Normal 3 2 3 8 3 3" xfId="6975"/>
    <cellStyle name="Normal 3 2 3 8 3 3 2" xfId="25119"/>
    <cellStyle name="Normal 3 2 3 8 3 4" xfId="12269"/>
    <cellStyle name="Normal 3 2 3 8 3 5" xfId="14909"/>
    <cellStyle name="Normal 3 2 3 8 3 6" xfId="19839"/>
    <cellStyle name="Normal 3 2 3 8 4" xfId="3102"/>
    <cellStyle name="Normal 3 2 3 8 4 2" xfId="8384"/>
    <cellStyle name="Normal 3 2 3 8 4 2 2" xfId="26527"/>
    <cellStyle name="Normal 3 2 3 8 4 3" xfId="16141"/>
    <cellStyle name="Normal 3 2 3 8 4 4" xfId="21247"/>
    <cellStyle name="Normal 3 2 3 8 5" xfId="5743"/>
    <cellStyle name="Normal 3 2 3 8 5 2" xfId="23887"/>
    <cellStyle name="Normal 3 2 3 8 6" xfId="11041"/>
    <cellStyle name="Normal 3 2 3 8 7" xfId="13677"/>
    <cellStyle name="Normal 3 2 3 8 8" xfId="18607"/>
    <cellStyle name="Normal 3 2 3 9" xfId="813"/>
    <cellStyle name="Normal 3 2 3 9 2" xfId="2045"/>
    <cellStyle name="Normal 3 2 3 9 2 2" xfId="4687"/>
    <cellStyle name="Normal 3 2 3 9 2 2 2" xfId="9968"/>
    <cellStyle name="Normal 3 2 3 9 2 2 2 2" xfId="28111"/>
    <cellStyle name="Normal 3 2 3 9 2 2 3" xfId="17725"/>
    <cellStyle name="Normal 3 2 3 9 2 2 4" xfId="22831"/>
    <cellStyle name="Normal 3 2 3 9 2 3" xfId="7327"/>
    <cellStyle name="Normal 3 2 3 9 2 3 2" xfId="25471"/>
    <cellStyle name="Normal 3 2 3 9 2 4" xfId="12621"/>
    <cellStyle name="Normal 3 2 3 9 2 5" xfId="15261"/>
    <cellStyle name="Normal 3 2 3 9 2 6" xfId="20191"/>
    <cellStyle name="Normal 3 2 3 9 3" xfId="3455"/>
    <cellStyle name="Normal 3 2 3 9 3 2" xfId="8736"/>
    <cellStyle name="Normal 3 2 3 9 3 2 2" xfId="26879"/>
    <cellStyle name="Normal 3 2 3 9 3 3" xfId="16493"/>
    <cellStyle name="Normal 3 2 3 9 3 4" xfId="21599"/>
    <cellStyle name="Normal 3 2 3 9 4" xfId="6095"/>
    <cellStyle name="Normal 3 2 3 9 4 2" xfId="24239"/>
    <cellStyle name="Normal 3 2 3 9 5" xfId="11389"/>
    <cellStyle name="Normal 3 2 3 9 6" xfId="14029"/>
    <cellStyle name="Normal 3 2 3 9 7" xfId="18959"/>
    <cellStyle name="Normal 3 2 4" xfId="73"/>
    <cellStyle name="Normal 3 2 4 10" xfId="10715"/>
    <cellStyle name="Normal 3 2 4 11" xfId="13333"/>
    <cellStyle name="Normal 3 2 4 12" xfId="18262"/>
    <cellStyle name="Normal 3 2 4 2" xfId="196"/>
    <cellStyle name="Normal 3 2 4 2 10" xfId="13422"/>
    <cellStyle name="Normal 3 2 4 2 11" xfId="18352"/>
    <cellStyle name="Normal 3 2 4 2 2" xfId="381"/>
    <cellStyle name="Normal 3 2 4 2 2 2" xfId="734"/>
    <cellStyle name="Normal 3 2 4 2 2 2 2" xfId="1966"/>
    <cellStyle name="Normal 3 2 4 2 2 2 2 2" xfId="4608"/>
    <cellStyle name="Normal 3 2 4 2 2 2 2 2 2" xfId="9889"/>
    <cellStyle name="Normal 3 2 4 2 2 2 2 2 2 2" xfId="28032"/>
    <cellStyle name="Normal 3 2 4 2 2 2 2 2 3" xfId="17646"/>
    <cellStyle name="Normal 3 2 4 2 2 2 2 2 4" xfId="22752"/>
    <cellStyle name="Normal 3 2 4 2 2 2 2 3" xfId="7248"/>
    <cellStyle name="Normal 3 2 4 2 2 2 2 3 2" xfId="25392"/>
    <cellStyle name="Normal 3 2 4 2 2 2 2 4" xfId="12542"/>
    <cellStyle name="Normal 3 2 4 2 2 2 2 5" xfId="15182"/>
    <cellStyle name="Normal 3 2 4 2 2 2 2 6" xfId="20112"/>
    <cellStyle name="Normal 3 2 4 2 2 2 3" xfId="3376"/>
    <cellStyle name="Normal 3 2 4 2 2 2 3 2" xfId="8657"/>
    <cellStyle name="Normal 3 2 4 2 2 2 3 2 2" xfId="26800"/>
    <cellStyle name="Normal 3 2 4 2 2 2 3 3" xfId="16414"/>
    <cellStyle name="Normal 3 2 4 2 2 2 3 4" xfId="21520"/>
    <cellStyle name="Normal 3 2 4 2 2 2 4" xfId="6016"/>
    <cellStyle name="Normal 3 2 4 2 2 2 4 2" xfId="24160"/>
    <cellStyle name="Normal 3 2 4 2 2 2 5" xfId="11310"/>
    <cellStyle name="Normal 3 2 4 2 2 2 6" xfId="13950"/>
    <cellStyle name="Normal 3 2 4 2 2 2 7" xfId="18880"/>
    <cellStyle name="Normal 3 2 4 2 2 3" xfId="1086"/>
    <cellStyle name="Normal 3 2 4 2 2 3 2" xfId="2318"/>
    <cellStyle name="Normal 3 2 4 2 2 3 2 2" xfId="4960"/>
    <cellStyle name="Normal 3 2 4 2 2 3 2 2 2" xfId="10241"/>
    <cellStyle name="Normal 3 2 4 2 2 3 2 2 2 2" xfId="28384"/>
    <cellStyle name="Normal 3 2 4 2 2 3 2 2 3" xfId="17998"/>
    <cellStyle name="Normal 3 2 4 2 2 3 2 2 4" xfId="23104"/>
    <cellStyle name="Normal 3 2 4 2 2 3 2 3" xfId="7600"/>
    <cellStyle name="Normal 3 2 4 2 2 3 2 3 2" xfId="25744"/>
    <cellStyle name="Normal 3 2 4 2 2 3 2 4" xfId="12894"/>
    <cellStyle name="Normal 3 2 4 2 2 3 2 5" xfId="15534"/>
    <cellStyle name="Normal 3 2 4 2 2 3 2 6" xfId="20464"/>
    <cellStyle name="Normal 3 2 4 2 2 3 3" xfId="3728"/>
    <cellStyle name="Normal 3 2 4 2 2 3 3 2" xfId="9009"/>
    <cellStyle name="Normal 3 2 4 2 2 3 3 2 2" xfId="27152"/>
    <cellStyle name="Normal 3 2 4 2 2 3 3 3" xfId="16766"/>
    <cellStyle name="Normal 3 2 4 2 2 3 3 4" xfId="21872"/>
    <cellStyle name="Normal 3 2 4 2 2 3 4" xfId="6368"/>
    <cellStyle name="Normal 3 2 4 2 2 3 4 2" xfId="24512"/>
    <cellStyle name="Normal 3 2 4 2 2 3 5" xfId="11662"/>
    <cellStyle name="Normal 3 2 4 2 2 3 6" xfId="14302"/>
    <cellStyle name="Normal 3 2 4 2 2 3 7" xfId="19232"/>
    <cellStyle name="Normal 3 2 4 2 2 4" xfId="1614"/>
    <cellStyle name="Normal 3 2 4 2 2 4 2" xfId="4256"/>
    <cellStyle name="Normal 3 2 4 2 2 4 2 2" xfId="9537"/>
    <cellStyle name="Normal 3 2 4 2 2 4 2 2 2" xfId="27680"/>
    <cellStyle name="Normal 3 2 4 2 2 4 2 3" xfId="17294"/>
    <cellStyle name="Normal 3 2 4 2 2 4 2 4" xfId="22400"/>
    <cellStyle name="Normal 3 2 4 2 2 4 3" xfId="6896"/>
    <cellStyle name="Normal 3 2 4 2 2 4 3 2" xfId="25040"/>
    <cellStyle name="Normal 3 2 4 2 2 4 4" xfId="12190"/>
    <cellStyle name="Normal 3 2 4 2 2 4 5" xfId="14830"/>
    <cellStyle name="Normal 3 2 4 2 2 4 6" xfId="19760"/>
    <cellStyle name="Normal 3 2 4 2 2 5" xfId="3023"/>
    <cellStyle name="Normal 3 2 4 2 2 5 2" xfId="8305"/>
    <cellStyle name="Normal 3 2 4 2 2 5 2 2" xfId="26448"/>
    <cellStyle name="Normal 3 2 4 2 2 5 3" xfId="16062"/>
    <cellStyle name="Normal 3 2 4 2 2 5 4" xfId="21168"/>
    <cellStyle name="Normal 3 2 4 2 2 6" xfId="5664"/>
    <cellStyle name="Normal 3 2 4 2 2 6 2" xfId="23808"/>
    <cellStyle name="Normal 3 2 4 2 2 7" xfId="10963"/>
    <cellStyle name="Normal 3 2 4 2 2 8" xfId="13598"/>
    <cellStyle name="Normal 3 2 4 2 2 9" xfId="18528"/>
    <cellStyle name="Normal 3 2 4 2 3" xfId="557"/>
    <cellStyle name="Normal 3 2 4 2 3 2" xfId="1262"/>
    <cellStyle name="Normal 3 2 4 2 3 2 2" xfId="2494"/>
    <cellStyle name="Normal 3 2 4 2 3 2 2 2" xfId="5136"/>
    <cellStyle name="Normal 3 2 4 2 3 2 2 2 2" xfId="10417"/>
    <cellStyle name="Normal 3 2 4 2 3 2 2 2 2 2" xfId="28560"/>
    <cellStyle name="Normal 3 2 4 2 3 2 2 2 3" xfId="18174"/>
    <cellStyle name="Normal 3 2 4 2 3 2 2 2 4" xfId="23280"/>
    <cellStyle name="Normal 3 2 4 2 3 2 2 3" xfId="7776"/>
    <cellStyle name="Normal 3 2 4 2 3 2 2 3 2" xfId="25920"/>
    <cellStyle name="Normal 3 2 4 2 3 2 2 4" xfId="13070"/>
    <cellStyle name="Normal 3 2 4 2 3 2 2 5" xfId="15710"/>
    <cellStyle name="Normal 3 2 4 2 3 2 2 6" xfId="20640"/>
    <cellStyle name="Normal 3 2 4 2 3 2 3" xfId="3904"/>
    <cellStyle name="Normal 3 2 4 2 3 2 3 2" xfId="9185"/>
    <cellStyle name="Normal 3 2 4 2 3 2 3 2 2" xfId="27328"/>
    <cellStyle name="Normal 3 2 4 2 3 2 3 3" xfId="16942"/>
    <cellStyle name="Normal 3 2 4 2 3 2 3 4" xfId="22048"/>
    <cellStyle name="Normal 3 2 4 2 3 2 4" xfId="6544"/>
    <cellStyle name="Normal 3 2 4 2 3 2 4 2" xfId="24688"/>
    <cellStyle name="Normal 3 2 4 2 3 2 5" xfId="11838"/>
    <cellStyle name="Normal 3 2 4 2 3 2 6" xfId="14478"/>
    <cellStyle name="Normal 3 2 4 2 3 2 7" xfId="19408"/>
    <cellStyle name="Normal 3 2 4 2 3 3" xfId="1790"/>
    <cellStyle name="Normal 3 2 4 2 3 3 2" xfId="4432"/>
    <cellStyle name="Normal 3 2 4 2 3 3 2 2" xfId="9713"/>
    <cellStyle name="Normal 3 2 4 2 3 3 2 2 2" xfId="27856"/>
    <cellStyle name="Normal 3 2 4 2 3 3 2 3" xfId="17470"/>
    <cellStyle name="Normal 3 2 4 2 3 3 2 4" xfId="22576"/>
    <cellStyle name="Normal 3 2 4 2 3 3 3" xfId="7072"/>
    <cellStyle name="Normal 3 2 4 2 3 3 3 2" xfId="25216"/>
    <cellStyle name="Normal 3 2 4 2 3 3 4" xfId="12366"/>
    <cellStyle name="Normal 3 2 4 2 3 3 5" xfId="15006"/>
    <cellStyle name="Normal 3 2 4 2 3 3 6" xfId="19936"/>
    <cellStyle name="Normal 3 2 4 2 3 4" xfId="3199"/>
    <cellStyle name="Normal 3 2 4 2 3 4 2" xfId="8481"/>
    <cellStyle name="Normal 3 2 4 2 3 4 2 2" xfId="26624"/>
    <cellStyle name="Normal 3 2 4 2 3 4 3" xfId="16238"/>
    <cellStyle name="Normal 3 2 4 2 3 4 4" xfId="21344"/>
    <cellStyle name="Normal 3 2 4 2 3 5" xfId="5840"/>
    <cellStyle name="Normal 3 2 4 2 3 5 2" xfId="23984"/>
    <cellStyle name="Normal 3 2 4 2 3 6" xfId="11135"/>
    <cellStyle name="Normal 3 2 4 2 3 7" xfId="13774"/>
    <cellStyle name="Normal 3 2 4 2 3 8" xfId="18704"/>
    <cellStyle name="Normal 3 2 4 2 4" xfId="910"/>
    <cellStyle name="Normal 3 2 4 2 4 2" xfId="2142"/>
    <cellStyle name="Normal 3 2 4 2 4 2 2" xfId="4784"/>
    <cellStyle name="Normal 3 2 4 2 4 2 2 2" xfId="10065"/>
    <cellStyle name="Normal 3 2 4 2 4 2 2 2 2" xfId="28208"/>
    <cellStyle name="Normal 3 2 4 2 4 2 2 3" xfId="17822"/>
    <cellStyle name="Normal 3 2 4 2 4 2 2 4" xfId="22928"/>
    <cellStyle name="Normal 3 2 4 2 4 2 3" xfId="7424"/>
    <cellStyle name="Normal 3 2 4 2 4 2 3 2" xfId="25568"/>
    <cellStyle name="Normal 3 2 4 2 4 2 4" xfId="12718"/>
    <cellStyle name="Normal 3 2 4 2 4 2 5" xfId="15358"/>
    <cellStyle name="Normal 3 2 4 2 4 2 6" xfId="20288"/>
    <cellStyle name="Normal 3 2 4 2 4 3" xfId="3552"/>
    <cellStyle name="Normal 3 2 4 2 4 3 2" xfId="8833"/>
    <cellStyle name="Normal 3 2 4 2 4 3 2 2" xfId="26976"/>
    <cellStyle name="Normal 3 2 4 2 4 3 3" xfId="16590"/>
    <cellStyle name="Normal 3 2 4 2 4 3 4" xfId="21696"/>
    <cellStyle name="Normal 3 2 4 2 4 4" xfId="6192"/>
    <cellStyle name="Normal 3 2 4 2 4 4 2" xfId="24336"/>
    <cellStyle name="Normal 3 2 4 2 4 5" xfId="11486"/>
    <cellStyle name="Normal 3 2 4 2 4 6" xfId="14126"/>
    <cellStyle name="Normal 3 2 4 2 4 7" xfId="19056"/>
    <cellStyle name="Normal 3 2 4 2 5" xfId="1438"/>
    <cellStyle name="Normal 3 2 4 2 5 2" xfId="4080"/>
    <cellStyle name="Normal 3 2 4 2 5 2 2" xfId="9361"/>
    <cellStyle name="Normal 3 2 4 2 5 2 2 2" xfId="27504"/>
    <cellStyle name="Normal 3 2 4 2 5 2 3" xfId="17118"/>
    <cellStyle name="Normal 3 2 4 2 5 2 4" xfId="22224"/>
    <cellStyle name="Normal 3 2 4 2 5 3" xfId="6720"/>
    <cellStyle name="Normal 3 2 4 2 5 3 2" xfId="24864"/>
    <cellStyle name="Normal 3 2 4 2 5 4" xfId="12014"/>
    <cellStyle name="Normal 3 2 4 2 5 5" xfId="14654"/>
    <cellStyle name="Normal 3 2 4 2 5 6" xfId="19584"/>
    <cellStyle name="Normal 3 2 4 2 6" xfId="2670"/>
    <cellStyle name="Normal 3 2 4 2 6 2" xfId="5312"/>
    <cellStyle name="Normal 3 2 4 2 6 2 2" xfId="10593"/>
    <cellStyle name="Normal 3 2 4 2 6 2 2 2" xfId="28736"/>
    <cellStyle name="Normal 3 2 4 2 6 2 3" xfId="23456"/>
    <cellStyle name="Normal 3 2 4 2 6 3" xfId="7952"/>
    <cellStyle name="Normal 3 2 4 2 6 3 2" xfId="26096"/>
    <cellStyle name="Normal 3 2 4 2 6 4" xfId="13246"/>
    <cellStyle name="Normal 3 2 4 2 6 5" xfId="15886"/>
    <cellStyle name="Normal 3 2 4 2 6 6" xfId="20816"/>
    <cellStyle name="Normal 3 2 4 2 7" xfId="2847"/>
    <cellStyle name="Normal 3 2 4 2 7 2" xfId="8129"/>
    <cellStyle name="Normal 3 2 4 2 7 2 2" xfId="26272"/>
    <cellStyle name="Normal 3 2 4 2 7 3" xfId="20992"/>
    <cellStyle name="Normal 3 2 4 2 8" xfId="5488"/>
    <cellStyle name="Normal 3 2 4 2 8 2" xfId="23632"/>
    <cellStyle name="Normal 3 2 4 2 9" xfId="10786"/>
    <cellStyle name="Normal 3 2 4 3" xfId="292"/>
    <cellStyle name="Normal 3 2 4 3 2" xfId="645"/>
    <cellStyle name="Normal 3 2 4 3 2 2" xfId="1877"/>
    <cellStyle name="Normal 3 2 4 3 2 2 2" xfId="4519"/>
    <cellStyle name="Normal 3 2 4 3 2 2 2 2" xfId="9800"/>
    <cellStyle name="Normal 3 2 4 3 2 2 2 2 2" xfId="27943"/>
    <cellStyle name="Normal 3 2 4 3 2 2 2 3" xfId="17557"/>
    <cellStyle name="Normal 3 2 4 3 2 2 2 4" xfId="22663"/>
    <cellStyle name="Normal 3 2 4 3 2 2 3" xfId="7159"/>
    <cellStyle name="Normal 3 2 4 3 2 2 3 2" xfId="25303"/>
    <cellStyle name="Normal 3 2 4 3 2 2 4" xfId="12453"/>
    <cellStyle name="Normal 3 2 4 3 2 2 5" xfId="15093"/>
    <cellStyle name="Normal 3 2 4 3 2 2 6" xfId="20023"/>
    <cellStyle name="Normal 3 2 4 3 2 3" xfId="3287"/>
    <cellStyle name="Normal 3 2 4 3 2 3 2" xfId="8568"/>
    <cellStyle name="Normal 3 2 4 3 2 3 2 2" xfId="26711"/>
    <cellStyle name="Normal 3 2 4 3 2 3 3" xfId="16325"/>
    <cellStyle name="Normal 3 2 4 3 2 3 4" xfId="21431"/>
    <cellStyle name="Normal 3 2 4 3 2 4" xfId="5927"/>
    <cellStyle name="Normal 3 2 4 3 2 4 2" xfId="24071"/>
    <cellStyle name="Normal 3 2 4 3 2 5" xfId="11221"/>
    <cellStyle name="Normal 3 2 4 3 2 6" xfId="13861"/>
    <cellStyle name="Normal 3 2 4 3 2 7" xfId="18791"/>
    <cellStyle name="Normal 3 2 4 3 3" xfId="997"/>
    <cellStyle name="Normal 3 2 4 3 3 2" xfId="2229"/>
    <cellStyle name="Normal 3 2 4 3 3 2 2" xfId="4871"/>
    <cellStyle name="Normal 3 2 4 3 3 2 2 2" xfId="10152"/>
    <cellStyle name="Normal 3 2 4 3 3 2 2 2 2" xfId="28295"/>
    <cellStyle name="Normal 3 2 4 3 3 2 2 3" xfId="17909"/>
    <cellStyle name="Normal 3 2 4 3 3 2 2 4" xfId="23015"/>
    <cellStyle name="Normal 3 2 4 3 3 2 3" xfId="7511"/>
    <cellStyle name="Normal 3 2 4 3 3 2 3 2" xfId="25655"/>
    <cellStyle name="Normal 3 2 4 3 3 2 4" xfId="12805"/>
    <cellStyle name="Normal 3 2 4 3 3 2 5" xfId="15445"/>
    <cellStyle name="Normal 3 2 4 3 3 2 6" xfId="20375"/>
    <cellStyle name="Normal 3 2 4 3 3 3" xfId="3639"/>
    <cellStyle name="Normal 3 2 4 3 3 3 2" xfId="8920"/>
    <cellStyle name="Normal 3 2 4 3 3 3 2 2" xfId="27063"/>
    <cellStyle name="Normal 3 2 4 3 3 3 3" xfId="16677"/>
    <cellStyle name="Normal 3 2 4 3 3 3 4" xfId="21783"/>
    <cellStyle name="Normal 3 2 4 3 3 4" xfId="6279"/>
    <cellStyle name="Normal 3 2 4 3 3 4 2" xfId="24423"/>
    <cellStyle name="Normal 3 2 4 3 3 5" xfId="11573"/>
    <cellStyle name="Normal 3 2 4 3 3 6" xfId="14213"/>
    <cellStyle name="Normal 3 2 4 3 3 7" xfId="19143"/>
    <cellStyle name="Normal 3 2 4 3 4" xfId="1525"/>
    <cellStyle name="Normal 3 2 4 3 4 2" xfId="4167"/>
    <cellStyle name="Normal 3 2 4 3 4 2 2" xfId="9448"/>
    <cellStyle name="Normal 3 2 4 3 4 2 2 2" xfId="27591"/>
    <cellStyle name="Normal 3 2 4 3 4 2 3" xfId="17205"/>
    <cellStyle name="Normal 3 2 4 3 4 2 4" xfId="22311"/>
    <cellStyle name="Normal 3 2 4 3 4 3" xfId="6807"/>
    <cellStyle name="Normal 3 2 4 3 4 3 2" xfId="24951"/>
    <cellStyle name="Normal 3 2 4 3 4 4" xfId="12101"/>
    <cellStyle name="Normal 3 2 4 3 4 5" xfId="14741"/>
    <cellStyle name="Normal 3 2 4 3 4 6" xfId="19671"/>
    <cellStyle name="Normal 3 2 4 3 5" xfId="2934"/>
    <cellStyle name="Normal 3 2 4 3 5 2" xfId="8216"/>
    <cellStyle name="Normal 3 2 4 3 5 2 2" xfId="26359"/>
    <cellStyle name="Normal 3 2 4 3 5 3" xfId="15973"/>
    <cellStyle name="Normal 3 2 4 3 5 4" xfId="21079"/>
    <cellStyle name="Normal 3 2 4 3 6" xfId="5575"/>
    <cellStyle name="Normal 3 2 4 3 6 2" xfId="23719"/>
    <cellStyle name="Normal 3 2 4 3 7" xfId="10877"/>
    <cellStyle name="Normal 3 2 4 3 8" xfId="13509"/>
    <cellStyle name="Normal 3 2 4 3 9" xfId="18439"/>
    <cellStyle name="Normal 3 2 4 4" xfId="470"/>
    <cellStyle name="Normal 3 2 4 4 2" xfId="1175"/>
    <cellStyle name="Normal 3 2 4 4 2 2" xfId="2407"/>
    <cellStyle name="Normal 3 2 4 4 2 2 2" xfId="5049"/>
    <cellStyle name="Normal 3 2 4 4 2 2 2 2" xfId="10330"/>
    <cellStyle name="Normal 3 2 4 4 2 2 2 2 2" xfId="28473"/>
    <cellStyle name="Normal 3 2 4 4 2 2 2 3" xfId="18087"/>
    <cellStyle name="Normal 3 2 4 4 2 2 2 4" xfId="23193"/>
    <cellStyle name="Normal 3 2 4 4 2 2 3" xfId="7689"/>
    <cellStyle name="Normal 3 2 4 4 2 2 3 2" xfId="25833"/>
    <cellStyle name="Normal 3 2 4 4 2 2 4" xfId="12983"/>
    <cellStyle name="Normal 3 2 4 4 2 2 5" xfId="15623"/>
    <cellStyle name="Normal 3 2 4 4 2 2 6" xfId="20553"/>
    <cellStyle name="Normal 3 2 4 4 2 3" xfId="3817"/>
    <cellStyle name="Normal 3 2 4 4 2 3 2" xfId="9098"/>
    <cellStyle name="Normal 3 2 4 4 2 3 2 2" xfId="27241"/>
    <cellStyle name="Normal 3 2 4 4 2 3 3" xfId="16855"/>
    <cellStyle name="Normal 3 2 4 4 2 3 4" xfId="21961"/>
    <cellStyle name="Normal 3 2 4 4 2 4" xfId="6457"/>
    <cellStyle name="Normal 3 2 4 4 2 4 2" xfId="24601"/>
    <cellStyle name="Normal 3 2 4 4 2 5" xfId="11751"/>
    <cellStyle name="Normal 3 2 4 4 2 6" xfId="14391"/>
    <cellStyle name="Normal 3 2 4 4 2 7" xfId="19321"/>
    <cellStyle name="Normal 3 2 4 4 3" xfId="1703"/>
    <cellStyle name="Normal 3 2 4 4 3 2" xfId="4345"/>
    <cellStyle name="Normal 3 2 4 4 3 2 2" xfId="9626"/>
    <cellStyle name="Normal 3 2 4 4 3 2 2 2" xfId="27769"/>
    <cellStyle name="Normal 3 2 4 4 3 2 3" xfId="17383"/>
    <cellStyle name="Normal 3 2 4 4 3 2 4" xfId="22489"/>
    <cellStyle name="Normal 3 2 4 4 3 3" xfId="6985"/>
    <cellStyle name="Normal 3 2 4 4 3 3 2" xfId="25129"/>
    <cellStyle name="Normal 3 2 4 4 3 4" xfId="12279"/>
    <cellStyle name="Normal 3 2 4 4 3 5" xfId="14919"/>
    <cellStyle name="Normal 3 2 4 4 3 6" xfId="19849"/>
    <cellStyle name="Normal 3 2 4 4 4" xfId="3112"/>
    <cellStyle name="Normal 3 2 4 4 4 2" xfId="8394"/>
    <cellStyle name="Normal 3 2 4 4 4 2 2" xfId="26537"/>
    <cellStyle name="Normal 3 2 4 4 4 3" xfId="16151"/>
    <cellStyle name="Normal 3 2 4 4 4 4" xfId="21257"/>
    <cellStyle name="Normal 3 2 4 4 5" xfId="5753"/>
    <cellStyle name="Normal 3 2 4 4 5 2" xfId="23897"/>
    <cellStyle name="Normal 3 2 4 4 6" xfId="11051"/>
    <cellStyle name="Normal 3 2 4 4 7" xfId="13687"/>
    <cellStyle name="Normal 3 2 4 4 8" xfId="18617"/>
    <cellStyle name="Normal 3 2 4 5" xfId="823"/>
    <cellStyle name="Normal 3 2 4 5 2" xfId="2055"/>
    <cellStyle name="Normal 3 2 4 5 2 2" xfId="4697"/>
    <cellStyle name="Normal 3 2 4 5 2 2 2" xfId="9978"/>
    <cellStyle name="Normal 3 2 4 5 2 2 2 2" xfId="28121"/>
    <cellStyle name="Normal 3 2 4 5 2 2 3" xfId="17735"/>
    <cellStyle name="Normal 3 2 4 5 2 2 4" xfId="22841"/>
    <cellStyle name="Normal 3 2 4 5 2 3" xfId="7337"/>
    <cellStyle name="Normal 3 2 4 5 2 3 2" xfId="25481"/>
    <cellStyle name="Normal 3 2 4 5 2 4" xfId="12631"/>
    <cellStyle name="Normal 3 2 4 5 2 5" xfId="15271"/>
    <cellStyle name="Normal 3 2 4 5 2 6" xfId="20201"/>
    <cellStyle name="Normal 3 2 4 5 3" xfId="3465"/>
    <cellStyle name="Normal 3 2 4 5 3 2" xfId="8746"/>
    <cellStyle name="Normal 3 2 4 5 3 2 2" xfId="26889"/>
    <cellStyle name="Normal 3 2 4 5 3 3" xfId="16503"/>
    <cellStyle name="Normal 3 2 4 5 3 4" xfId="21609"/>
    <cellStyle name="Normal 3 2 4 5 4" xfId="6105"/>
    <cellStyle name="Normal 3 2 4 5 4 2" xfId="24249"/>
    <cellStyle name="Normal 3 2 4 5 5" xfId="11399"/>
    <cellStyle name="Normal 3 2 4 5 6" xfId="14039"/>
    <cellStyle name="Normal 3 2 4 5 7" xfId="18969"/>
    <cellStyle name="Normal 3 2 4 6" xfId="1349"/>
    <cellStyle name="Normal 3 2 4 6 2" xfId="3991"/>
    <cellStyle name="Normal 3 2 4 6 2 2" xfId="9272"/>
    <cellStyle name="Normal 3 2 4 6 2 2 2" xfId="27415"/>
    <cellStyle name="Normal 3 2 4 6 2 3" xfId="17029"/>
    <cellStyle name="Normal 3 2 4 6 2 4" xfId="22135"/>
    <cellStyle name="Normal 3 2 4 6 3" xfId="6631"/>
    <cellStyle name="Normal 3 2 4 6 3 2" xfId="24775"/>
    <cellStyle name="Normal 3 2 4 6 4" xfId="11925"/>
    <cellStyle name="Normal 3 2 4 6 5" xfId="14565"/>
    <cellStyle name="Normal 3 2 4 6 6" xfId="19495"/>
    <cellStyle name="Normal 3 2 4 7" xfId="2581"/>
    <cellStyle name="Normal 3 2 4 7 2" xfId="5223"/>
    <cellStyle name="Normal 3 2 4 7 2 2" xfId="10504"/>
    <cellStyle name="Normal 3 2 4 7 2 2 2" xfId="28647"/>
    <cellStyle name="Normal 3 2 4 7 2 3" xfId="23367"/>
    <cellStyle name="Normal 3 2 4 7 3" xfId="7863"/>
    <cellStyle name="Normal 3 2 4 7 3 2" xfId="26007"/>
    <cellStyle name="Normal 3 2 4 7 4" xfId="13157"/>
    <cellStyle name="Normal 3 2 4 7 5" xfId="15797"/>
    <cellStyle name="Normal 3 2 4 7 6" xfId="20727"/>
    <cellStyle name="Normal 3 2 4 8" xfId="2760"/>
    <cellStyle name="Normal 3 2 4 8 2" xfId="8042"/>
    <cellStyle name="Normal 3 2 4 8 2 2" xfId="26185"/>
    <cellStyle name="Normal 3 2 4 8 3" xfId="20905"/>
    <cellStyle name="Normal 3 2 4 9" xfId="5401"/>
    <cellStyle name="Normal 3 2 4 9 2" xfId="23545"/>
    <cellStyle name="Normal 3 2 5" xfId="89"/>
    <cellStyle name="Normal 3 2 5 10" xfId="10730"/>
    <cellStyle name="Normal 3 2 5 11" xfId="13349"/>
    <cellStyle name="Normal 3 2 5 12" xfId="18278"/>
    <cellStyle name="Normal 3 2 5 2" xfId="210"/>
    <cellStyle name="Normal 3 2 5 2 10" xfId="13436"/>
    <cellStyle name="Normal 3 2 5 2 11" xfId="18366"/>
    <cellStyle name="Normal 3 2 5 2 2" xfId="395"/>
    <cellStyle name="Normal 3 2 5 2 2 2" xfId="748"/>
    <cellStyle name="Normal 3 2 5 2 2 2 2" xfId="1980"/>
    <cellStyle name="Normal 3 2 5 2 2 2 2 2" xfId="4622"/>
    <cellStyle name="Normal 3 2 5 2 2 2 2 2 2" xfId="9903"/>
    <cellStyle name="Normal 3 2 5 2 2 2 2 2 2 2" xfId="28046"/>
    <cellStyle name="Normal 3 2 5 2 2 2 2 2 3" xfId="17660"/>
    <cellStyle name="Normal 3 2 5 2 2 2 2 2 4" xfId="22766"/>
    <cellStyle name="Normal 3 2 5 2 2 2 2 3" xfId="7262"/>
    <cellStyle name="Normal 3 2 5 2 2 2 2 3 2" xfId="25406"/>
    <cellStyle name="Normal 3 2 5 2 2 2 2 4" xfId="12556"/>
    <cellStyle name="Normal 3 2 5 2 2 2 2 5" xfId="15196"/>
    <cellStyle name="Normal 3 2 5 2 2 2 2 6" xfId="20126"/>
    <cellStyle name="Normal 3 2 5 2 2 2 3" xfId="3390"/>
    <cellStyle name="Normal 3 2 5 2 2 2 3 2" xfId="8671"/>
    <cellStyle name="Normal 3 2 5 2 2 2 3 2 2" xfId="26814"/>
    <cellStyle name="Normal 3 2 5 2 2 2 3 3" xfId="16428"/>
    <cellStyle name="Normal 3 2 5 2 2 2 3 4" xfId="21534"/>
    <cellStyle name="Normal 3 2 5 2 2 2 4" xfId="6030"/>
    <cellStyle name="Normal 3 2 5 2 2 2 4 2" xfId="24174"/>
    <cellStyle name="Normal 3 2 5 2 2 2 5" xfId="11324"/>
    <cellStyle name="Normal 3 2 5 2 2 2 6" xfId="13964"/>
    <cellStyle name="Normal 3 2 5 2 2 2 7" xfId="18894"/>
    <cellStyle name="Normal 3 2 5 2 2 3" xfId="1100"/>
    <cellStyle name="Normal 3 2 5 2 2 3 2" xfId="2332"/>
    <cellStyle name="Normal 3 2 5 2 2 3 2 2" xfId="4974"/>
    <cellStyle name="Normal 3 2 5 2 2 3 2 2 2" xfId="10255"/>
    <cellStyle name="Normal 3 2 5 2 2 3 2 2 2 2" xfId="28398"/>
    <cellStyle name="Normal 3 2 5 2 2 3 2 2 3" xfId="18012"/>
    <cellStyle name="Normal 3 2 5 2 2 3 2 2 4" xfId="23118"/>
    <cellStyle name="Normal 3 2 5 2 2 3 2 3" xfId="7614"/>
    <cellStyle name="Normal 3 2 5 2 2 3 2 3 2" xfId="25758"/>
    <cellStyle name="Normal 3 2 5 2 2 3 2 4" xfId="12908"/>
    <cellStyle name="Normal 3 2 5 2 2 3 2 5" xfId="15548"/>
    <cellStyle name="Normal 3 2 5 2 2 3 2 6" xfId="20478"/>
    <cellStyle name="Normal 3 2 5 2 2 3 3" xfId="3742"/>
    <cellStyle name="Normal 3 2 5 2 2 3 3 2" xfId="9023"/>
    <cellStyle name="Normal 3 2 5 2 2 3 3 2 2" xfId="27166"/>
    <cellStyle name="Normal 3 2 5 2 2 3 3 3" xfId="16780"/>
    <cellStyle name="Normal 3 2 5 2 2 3 3 4" xfId="21886"/>
    <cellStyle name="Normal 3 2 5 2 2 3 4" xfId="6382"/>
    <cellStyle name="Normal 3 2 5 2 2 3 4 2" xfId="24526"/>
    <cellStyle name="Normal 3 2 5 2 2 3 5" xfId="11676"/>
    <cellStyle name="Normal 3 2 5 2 2 3 6" xfId="14316"/>
    <cellStyle name="Normal 3 2 5 2 2 3 7" xfId="19246"/>
    <cellStyle name="Normal 3 2 5 2 2 4" xfId="1628"/>
    <cellStyle name="Normal 3 2 5 2 2 4 2" xfId="4270"/>
    <cellStyle name="Normal 3 2 5 2 2 4 2 2" xfId="9551"/>
    <cellStyle name="Normal 3 2 5 2 2 4 2 2 2" xfId="27694"/>
    <cellStyle name="Normal 3 2 5 2 2 4 2 3" xfId="17308"/>
    <cellStyle name="Normal 3 2 5 2 2 4 2 4" xfId="22414"/>
    <cellStyle name="Normal 3 2 5 2 2 4 3" xfId="6910"/>
    <cellStyle name="Normal 3 2 5 2 2 4 3 2" xfId="25054"/>
    <cellStyle name="Normal 3 2 5 2 2 4 4" xfId="12204"/>
    <cellStyle name="Normal 3 2 5 2 2 4 5" xfId="14844"/>
    <cellStyle name="Normal 3 2 5 2 2 4 6" xfId="19774"/>
    <cellStyle name="Normal 3 2 5 2 2 5" xfId="3037"/>
    <cellStyle name="Normal 3 2 5 2 2 5 2" xfId="8319"/>
    <cellStyle name="Normal 3 2 5 2 2 5 2 2" xfId="26462"/>
    <cellStyle name="Normal 3 2 5 2 2 5 3" xfId="16076"/>
    <cellStyle name="Normal 3 2 5 2 2 5 4" xfId="21182"/>
    <cellStyle name="Normal 3 2 5 2 2 6" xfId="5678"/>
    <cellStyle name="Normal 3 2 5 2 2 6 2" xfId="23822"/>
    <cellStyle name="Normal 3 2 5 2 2 7" xfId="10976"/>
    <cellStyle name="Normal 3 2 5 2 2 8" xfId="13612"/>
    <cellStyle name="Normal 3 2 5 2 2 9" xfId="18542"/>
    <cellStyle name="Normal 3 2 5 2 3" xfId="571"/>
    <cellStyle name="Normal 3 2 5 2 3 2" xfId="1276"/>
    <cellStyle name="Normal 3 2 5 2 3 2 2" xfId="2508"/>
    <cellStyle name="Normal 3 2 5 2 3 2 2 2" xfId="5150"/>
    <cellStyle name="Normal 3 2 5 2 3 2 2 2 2" xfId="10431"/>
    <cellStyle name="Normal 3 2 5 2 3 2 2 2 2 2" xfId="28574"/>
    <cellStyle name="Normal 3 2 5 2 3 2 2 2 3" xfId="18188"/>
    <cellStyle name="Normal 3 2 5 2 3 2 2 2 4" xfId="23294"/>
    <cellStyle name="Normal 3 2 5 2 3 2 2 3" xfId="7790"/>
    <cellStyle name="Normal 3 2 5 2 3 2 2 3 2" xfId="25934"/>
    <cellStyle name="Normal 3 2 5 2 3 2 2 4" xfId="13084"/>
    <cellStyle name="Normal 3 2 5 2 3 2 2 5" xfId="15724"/>
    <cellStyle name="Normal 3 2 5 2 3 2 2 6" xfId="20654"/>
    <cellStyle name="Normal 3 2 5 2 3 2 3" xfId="3918"/>
    <cellStyle name="Normal 3 2 5 2 3 2 3 2" xfId="9199"/>
    <cellStyle name="Normal 3 2 5 2 3 2 3 2 2" xfId="27342"/>
    <cellStyle name="Normal 3 2 5 2 3 2 3 3" xfId="16956"/>
    <cellStyle name="Normal 3 2 5 2 3 2 3 4" xfId="22062"/>
    <cellStyle name="Normal 3 2 5 2 3 2 4" xfId="6558"/>
    <cellStyle name="Normal 3 2 5 2 3 2 4 2" xfId="24702"/>
    <cellStyle name="Normal 3 2 5 2 3 2 5" xfId="11852"/>
    <cellStyle name="Normal 3 2 5 2 3 2 6" xfId="14492"/>
    <cellStyle name="Normal 3 2 5 2 3 2 7" xfId="19422"/>
    <cellStyle name="Normal 3 2 5 2 3 3" xfId="1804"/>
    <cellStyle name="Normal 3 2 5 2 3 3 2" xfId="4446"/>
    <cellStyle name="Normal 3 2 5 2 3 3 2 2" xfId="9727"/>
    <cellStyle name="Normal 3 2 5 2 3 3 2 2 2" xfId="27870"/>
    <cellStyle name="Normal 3 2 5 2 3 3 2 3" xfId="17484"/>
    <cellStyle name="Normal 3 2 5 2 3 3 2 4" xfId="22590"/>
    <cellStyle name="Normal 3 2 5 2 3 3 3" xfId="7086"/>
    <cellStyle name="Normal 3 2 5 2 3 3 3 2" xfId="25230"/>
    <cellStyle name="Normal 3 2 5 2 3 3 4" xfId="12380"/>
    <cellStyle name="Normal 3 2 5 2 3 3 5" xfId="15020"/>
    <cellStyle name="Normal 3 2 5 2 3 3 6" xfId="19950"/>
    <cellStyle name="Normal 3 2 5 2 3 4" xfId="3213"/>
    <cellStyle name="Normal 3 2 5 2 3 4 2" xfId="8495"/>
    <cellStyle name="Normal 3 2 5 2 3 4 2 2" xfId="26638"/>
    <cellStyle name="Normal 3 2 5 2 3 4 3" xfId="16252"/>
    <cellStyle name="Normal 3 2 5 2 3 4 4" xfId="21358"/>
    <cellStyle name="Normal 3 2 5 2 3 5" xfId="5854"/>
    <cellStyle name="Normal 3 2 5 2 3 5 2" xfId="23998"/>
    <cellStyle name="Normal 3 2 5 2 3 6" xfId="11148"/>
    <cellStyle name="Normal 3 2 5 2 3 7" xfId="13788"/>
    <cellStyle name="Normal 3 2 5 2 3 8" xfId="18718"/>
    <cellStyle name="Normal 3 2 5 2 4" xfId="924"/>
    <cellStyle name="Normal 3 2 5 2 4 2" xfId="2156"/>
    <cellStyle name="Normal 3 2 5 2 4 2 2" xfId="4798"/>
    <cellStyle name="Normal 3 2 5 2 4 2 2 2" xfId="10079"/>
    <cellStyle name="Normal 3 2 5 2 4 2 2 2 2" xfId="28222"/>
    <cellStyle name="Normal 3 2 5 2 4 2 2 3" xfId="17836"/>
    <cellStyle name="Normal 3 2 5 2 4 2 2 4" xfId="22942"/>
    <cellStyle name="Normal 3 2 5 2 4 2 3" xfId="7438"/>
    <cellStyle name="Normal 3 2 5 2 4 2 3 2" xfId="25582"/>
    <cellStyle name="Normal 3 2 5 2 4 2 4" xfId="12732"/>
    <cellStyle name="Normal 3 2 5 2 4 2 5" xfId="15372"/>
    <cellStyle name="Normal 3 2 5 2 4 2 6" xfId="20302"/>
    <cellStyle name="Normal 3 2 5 2 4 3" xfId="3566"/>
    <cellStyle name="Normal 3 2 5 2 4 3 2" xfId="8847"/>
    <cellStyle name="Normal 3 2 5 2 4 3 2 2" xfId="26990"/>
    <cellStyle name="Normal 3 2 5 2 4 3 3" xfId="16604"/>
    <cellStyle name="Normal 3 2 5 2 4 3 4" xfId="21710"/>
    <cellStyle name="Normal 3 2 5 2 4 4" xfId="6206"/>
    <cellStyle name="Normal 3 2 5 2 4 4 2" xfId="24350"/>
    <cellStyle name="Normal 3 2 5 2 4 5" xfId="11500"/>
    <cellStyle name="Normal 3 2 5 2 4 6" xfId="14140"/>
    <cellStyle name="Normal 3 2 5 2 4 7" xfId="19070"/>
    <cellStyle name="Normal 3 2 5 2 5" xfId="1452"/>
    <cellStyle name="Normal 3 2 5 2 5 2" xfId="4094"/>
    <cellStyle name="Normal 3 2 5 2 5 2 2" xfId="9375"/>
    <cellStyle name="Normal 3 2 5 2 5 2 2 2" xfId="27518"/>
    <cellStyle name="Normal 3 2 5 2 5 2 3" xfId="17132"/>
    <cellStyle name="Normal 3 2 5 2 5 2 4" xfId="22238"/>
    <cellStyle name="Normal 3 2 5 2 5 3" xfId="6734"/>
    <cellStyle name="Normal 3 2 5 2 5 3 2" xfId="24878"/>
    <cellStyle name="Normal 3 2 5 2 5 4" xfId="12028"/>
    <cellStyle name="Normal 3 2 5 2 5 5" xfId="14668"/>
    <cellStyle name="Normal 3 2 5 2 5 6" xfId="19598"/>
    <cellStyle name="Normal 3 2 5 2 6" xfId="2684"/>
    <cellStyle name="Normal 3 2 5 2 6 2" xfId="5326"/>
    <cellStyle name="Normal 3 2 5 2 6 2 2" xfId="10607"/>
    <cellStyle name="Normal 3 2 5 2 6 2 2 2" xfId="28750"/>
    <cellStyle name="Normal 3 2 5 2 6 2 3" xfId="23470"/>
    <cellStyle name="Normal 3 2 5 2 6 3" xfId="7966"/>
    <cellStyle name="Normal 3 2 5 2 6 3 2" xfId="26110"/>
    <cellStyle name="Normal 3 2 5 2 6 4" xfId="13260"/>
    <cellStyle name="Normal 3 2 5 2 6 5" xfId="15900"/>
    <cellStyle name="Normal 3 2 5 2 6 6" xfId="20830"/>
    <cellStyle name="Normal 3 2 5 2 7" xfId="2861"/>
    <cellStyle name="Normal 3 2 5 2 7 2" xfId="8143"/>
    <cellStyle name="Normal 3 2 5 2 7 2 2" xfId="26286"/>
    <cellStyle name="Normal 3 2 5 2 7 3" xfId="21006"/>
    <cellStyle name="Normal 3 2 5 2 8" xfId="5502"/>
    <cellStyle name="Normal 3 2 5 2 8 2" xfId="23646"/>
    <cellStyle name="Normal 3 2 5 2 9" xfId="10800"/>
    <cellStyle name="Normal 3 2 5 3" xfId="308"/>
    <cellStyle name="Normal 3 2 5 3 2" xfId="661"/>
    <cellStyle name="Normal 3 2 5 3 2 2" xfId="1893"/>
    <cellStyle name="Normal 3 2 5 3 2 2 2" xfId="4535"/>
    <cellStyle name="Normal 3 2 5 3 2 2 2 2" xfId="9816"/>
    <cellStyle name="Normal 3 2 5 3 2 2 2 2 2" xfId="27959"/>
    <cellStyle name="Normal 3 2 5 3 2 2 2 3" xfId="17573"/>
    <cellStyle name="Normal 3 2 5 3 2 2 2 4" xfId="22679"/>
    <cellStyle name="Normal 3 2 5 3 2 2 3" xfId="7175"/>
    <cellStyle name="Normal 3 2 5 3 2 2 3 2" xfId="25319"/>
    <cellStyle name="Normal 3 2 5 3 2 2 4" xfId="12469"/>
    <cellStyle name="Normal 3 2 5 3 2 2 5" xfId="15109"/>
    <cellStyle name="Normal 3 2 5 3 2 2 6" xfId="20039"/>
    <cellStyle name="Normal 3 2 5 3 2 3" xfId="3303"/>
    <cellStyle name="Normal 3 2 5 3 2 3 2" xfId="8584"/>
    <cellStyle name="Normal 3 2 5 3 2 3 2 2" xfId="26727"/>
    <cellStyle name="Normal 3 2 5 3 2 3 3" xfId="16341"/>
    <cellStyle name="Normal 3 2 5 3 2 3 4" xfId="21447"/>
    <cellStyle name="Normal 3 2 5 3 2 4" xfId="5943"/>
    <cellStyle name="Normal 3 2 5 3 2 4 2" xfId="24087"/>
    <cellStyle name="Normal 3 2 5 3 2 5" xfId="11237"/>
    <cellStyle name="Normal 3 2 5 3 2 6" xfId="13877"/>
    <cellStyle name="Normal 3 2 5 3 2 7" xfId="18807"/>
    <cellStyle name="Normal 3 2 5 3 3" xfId="1013"/>
    <cellStyle name="Normal 3 2 5 3 3 2" xfId="2245"/>
    <cellStyle name="Normal 3 2 5 3 3 2 2" xfId="4887"/>
    <cellStyle name="Normal 3 2 5 3 3 2 2 2" xfId="10168"/>
    <cellStyle name="Normal 3 2 5 3 3 2 2 2 2" xfId="28311"/>
    <cellStyle name="Normal 3 2 5 3 3 2 2 3" xfId="17925"/>
    <cellStyle name="Normal 3 2 5 3 3 2 2 4" xfId="23031"/>
    <cellStyle name="Normal 3 2 5 3 3 2 3" xfId="7527"/>
    <cellStyle name="Normal 3 2 5 3 3 2 3 2" xfId="25671"/>
    <cellStyle name="Normal 3 2 5 3 3 2 4" xfId="12821"/>
    <cellStyle name="Normal 3 2 5 3 3 2 5" xfId="15461"/>
    <cellStyle name="Normal 3 2 5 3 3 2 6" xfId="20391"/>
    <cellStyle name="Normal 3 2 5 3 3 3" xfId="3655"/>
    <cellStyle name="Normal 3 2 5 3 3 3 2" xfId="8936"/>
    <cellStyle name="Normal 3 2 5 3 3 3 2 2" xfId="27079"/>
    <cellStyle name="Normal 3 2 5 3 3 3 3" xfId="16693"/>
    <cellStyle name="Normal 3 2 5 3 3 3 4" xfId="21799"/>
    <cellStyle name="Normal 3 2 5 3 3 4" xfId="6295"/>
    <cellStyle name="Normal 3 2 5 3 3 4 2" xfId="24439"/>
    <cellStyle name="Normal 3 2 5 3 3 5" xfId="11589"/>
    <cellStyle name="Normal 3 2 5 3 3 6" xfId="14229"/>
    <cellStyle name="Normal 3 2 5 3 3 7" xfId="19159"/>
    <cellStyle name="Normal 3 2 5 3 4" xfId="1541"/>
    <cellStyle name="Normal 3 2 5 3 4 2" xfId="4183"/>
    <cellStyle name="Normal 3 2 5 3 4 2 2" xfId="9464"/>
    <cellStyle name="Normal 3 2 5 3 4 2 2 2" xfId="27607"/>
    <cellStyle name="Normal 3 2 5 3 4 2 3" xfId="17221"/>
    <cellStyle name="Normal 3 2 5 3 4 2 4" xfId="22327"/>
    <cellStyle name="Normal 3 2 5 3 4 3" xfId="6823"/>
    <cellStyle name="Normal 3 2 5 3 4 3 2" xfId="24967"/>
    <cellStyle name="Normal 3 2 5 3 4 4" xfId="12117"/>
    <cellStyle name="Normal 3 2 5 3 4 5" xfId="14757"/>
    <cellStyle name="Normal 3 2 5 3 4 6" xfId="19687"/>
    <cellStyle name="Normal 3 2 5 3 5" xfId="2950"/>
    <cellStyle name="Normal 3 2 5 3 5 2" xfId="8232"/>
    <cellStyle name="Normal 3 2 5 3 5 2 2" xfId="26375"/>
    <cellStyle name="Normal 3 2 5 3 5 3" xfId="15989"/>
    <cellStyle name="Normal 3 2 5 3 5 4" xfId="21095"/>
    <cellStyle name="Normal 3 2 5 3 6" xfId="5591"/>
    <cellStyle name="Normal 3 2 5 3 6 2" xfId="23735"/>
    <cellStyle name="Normal 3 2 5 3 7" xfId="10891"/>
    <cellStyle name="Normal 3 2 5 3 8" xfId="13525"/>
    <cellStyle name="Normal 3 2 5 3 9" xfId="18455"/>
    <cellStyle name="Normal 3 2 5 4" xfId="486"/>
    <cellStyle name="Normal 3 2 5 4 2" xfId="1191"/>
    <cellStyle name="Normal 3 2 5 4 2 2" xfId="2423"/>
    <cellStyle name="Normal 3 2 5 4 2 2 2" xfId="5065"/>
    <cellStyle name="Normal 3 2 5 4 2 2 2 2" xfId="10346"/>
    <cellStyle name="Normal 3 2 5 4 2 2 2 2 2" xfId="28489"/>
    <cellStyle name="Normal 3 2 5 4 2 2 2 3" xfId="18103"/>
    <cellStyle name="Normal 3 2 5 4 2 2 2 4" xfId="23209"/>
    <cellStyle name="Normal 3 2 5 4 2 2 3" xfId="7705"/>
    <cellStyle name="Normal 3 2 5 4 2 2 3 2" xfId="25849"/>
    <cellStyle name="Normal 3 2 5 4 2 2 4" xfId="12999"/>
    <cellStyle name="Normal 3 2 5 4 2 2 5" xfId="15639"/>
    <cellStyle name="Normal 3 2 5 4 2 2 6" xfId="20569"/>
    <cellStyle name="Normal 3 2 5 4 2 3" xfId="3833"/>
    <cellStyle name="Normal 3 2 5 4 2 3 2" xfId="9114"/>
    <cellStyle name="Normal 3 2 5 4 2 3 2 2" xfId="27257"/>
    <cellStyle name="Normal 3 2 5 4 2 3 3" xfId="16871"/>
    <cellStyle name="Normal 3 2 5 4 2 3 4" xfId="21977"/>
    <cellStyle name="Normal 3 2 5 4 2 4" xfId="6473"/>
    <cellStyle name="Normal 3 2 5 4 2 4 2" xfId="24617"/>
    <cellStyle name="Normal 3 2 5 4 2 5" xfId="11767"/>
    <cellStyle name="Normal 3 2 5 4 2 6" xfId="14407"/>
    <cellStyle name="Normal 3 2 5 4 2 7" xfId="19337"/>
    <cellStyle name="Normal 3 2 5 4 3" xfId="1719"/>
    <cellStyle name="Normal 3 2 5 4 3 2" xfId="4361"/>
    <cellStyle name="Normal 3 2 5 4 3 2 2" xfId="9642"/>
    <cellStyle name="Normal 3 2 5 4 3 2 2 2" xfId="27785"/>
    <cellStyle name="Normal 3 2 5 4 3 2 3" xfId="17399"/>
    <cellStyle name="Normal 3 2 5 4 3 2 4" xfId="22505"/>
    <cellStyle name="Normal 3 2 5 4 3 3" xfId="7001"/>
    <cellStyle name="Normal 3 2 5 4 3 3 2" xfId="25145"/>
    <cellStyle name="Normal 3 2 5 4 3 4" xfId="12295"/>
    <cellStyle name="Normal 3 2 5 4 3 5" xfId="14935"/>
    <cellStyle name="Normal 3 2 5 4 3 6" xfId="19865"/>
    <cellStyle name="Normal 3 2 5 4 4" xfId="3128"/>
    <cellStyle name="Normal 3 2 5 4 4 2" xfId="8410"/>
    <cellStyle name="Normal 3 2 5 4 4 2 2" xfId="26553"/>
    <cellStyle name="Normal 3 2 5 4 4 3" xfId="16167"/>
    <cellStyle name="Normal 3 2 5 4 4 4" xfId="21273"/>
    <cellStyle name="Normal 3 2 5 4 5" xfId="5769"/>
    <cellStyle name="Normal 3 2 5 4 5 2" xfId="23913"/>
    <cellStyle name="Normal 3 2 5 4 6" xfId="11065"/>
    <cellStyle name="Normal 3 2 5 4 7" xfId="13703"/>
    <cellStyle name="Normal 3 2 5 4 8" xfId="18633"/>
    <cellStyle name="Normal 3 2 5 5" xfId="839"/>
    <cellStyle name="Normal 3 2 5 5 2" xfId="2071"/>
    <cellStyle name="Normal 3 2 5 5 2 2" xfId="4713"/>
    <cellStyle name="Normal 3 2 5 5 2 2 2" xfId="9994"/>
    <cellStyle name="Normal 3 2 5 5 2 2 2 2" xfId="28137"/>
    <cellStyle name="Normal 3 2 5 5 2 2 3" xfId="17751"/>
    <cellStyle name="Normal 3 2 5 5 2 2 4" xfId="22857"/>
    <cellStyle name="Normal 3 2 5 5 2 3" xfId="7353"/>
    <cellStyle name="Normal 3 2 5 5 2 3 2" xfId="25497"/>
    <cellStyle name="Normal 3 2 5 5 2 4" xfId="12647"/>
    <cellStyle name="Normal 3 2 5 5 2 5" xfId="15287"/>
    <cellStyle name="Normal 3 2 5 5 2 6" xfId="20217"/>
    <cellStyle name="Normal 3 2 5 5 3" xfId="3481"/>
    <cellStyle name="Normal 3 2 5 5 3 2" xfId="8762"/>
    <cellStyle name="Normal 3 2 5 5 3 2 2" xfId="26905"/>
    <cellStyle name="Normal 3 2 5 5 3 3" xfId="16519"/>
    <cellStyle name="Normal 3 2 5 5 3 4" xfId="21625"/>
    <cellStyle name="Normal 3 2 5 5 4" xfId="6121"/>
    <cellStyle name="Normal 3 2 5 5 4 2" xfId="24265"/>
    <cellStyle name="Normal 3 2 5 5 5" xfId="11415"/>
    <cellStyle name="Normal 3 2 5 5 6" xfId="14055"/>
    <cellStyle name="Normal 3 2 5 5 7" xfId="18985"/>
    <cellStyle name="Normal 3 2 5 6" xfId="1365"/>
    <cellStyle name="Normal 3 2 5 6 2" xfId="4007"/>
    <cellStyle name="Normal 3 2 5 6 2 2" xfId="9288"/>
    <cellStyle name="Normal 3 2 5 6 2 2 2" xfId="27431"/>
    <cellStyle name="Normal 3 2 5 6 2 3" xfId="17045"/>
    <cellStyle name="Normal 3 2 5 6 2 4" xfId="22151"/>
    <cellStyle name="Normal 3 2 5 6 3" xfId="6647"/>
    <cellStyle name="Normal 3 2 5 6 3 2" xfId="24791"/>
    <cellStyle name="Normal 3 2 5 6 4" xfId="11941"/>
    <cellStyle name="Normal 3 2 5 6 5" xfId="14581"/>
    <cellStyle name="Normal 3 2 5 6 6" xfId="19511"/>
    <cellStyle name="Normal 3 2 5 7" xfId="2597"/>
    <cellStyle name="Normal 3 2 5 7 2" xfId="5239"/>
    <cellStyle name="Normal 3 2 5 7 2 2" xfId="10520"/>
    <cellStyle name="Normal 3 2 5 7 2 2 2" xfId="28663"/>
    <cellStyle name="Normal 3 2 5 7 2 3" xfId="23383"/>
    <cellStyle name="Normal 3 2 5 7 3" xfId="7879"/>
    <cellStyle name="Normal 3 2 5 7 3 2" xfId="26023"/>
    <cellStyle name="Normal 3 2 5 7 4" xfId="13173"/>
    <cellStyle name="Normal 3 2 5 7 5" xfId="15813"/>
    <cellStyle name="Normal 3 2 5 7 6" xfId="20743"/>
    <cellStyle name="Normal 3 2 5 8" xfId="2776"/>
    <cellStyle name="Normal 3 2 5 8 2" xfId="8058"/>
    <cellStyle name="Normal 3 2 5 8 2 2" xfId="26201"/>
    <cellStyle name="Normal 3 2 5 8 3" xfId="20921"/>
    <cellStyle name="Normal 3 2 5 9" xfId="5417"/>
    <cellStyle name="Normal 3 2 5 9 2" xfId="23561"/>
    <cellStyle name="Normal 3 2 6" xfId="105"/>
    <cellStyle name="Normal 3 2 6 10" xfId="10746"/>
    <cellStyle name="Normal 3 2 6 11" xfId="13365"/>
    <cellStyle name="Normal 3 2 6 12" xfId="18294"/>
    <cellStyle name="Normal 3 2 6 2" xfId="226"/>
    <cellStyle name="Normal 3 2 6 2 10" xfId="13452"/>
    <cellStyle name="Normal 3 2 6 2 11" xfId="18382"/>
    <cellStyle name="Normal 3 2 6 2 2" xfId="411"/>
    <cellStyle name="Normal 3 2 6 2 2 2" xfId="764"/>
    <cellStyle name="Normal 3 2 6 2 2 2 2" xfId="1996"/>
    <cellStyle name="Normal 3 2 6 2 2 2 2 2" xfId="4638"/>
    <cellStyle name="Normal 3 2 6 2 2 2 2 2 2" xfId="9919"/>
    <cellStyle name="Normal 3 2 6 2 2 2 2 2 2 2" xfId="28062"/>
    <cellStyle name="Normal 3 2 6 2 2 2 2 2 3" xfId="17676"/>
    <cellStyle name="Normal 3 2 6 2 2 2 2 2 4" xfId="22782"/>
    <cellStyle name="Normal 3 2 6 2 2 2 2 3" xfId="7278"/>
    <cellStyle name="Normal 3 2 6 2 2 2 2 3 2" xfId="25422"/>
    <cellStyle name="Normal 3 2 6 2 2 2 2 4" xfId="12572"/>
    <cellStyle name="Normal 3 2 6 2 2 2 2 5" xfId="15212"/>
    <cellStyle name="Normal 3 2 6 2 2 2 2 6" xfId="20142"/>
    <cellStyle name="Normal 3 2 6 2 2 2 3" xfId="3406"/>
    <cellStyle name="Normal 3 2 6 2 2 2 3 2" xfId="8687"/>
    <cellStyle name="Normal 3 2 6 2 2 2 3 2 2" xfId="26830"/>
    <cellStyle name="Normal 3 2 6 2 2 2 3 3" xfId="16444"/>
    <cellStyle name="Normal 3 2 6 2 2 2 3 4" xfId="21550"/>
    <cellStyle name="Normal 3 2 6 2 2 2 4" xfId="6046"/>
    <cellStyle name="Normal 3 2 6 2 2 2 4 2" xfId="24190"/>
    <cellStyle name="Normal 3 2 6 2 2 2 5" xfId="11340"/>
    <cellStyle name="Normal 3 2 6 2 2 2 6" xfId="13980"/>
    <cellStyle name="Normal 3 2 6 2 2 2 7" xfId="18910"/>
    <cellStyle name="Normal 3 2 6 2 2 3" xfId="1116"/>
    <cellStyle name="Normal 3 2 6 2 2 3 2" xfId="2348"/>
    <cellStyle name="Normal 3 2 6 2 2 3 2 2" xfId="4990"/>
    <cellStyle name="Normal 3 2 6 2 2 3 2 2 2" xfId="10271"/>
    <cellStyle name="Normal 3 2 6 2 2 3 2 2 2 2" xfId="28414"/>
    <cellStyle name="Normal 3 2 6 2 2 3 2 2 3" xfId="18028"/>
    <cellStyle name="Normal 3 2 6 2 2 3 2 2 4" xfId="23134"/>
    <cellStyle name="Normal 3 2 6 2 2 3 2 3" xfId="7630"/>
    <cellStyle name="Normal 3 2 6 2 2 3 2 3 2" xfId="25774"/>
    <cellStyle name="Normal 3 2 6 2 2 3 2 4" xfId="12924"/>
    <cellStyle name="Normal 3 2 6 2 2 3 2 5" xfId="15564"/>
    <cellStyle name="Normal 3 2 6 2 2 3 2 6" xfId="20494"/>
    <cellStyle name="Normal 3 2 6 2 2 3 3" xfId="3758"/>
    <cellStyle name="Normal 3 2 6 2 2 3 3 2" xfId="9039"/>
    <cellStyle name="Normal 3 2 6 2 2 3 3 2 2" xfId="27182"/>
    <cellStyle name="Normal 3 2 6 2 2 3 3 3" xfId="16796"/>
    <cellStyle name="Normal 3 2 6 2 2 3 3 4" xfId="21902"/>
    <cellStyle name="Normal 3 2 6 2 2 3 4" xfId="6398"/>
    <cellStyle name="Normal 3 2 6 2 2 3 4 2" xfId="24542"/>
    <cellStyle name="Normal 3 2 6 2 2 3 5" xfId="11692"/>
    <cellStyle name="Normal 3 2 6 2 2 3 6" xfId="14332"/>
    <cellStyle name="Normal 3 2 6 2 2 3 7" xfId="19262"/>
    <cellStyle name="Normal 3 2 6 2 2 4" xfId="1644"/>
    <cellStyle name="Normal 3 2 6 2 2 4 2" xfId="4286"/>
    <cellStyle name="Normal 3 2 6 2 2 4 2 2" xfId="9567"/>
    <cellStyle name="Normal 3 2 6 2 2 4 2 2 2" xfId="27710"/>
    <cellStyle name="Normal 3 2 6 2 2 4 2 3" xfId="17324"/>
    <cellStyle name="Normal 3 2 6 2 2 4 2 4" xfId="22430"/>
    <cellStyle name="Normal 3 2 6 2 2 4 3" xfId="6926"/>
    <cellStyle name="Normal 3 2 6 2 2 4 3 2" xfId="25070"/>
    <cellStyle name="Normal 3 2 6 2 2 4 4" xfId="12220"/>
    <cellStyle name="Normal 3 2 6 2 2 4 5" xfId="14860"/>
    <cellStyle name="Normal 3 2 6 2 2 4 6" xfId="19790"/>
    <cellStyle name="Normal 3 2 6 2 2 5" xfId="3053"/>
    <cellStyle name="Normal 3 2 6 2 2 5 2" xfId="8335"/>
    <cellStyle name="Normal 3 2 6 2 2 5 2 2" xfId="26478"/>
    <cellStyle name="Normal 3 2 6 2 2 5 3" xfId="16092"/>
    <cellStyle name="Normal 3 2 6 2 2 5 4" xfId="21198"/>
    <cellStyle name="Normal 3 2 6 2 2 6" xfId="5694"/>
    <cellStyle name="Normal 3 2 6 2 2 6 2" xfId="23838"/>
    <cellStyle name="Normal 3 2 6 2 2 7" xfId="10992"/>
    <cellStyle name="Normal 3 2 6 2 2 8" xfId="13628"/>
    <cellStyle name="Normal 3 2 6 2 2 9" xfId="18558"/>
    <cellStyle name="Normal 3 2 6 2 3" xfId="587"/>
    <cellStyle name="Normal 3 2 6 2 3 2" xfId="1292"/>
    <cellStyle name="Normal 3 2 6 2 3 2 2" xfId="2524"/>
    <cellStyle name="Normal 3 2 6 2 3 2 2 2" xfId="5166"/>
    <cellStyle name="Normal 3 2 6 2 3 2 2 2 2" xfId="10447"/>
    <cellStyle name="Normal 3 2 6 2 3 2 2 2 2 2" xfId="28590"/>
    <cellStyle name="Normal 3 2 6 2 3 2 2 2 3" xfId="18204"/>
    <cellStyle name="Normal 3 2 6 2 3 2 2 2 4" xfId="23310"/>
    <cellStyle name="Normal 3 2 6 2 3 2 2 3" xfId="7806"/>
    <cellStyle name="Normal 3 2 6 2 3 2 2 3 2" xfId="25950"/>
    <cellStyle name="Normal 3 2 6 2 3 2 2 4" xfId="13100"/>
    <cellStyle name="Normal 3 2 6 2 3 2 2 5" xfId="15740"/>
    <cellStyle name="Normal 3 2 6 2 3 2 2 6" xfId="20670"/>
    <cellStyle name="Normal 3 2 6 2 3 2 3" xfId="3934"/>
    <cellStyle name="Normal 3 2 6 2 3 2 3 2" xfId="9215"/>
    <cellStyle name="Normal 3 2 6 2 3 2 3 2 2" xfId="27358"/>
    <cellStyle name="Normal 3 2 6 2 3 2 3 3" xfId="16972"/>
    <cellStyle name="Normal 3 2 6 2 3 2 3 4" xfId="22078"/>
    <cellStyle name="Normal 3 2 6 2 3 2 4" xfId="6574"/>
    <cellStyle name="Normal 3 2 6 2 3 2 4 2" xfId="24718"/>
    <cellStyle name="Normal 3 2 6 2 3 2 5" xfId="11868"/>
    <cellStyle name="Normal 3 2 6 2 3 2 6" xfId="14508"/>
    <cellStyle name="Normal 3 2 6 2 3 2 7" xfId="19438"/>
    <cellStyle name="Normal 3 2 6 2 3 3" xfId="1820"/>
    <cellStyle name="Normal 3 2 6 2 3 3 2" xfId="4462"/>
    <cellStyle name="Normal 3 2 6 2 3 3 2 2" xfId="9743"/>
    <cellStyle name="Normal 3 2 6 2 3 3 2 2 2" xfId="27886"/>
    <cellStyle name="Normal 3 2 6 2 3 3 2 3" xfId="17500"/>
    <cellStyle name="Normal 3 2 6 2 3 3 2 4" xfId="22606"/>
    <cellStyle name="Normal 3 2 6 2 3 3 3" xfId="7102"/>
    <cellStyle name="Normal 3 2 6 2 3 3 3 2" xfId="25246"/>
    <cellStyle name="Normal 3 2 6 2 3 3 4" xfId="12396"/>
    <cellStyle name="Normal 3 2 6 2 3 3 5" xfId="15036"/>
    <cellStyle name="Normal 3 2 6 2 3 3 6" xfId="19966"/>
    <cellStyle name="Normal 3 2 6 2 3 4" xfId="3229"/>
    <cellStyle name="Normal 3 2 6 2 3 4 2" xfId="8511"/>
    <cellStyle name="Normal 3 2 6 2 3 4 2 2" xfId="26654"/>
    <cellStyle name="Normal 3 2 6 2 3 4 3" xfId="16268"/>
    <cellStyle name="Normal 3 2 6 2 3 4 4" xfId="21374"/>
    <cellStyle name="Normal 3 2 6 2 3 5" xfId="5870"/>
    <cellStyle name="Normal 3 2 6 2 3 5 2" xfId="24014"/>
    <cellStyle name="Normal 3 2 6 2 3 6" xfId="11164"/>
    <cellStyle name="Normal 3 2 6 2 3 7" xfId="13804"/>
    <cellStyle name="Normal 3 2 6 2 3 8" xfId="18734"/>
    <cellStyle name="Normal 3 2 6 2 4" xfId="940"/>
    <cellStyle name="Normal 3 2 6 2 4 2" xfId="2172"/>
    <cellStyle name="Normal 3 2 6 2 4 2 2" xfId="4814"/>
    <cellStyle name="Normal 3 2 6 2 4 2 2 2" xfId="10095"/>
    <cellStyle name="Normal 3 2 6 2 4 2 2 2 2" xfId="28238"/>
    <cellStyle name="Normal 3 2 6 2 4 2 2 3" xfId="17852"/>
    <cellStyle name="Normal 3 2 6 2 4 2 2 4" xfId="22958"/>
    <cellStyle name="Normal 3 2 6 2 4 2 3" xfId="7454"/>
    <cellStyle name="Normal 3 2 6 2 4 2 3 2" xfId="25598"/>
    <cellStyle name="Normal 3 2 6 2 4 2 4" xfId="12748"/>
    <cellStyle name="Normal 3 2 6 2 4 2 5" xfId="15388"/>
    <cellStyle name="Normal 3 2 6 2 4 2 6" xfId="20318"/>
    <cellStyle name="Normal 3 2 6 2 4 3" xfId="3582"/>
    <cellStyle name="Normal 3 2 6 2 4 3 2" xfId="8863"/>
    <cellStyle name="Normal 3 2 6 2 4 3 2 2" xfId="27006"/>
    <cellStyle name="Normal 3 2 6 2 4 3 3" xfId="16620"/>
    <cellStyle name="Normal 3 2 6 2 4 3 4" xfId="21726"/>
    <cellStyle name="Normal 3 2 6 2 4 4" xfId="6222"/>
    <cellStyle name="Normal 3 2 6 2 4 4 2" xfId="24366"/>
    <cellStyle name="Normal 3 2 6 2 4 5" xfId="11516"/>
    <cellStyle name="Normal 3 2 6 2 4 6" xfId="14156"/>
    <cellStyle name="Normal 3 2 6 2 4 7" xfId="19086"/>
    <cellStyle name="Normal 3 2 6 2 5" xfId="1468"/>
    <cellStyle name="Normal 3 2 6 2 5 2" xfId="4110"/>
    <cellStyle name="Normal 3 2 6 2 5 2 2" xfId="9391"/>
    <cellStyle name="Normal 3 2 6 2 5 2 2 2" xfId="27534"/>
    <cellStyle name="Normal 3 2 6 2 5 2 3" xfId="17148"/>
    <cellStyle name="Normal 3 2 6 2 5 2 4" xfId="22254"/>
    <cellStyle name="Normal 3 2 6 2 5 3" xfId="6750"/>
    <cellStyle name="Normal 3 2 6 2 5 3 2" xfId="24894"/>
    <cellStyle name="Normal 3 2 6 2 5 4" xfId="12044"/>
    <cellStyle name="Normal 3 2 6 2 5 5" xfId="14684"/>
    <cellStyle name="Normal 3 2 6 2 5 6" xfId="19614"/>
    <cellStyle name="Normal 3 2 6 2 6" xfId="2700"/>
    <cellStyle name="Normal 3 2 6 2 6 2" xfId="5342"/>
    <cellStyle name="Normal 3 2 6 2 6 2 2" xfId="10623"/>
    <cellStyle name="Normal 3 2 6 2 6 2 2 2" xfId="28766"/>
    <cellStyle name="Normal 3 2 6 2 6 2 3" xfId="23486"/>
    <cellStyle name="Normal 3 2 6 2 6 3" xfId="7982"/>
    <cellStyle name="Normal 3 2 6 2 6 3 2" xfId="26126"/>
    <cellStyle name="Normal 3 2 6 2 6 4" xfId="13276"/>
    <cellStyle name="Normal 3 2 6 2 6 5" xfId="15916"/>
    <cellStyle name="Normal 3 2 6 2 6 6" xfId="20846"/>
    <cellStyle name="Normal 3 2 6 2 7" xfId="2877"/>
    <cellStyle name="Normal 3 2 6 2 7 2" xfId="8159"/>
    <cellStyle name="Normal 3 2 6 2 7 2 2" xfId="26302"/>
    <cellStyle name="Normal 3 2 6 2 7 3" xfId="21022"/>
    <cellStyle name="Normal 3 2 6 2 8" xfId="5518"/>
    <cellStyle name="Normal 3 2 6 2 8 2" xfId="23662"/>
    <cellStyle name="Normal 3 2 6 2 9" xfId="10816"/>
    <cellStyle name="Normal 3 2 6 3" xfId="324"/>
    <cellStyle name="Normal 3 2 6 3 2" xfId="677"/>
    <cellStyle name="Normal 3 2 6 3 2 2" xfId="1909"/>
    <cellStyle name="Normal 3 2 6 3 2 2 2" xfId="4551"/>
    <cellStyle name="Normal 3 2 6 3 2 2 2 2" xfId="9832"/>
    <cellStyle name="Normal 3 2 6 3 2 2 2 2 2" xfId="27975"/>
    <cellStyle name="Normal 3 2 6 3 2 2 2 3" xfId="17589"/>
    <cellStyle name="Normal 3 2 6 3 2 2 2 4" xfId="22695"/>
    <cellStyle name="Normal 3 2 6 3 2 2 3" xfId="7191"/>
    <cellStyle name="Normal 3 2 6 3 2 2 3 2" xfId="25335"/>
    <cellStyle name="Normal 3 2 6 3 2 2 4" xfId="12485"/>
    <cellStyle name="Normal 3 2 6 3 2 2 5" xfId="15125"/>
    <cellStyle name="Normal 3 2 6 3 2 2 6" xfId="20055"/>
    <cellStyle name="Normal 3 2 6 3 2 3" xfId="3319"/>
    <cellStyle name="Normal 3 2 6 3 2 3 2" xfId="8600"/>
    <cellStyle name="Normal 3 2 6 3 2 3 2 2" xfId="26743"/>
    <cellStyle name="Normal 3 2 6 3 2 3 3" xfId="16357"/>
    <cellStyle name="Normal 3 2 6 3 2 3 4" xfId="21463"/>
    <cellStyle name="Normal 3 2 6 3 2 4" xfId="5959"/>
    <cellStyle name="Normal 3 2 6 3 2 4 2" xfId="24103"/>
    <cellStyle name="Normal 3 2 6 3 2 5" xfId="11253"/>
    <cellStyle name="Normal 3 2 6 3 2 6" xfId="13893"/>
    <cellStyle name="Normal 3 2 6 3 2 7" xfId="18823"/>
    <cellStyle name="Normal 3 2 6 3 3" xfId="1029"/>
    <cellStyle name="Normal 3 2 6 3 3 2" xfId="2261"/>
    <cellStyle name="Normal 3 2 6 3 3 2 2" xfId="4903"/>
    <cellStyle name="Normal 3 2 6 3 3 2 2 2" xfId="10184"/>
    <cellStyle name="Normal 3 2 6 3 3 2 2 2 2" xfId="28327"/>
    <cellStyle name="Normal 3 2 6 3 3 2 2 3" xfId="17941"/>
    <cellStyle name="Normal 3 2 6 3 3 2 2 4" xfId="23047"/>
    <cellStyle name="Normal 3 2 6 3 3 2 3" xfId="7543"/>
    <cellStyle name="Normal 3 2 6 3 3 2 3 2" xfId="25687"/>
    <cellStyle name="Normal 3 2 6 3 3 2 4" xfId="12837"/>
    <cellStyle name="Normal 3 2 6 3 3 2 5" xfId="15477"/>
    <cellStyle name="Normal 3 2 6 3 3 2 6" xfId="20407"/>
    <cellStyle name="Normal 3 2 6 3 3 3" xfId="3671"/>
    <cellStyle name="Normal 3 2 6 3 3 3 2" xfId="8952"/>
    <cellStyle name="Normal 3 2 6 3 3 3 2 2" xfId="27095"/>
    <cellStyle name="Normal 3 2 6 3 3 3 3" xfId="16709"/>
    <cellStyle name="Normal 3 2 6 3 3 3 4" xfId="21815"/>
    <cellStyle name="Normal 3 2 6 3 3 4" xfId="6311"/>
    <cellStyle name="Normal 3 2 6 3 3 4 2" xfId="24455"/>
    <cellStyle name="Normal 3 2 6 3 3 5" xfId="11605"/>
    <cellStyle name="Normal 3 2 6 3 3 6" xfId="14245"/>
    <cellStyle name="Normal 3 2 6 3 3 7" xfId="19175"/>
    <cellStyle name="Normal 3 2 6 3 4" xfId="1557"/>
    <cellStyle name="Normal 3 2 6 3 4 2" xfId="4199"/>
    <cellStyle name="Normal 3 2 6 3 4 2 2" xfId="9480"/>
    <cellStyle name="Normal 3 2 6 3 4 2 2 2" xfId="27623"/>
    <cellStyle name="Normal 3 2 6 3 4 2 3" xfId="17237"/>
    <cellStyle name="Normal 3 2 6 3 4 2 4" xfId="22343"/>
    <cellStyle name="Normal 3 2 6 3 4 3" xfId="6839"/>
    <cellStyle name="Normal 3 2 6 3 4 3 2" xfId="24983"/>
    <cellStyle name="Normal 3 2 6 3 4 4" xfId="12133"/>
    <cellStyle name="Normal 3 2 6 3 4 5" xfId="14773"/>
    <cellStyle name="Normal 3 2 6 3 4 6" xfId="19703"/>
    <cellStyle name="Normal 3 2 6 3 5" xfId="2966"/>
    <cellStyle name="Normal 3 2 6 3 5 2" xfId="8248"/>
    <cellStyle name="Normal 3 2 6 3 5 2 2" xfId="26391"/>
    <cellStyle name="Normal 3 2 6 3 5 3" xfId="16005"/>
    <cellStyle name="Normal 3 2 6 3 5 4" xfId="21111"/>
    <cellStyle name="Normal 3 2 6 3 6" xfId="5607"/>
    <cellStyle name="Normal 3 2 6 3 6 2" xfId="23751"/>
    <cellStyle name="Normal 3 2 6 3 7" xfId="10907"/>
    <cellStyle name="Normal 3 2 6 3 8" xfId="13541"/>
    <cellStyle name="Normal 3 2 6 3 9" xfId="18471"/>
    <cellStyle name="Normal 3 2 6 4" xfId="500"/>
    <cellStyle name="Normal 3 2 6 4 2" xfId="1205"/>
    <cellStyle name="Normal 3 2 6 4 2 2" xfId="2437"/>
    <cellStyle name="Normal 3 2 6 4 2 2 2" xfId="5079"/>
    <cellStyle name="Normal 3 2 6 4 2 2 2 2" xfId="10360"/>
    <cellStyle name="Normal 3 2 6 4 2 2 2 2 2" xfId="28503"/>
    <cellStyle name="Normal 3 2 6 4 2 2 2 3" xfId="18117"/>
    <cellStyle name="Normal 3 2 6 4 2 2 2 4" xfId="23223"/>
    <cellStyle name="Normal 3 2 6 4 2 2 3" xfId="7719"/>
    <cellStyle name="Normal 3 2 6 4 2 2 3 2" xfId="25863"/>
    <cellStyle name="Normal 3 2 6 4 2 2 4" xfId="13013"/>
    <cellStyle name="Normal 3 2 6 4 2 2 5" xfId="15653"/>
    <cellStyle name="Normal 3 2 6 4 2 2 6" xfId="20583"/>
    <cellStyle name="Normal 3 2 6 4 2 3" xfId="3847"/>
    <cellStyle name="Normal 3 2 6 4 2 3 2" xfId="9128"/>
    <cellStyle name="Normal 3 2 6 4 2 3 2 2" xfId="27271"/>
    <cellStyle name="Normal 3 2 6 4 2 3 3" xfId="16885"/>
    <cellStyle name="Normal 3 2 6 4 2 3 4" xfId="21991"/>
    <cellStyle name="Normal 3 2 6 4 2 4" xfId="6487"/>
    <cellStyle name="Normal 3 2 6 4 2 4 2" xfId="24631"/>
    <cellStyle name="Normal 3 2 6 4 2 5" xfId="11781"/>
    <cellStyle name="Normal 3 2 6 4 2 6" xfId="14421"/>
    <cellStyle name="Normal 3 2 6 4 2 7" xfId="19351"/>
    <cellStyle name="Normal 3 2 6 4 3" xfId="1733"/>
    <cellStyle name="Normal 3 2 6 4 3 2" xfId="4375"/>
    <cellStyle name="Normal 3 2 6 4 3 2 2" xfId="9656"/>
    <cellStyle name="Normal 3 2 6 4 3 2 2 2" xfId="27799"/>
    <cellStyle name="Normal 3 2 6 4 3 2 3" xfId="17413"/>
    <cellStyle name="Normal 3 2 6 4 3 2 4" xfId="22519"/>
    <cellStyle name="Normal 3 2 6 4 3 3" xfId="7015"/>
    <cellStyle name="Normal 3 2 6 4 3 3 2" xfId="25159"/>
    <cellStyle name="Normal 3 2 6 4 3 4" xfId="12309"/>
    <cellStyle name="Normal 3 2 6 4 3 5" xfId="14949"/>
    <cellStyle name="Normal 3 2 6 4 3 6" xfId="19879"/>
    <cellStyle name="Normal 3 2 6 4 4" xfId="3142"/>
    <cellStyle name="Normal 3 2 6 4 4 2" xfId="8424"/>
    <cellStyle name="Normal 3 2 6 4 4 2 2" xfId="26567"/>
    <cellStyle name="Normal 3 2 6 4 4 3" xfId="16181"/>
    <cellStyle name="Normal 3 2 6 4 4 4" xfId="21287"/>
    <cellStyle name="Normal 3 2 6 4 5" xfId="5783"/>
    <cellStyle name="Normal 3 2 6 4 5 2" xfId="23927"/>
    <cellStyle name="Normal 3 2 6 4 6" xfId="11079"/>
    <cellStyle name="Normal 3 2 6 4 7" xfId="13717"/>
    <cellStyle name="Normal 3 2 6 4 8" xfId="18647"/>
    <cellStyle name="Normal 3 2 6 5" xfId="853"/>
    <cellStyle name="Normal 3 2 6 5 2" xfId="2085"/>
    <cellStyle name="Normal 3 2 6 5 2 2" xfId="4727"/>
    <cellStyle name="Normal 3 2 6 5 2 2 2" xfId="10008"/>
    <cellStyle name="Normal 3 2 6 5 2 2 2 2" xfId="28151"/>
    <cellStyle name="Normal 3 2 6 5 2 2 3" xfId="17765"/>
    <cellStyle name="Normal 3 2 6 5 2 2 4" xfId="22871"/>
    <cellStyle name="Normal 3 2 6 5 2 3" xfId="7367"/>
    <cellStyle name="Normal 3 2 6 5 2 3 2" xfId="25511"/>
    <cellStyle name="Normal 3 2 6 5 2 4" xfId="12661"/>
    <cellStyle name="Normal 3 2 6 5 2 5" xfId="15301"/>
    <cellStyle name="Normal 3 2 6 5 2 6" xfId="20231"/>
    <cellStyle name="Normal 3 2 6 5 3" xfId="3495"/>
    <cellStyle name="Normal 3 2 6 5 3 2" xfId="8776"/>
    <cellStyle name="Normal 3 2 6 5 3 2 2" xfId="26919"/>
    <cellStyle name="Normal 3 2 6 5 3 3" xfId="16533"/>
    <cellStyle name="Normal 3 2 6 5 3 4" xfId="21639"/>
    <cellStyle name="Normal 3 2 6 5 4" xfId="6135"/>
    <cellStyle name="Normal 3 2 6 5 4 2" xfId="24279"/>
    <cellStyle name="Normal 3 2 6 5 5" xfId="11429"/>
    <cellStyle name="Normal 3 2 6 5 6" xfId="14069"/>
    <cellStyle name="Normal 3 2 6 5 7" xfId="18999"/>
    <cellStyle name="Normal 3 2 6 6" xfId="1381"/>
    <cellStyle name="Normal 3 2 6 6 2" xfId="4023"/>
    <cellStyle name="Normal 3 2 6 6 2 2" xfId="9304"/>
    <cellStyle name="Normal 3 2 6 6 2 2 2" xfId="27447"/>
    <cellStyle name="Normal 3 2 6 6 2 3" xfId="17061"/>
    <cellStyle name="Normal 3 2 6 6 2 4" xfId="22167"/>
    <cellStyle name="Normal 3 2 6 6 3" xfId="6663"/>
    <cellStyle name="Normal 3 2 6 6 3 2" xfId="24807"/>
    <cellStyle name="Normal 3 2 6 6 4" xfId="11957"/>
    <cellStyle name="Normal 3 2 6 6 5" xfId="14597"/>
    <cellStyle name="Normal 3 2 6 6 6" xfId="19527"/>
    <cellStyle name="Normal 3 2 6 7" xfId="2613"/>
    <cellStyle name="Normal 3 2 6 7 2" xfId="5255"/>
    <cellStyle name="Normal 3 2 6 7 2 2" xfId="10536"/>
    <cellStyle name="Normal 3 2 6 7 2 2 2" xfId="28679"/>
    <cellStyle name="Normal 3 2 6 7 2 3" xfId="23399"/>
    <cellStyle name="Normal 3 2 6 7 3" xfId="7895"/>
    <cellStyle name="Normal 3 2 6 7 3 2" xfId="26039"/>
    <cellStyle name="Normal 3 2 6 7 4" xfId="13189"/>
    <cellStyle name="Normal 3 2 6 7 5" xfId="15829"/>
    <cellStyle name="Normal 3 2 6 7 6" xfId="20759"/>
    <cellStyle name="Normal 3 2 6 8" xfId="2790"/>
    <cellStyle name="Normal 3 2 6 8 2" xfId="8072"/>
    <cellStyle name="Normal 3 2 6 8 2 2" xfId="26215"/>
    <cellStyle name="Normal 3 2 6 8 3" xfId="20935"/>
    <cellStyle name="Normal 3 2 6 9" xfId="5431"/>
    <cellStyle name="Normal 3 2 6 9 2" xfId="23575"/>
    <cellStyle name="Normal 3 2 7" xfId="167"/>
    <cellStyle name="Normal 3 2 7 10" xfId="13394"/>
    <cellStyle name="Normal 3 2 7 11" xfId="18324"/>
    <cellStyle name="Normal 3 2 7 2" xfId="353"/>
    <cellStyle name="Normal 3 2 7 2 2" xfId="706"/>
    <cellStyle name="Normal 3 2 7 2 2 2" xfId="1938"/>
    <cellStyle name="Normal 3 2 7 2 2 2 2" xfId="4580"/>
    <cellStyle name="Normal 3 2 7 2 2 2 2 2" xfId="9861"/>
    <cellStyle name="Normal 3 2 7 2 2 2 2 2 2" xfId="28004"/>
    <cellStyle name="Normal 3 2 7 2 2 2 2 3" xfId="17618"/>
    <cellStyle name="Normal 3 2 7 2 2 2 2 4" xfId="22724"/>
    <cellStyle name="Normal 3 2 7 2 2 2 3" xfId="7220"/>
    <cellStyle name="Normal 3 2 7 2 2 2 3 2" xfId="25364"/>
    <cellStyle name="Normal 3 2 7 2 2 2 4" xfId="12514"/>
    <cellStyle name="Normal 3 2 7 2 2 2 5" xfId="15154"/>
    <cellStyle name="Normal 3 2 7 2 2 2 6" xfId="20084"/>
    <cellStyle name="Normal 3 2 7 2 2 3" xfId="3348"/>
    <cellStyle name="Normal 3 2 7 2 2 3 2" xfId="8629"/>
    <cellStyle name="Normal 3 2 7 2 2 3 2 2" xfId="26772"/>
    <cellStyle name="Normal 3 2 7 2 2 3 3" xfId="16386"/>
    <cellStyle name="Normal 3 2 7 2 2 3 4" xfId="21492"/>
    <cellStyle name="Normal 3 2 7 2 2 4" xfId="5988"/>
    <cellStyle name="Normal 3 2 7 2 2 4 2" xfId="24132"/>
    <cellStyle name="Normal 3 2 7 2 2 5" xfId="11282"/>
    <cellStyle name="Normal 3 2 7 2 2 6" xfId="13922"/>
    <cellStyle name="Normal 3 2 7 2 2 7" xfId="18852"/>
    <cellStyle name="Normal 3 2 7 2 3" xfId="1058"/>
    <cellStyle name="Normal 3 2 7 2 3 2" xfId="2290"/>
    <cellStyle name="Normal 3 2 7 2 3 2 2" xfId="4932"/>
    <cellStyle name="Normal 3 2 7 2 3 2 2 2" xfId="10213"/>
    <cellStyle name="Normal 3 2 7 2 3 2 2 2 2" xfId="28356"/>
    <cellStyle name="Normal 3 2 7 2 3 2 2 3" xfId="17970"/>
    <cellStyle name="Normal 3 2 7 2 3 2 2 4" xfId="23076"/>
    <cellStyle name="Normal 3 2 7 2 3 2 3" xfId="7572"/>
    <cellStyle name="Normal 3 2 7 2 3 2 3 2" xfId="25716"/>
    <cellStyle name="Normal 3 2 7 2 3 2 4" xfId="12866"/>
    <cellStyle name="Normal 3 2 7 2 3 2 5" xfId="15506"/>
    <cellStyle name="Normal 3 2 7 2 3 2 6" xfId="20436"/>
    <cellStyle name="Normal 3 2 7 2 3 3" xfId="3700"/>
    <cellStyle name="Normal 3 2 7 2 3 3 2" xfId="8981"/>
    <cellStyle name="Normal 3 2 7 2 3 3 2 2" xfId="27124"/>
    <cellStyle name="Normal 3 2 7 2 3 3 3" xfId="16738"/>
    <cellStyle name="Normal 3 2 7 2 3 3 4" xfId="21844"/>
    <cellStyle name="Normal 3 2 7 2 3 4" xfId="6340"/>
    <cellStyle name="Normal 3 2 7 2 3 4 2" xfId="24484"/>
    <cellStyle name="Normal 3 2 7 2 3 5" xfId="11634"/>
    <cellStyle name="Normal 3 2 7 2 3 6" xfId="14274"/>
    <cellStyle name="Normal 3 2 7 2 3 7" xfId="19204"/>
    <cellStyle name="Normal 3 2 7 2 4" xfId="1586"/>
    <cellStyle name="Normal 3 2 7 2 4 2" xfId="4228"/>
    <cellStyle name="Normal 3 2 7 2 4 2 2" xfId="9509"/>
    <cellStyle name="Normal 3 2 7 2 4 2 2 2" xfId="27652"/>
    <cellStyle name="Normal 3 2 7 2 4 2 3" xfId="17266"/>
    <cellStyle name="Normal 3 2 7 2 4 2 4" xfId="22372"/>
    <cellStyle name="Normal 3 2 7 2 4 3" xfId="6868"/>
    <cellStyle name="Normal 3 2 7 2 4 3 2" xfId="25012"/>
    <cellStyle name="Normal 3 2 7 2 4 4" xfId="12162"/>
    <cellStyle name="Normal 3 2 7 2 4 5" xfId="14802"/>
    <cellStyle name="Normal 3 2 7 2 4 6" xfId="19732"/>
    <cellStyle name="Normal 3 2 7 2 5" xfId="2995"/>
    <cellStyle name="Normal 3 2 7 2 5 2" xfId="8277"/>
    <cellStyle name="Normal 3 2 7 2 5 2 2" xfId="26420"/>
    <cellStyle name="Normal 3 2 7 2 5 3" xfId="16034"/>
    <cellStyle name="Normal 3 2 7 2 5 4" xfId="21140"/>
    <cellStyle name="Normal 3 2 7 2 6" xfId="5636"/>
    <cellStyle name="Normal 3 2 7 2 6 2" xfId="23780"/>
    <cellStyle name="Normal 3 2 7 2 7" xfId="10936"/>
    <cellStyle name="Normal 3 2 7 2 8" xfId="13570"/>
    <cellStyle name="Normal 3 2 7 2 9" xfId="18500"/>
    <cellStyle name="Normal 3 2 7 3" xfId="529"/>
    <cellStyle name="Normal 3 2 7 3 2" xfId="1234"/>
    <cellStyle name="Normal 3 2 7 3 2 2" xfId="2466"/>
    <cellStyle name="Normal 3 2 7 3 2 2 2" xfId="5108"/>
    <cellStyle name="Normal 3 2 7 3 2 2 2 2" xfId="10389"/>
    <cellStyle name="Normal 3 2 7 3 2 2 2 2 2" xfId="28532"/>
    <cellStyle name="Normal 3 2 7 3 2 2 2 3" xfId="18146"/>
    <cellStyle name="Normal 3 2 7 3 2 2 2 4" xfId="23252"/>
    <cellStyle name="Normal 3 2 7 3 2 2 3" xfId="7748"/>
    <cellStyle name="Normal 3 2 7 3 2 2 3 2" xfId="25892"/>
    <cellStyle name="Normal 3 2 7 3 2 2 4" xfId="13042"/>
    <cellStyle name="Normal 3 2 7 3 2 2 5" xfId="15682"/>
    <cellStyle name="Normal 3 2 7 3 2 2 6" xfId="20612"/>
    <cellStyle name="Normal 3 2 7 3 2 3" xfId="3876"/>
    <cellStyle name="Normal 3 2 7 3 2 3 2" xfId="9157"/>
    <cellStyle name="Normal 3 2 7 3 2 3 2 2" xfId="27300"/>
    <cellStyle name="Normal 3 2 7 3 2 3 3" xfId="16914"/>
    <cellStyle name="Normal 3 2 7 3 2 3 4" xfId="22020"/>
    <cellStyle name="Normal 3 2 7 3 2 4" xfId="6516"/>
    <cellStyle name="Normal 3 2 7 3 2 4 2" xfId="24660"/>
    <cellStyle name="Normal 3 2 7 3 2 5" xfId="11810"/>
    <cellStyle name="Normal 3 2 7 3 2 6" xfId="14450"/>
    <cellStyle name="Normal 3 2 7 3 2 7" xfId="19380"/>
    <cellStyle name="Normal 3 2 7 3 3" xfId="1762"/>
    <cellStyle name="Normal 3 2 7 3 3 2" xfId="4404"/>
    <cellStyle name="Normal 3 2 7 3 3 2 2" xfId="9685"/>
    <cellStyle name="Normal 3 2 7 3 3 2 2 2" xfId="27828"/>
    <cellStyle name="Normal 3 2 7 3 3 2 3" xfId="17442"/>
    <cellStyle name="Normal 3 2 7 3 3 2 4" xfId="22548"/>
    <cellStyle name="Normal 3 2 7 3 3 3" xfId="7044"/>
    <cellStyle name="Normal 3 2 7 3 3 3 2" xfId="25188"/>
    <cellStyle name="Normal 3 2 7 3 3 4" xfId="12338"/>
    <cellStyle name="Normal 3 2 7 3 3 5" xfId="14978"/>
    <cellStyle name="Normal 3 2 7 3 3 6" xfId="19908"/>
    <cellStyle name="Normal 3 2 7 3 4" xfId="3171"/>
    <cellStyle name="Normal 3 2 7 3 4 2" xfId="8453"/>
    <cellStyle name="Normal 3 2 7 3 4 2 2" xfId="26596"/>
    <cellStyle name="Normal 3 2 7 3 4 3" xfId="16210"/>
    <cellStyle name="Normal 3 2 7 3 4 4" xfId="21316"/>
    <cellStyle name="Normal 3 2 7 3 5" xfId="5812"/>
    <cellStyle name="Normal 3 2 7 3 5 2" xfId="23956"/>
    <cellStyle name="Normal 3 2 7 3 6" xfId="11108"/>
    <cellStyle name="Normal 3 2 7 3 7" xfId="13746"/>
    <cellStyle name="Normal 3 2 7 3 8" xfId="18676"/>
    <cellStyle name="Normal 3 2 7 4" xfId="882"/>
    <cellStyle name="Normal 3 2 7 4 2" xfId="2114"/>
    <cellStyle name="Normal 3 2 7 4 2 2" xfId="4756"/>
    <cellStyle name="Normal 3 2 7 4 2 2 2" xfId="10037"/>
    <cellStyle name="Normal 3 2 7 4 2 2 2 2" xfId="28180"/>
    <cellStyle name="Normal 3 2 7 4 2 2 3" xfId="17794"/>
    <cellStyle name="Normal 3 2 7 4 2 2 4" xfId="22900"/>
    <cellStyle name="Normal 3 2 7 4 2 3" xfId="7396"/>
    <cellStyle name="Normal 3 2 7 4 2 3 2" xfId="25540"/>
    <cellStyle name="Normal 3 2 7 4 2 4" xfId="12690"/>
    <cellStyle name="Normal 3 2 7 4 2 5" xfId="15330"/>
    <cellStyle name="Normal 3 2 7 4 2 6" xfId="20260"/>
    <cellStyle name="Normal 3 2 7 4 3" xfId="3524"/>
    <cellStyle name="Normal 3 2 7 4 3 2" xfId="8805"/>
    <cellStyle name="Normal 3 2 7 4 3 2 2" xfId="26948"/>
    <cellStyle name="Normal 3 2 7 4 3 3" xfId="16562"/>
    <cellStyle name="Normal 3 2 7 4 3 4" xfId="21668"/>
    <cellStyle name="Normal 3 2 7 4 4" xfId="6164"/>
    <cellStyle name="Normal 3 2 7 4 4 2" xfId="24308"/>
    <cellStyle name="Normal 3 2 7 4 5" xfId="11458"/>
    <cellStyle name="Normal 3 2 7 4 6" xfId="14098"/>
    <cellStyle name="Normal 3 2 7 4 7" xfId="19028"/>
    <cellStyle name="Normal 3 2 7 5" xfId="1410"/>
    <cellStyle name="Normal 3 2 7 5 2" xfId="4052"/>
    <cellStyle name="Normal 3 2 7 5 2 2" xfId="9333"/>
    <cellStyle name="Normal 3 2 7 5 2 2 2" xfId="27476"/>
    <cellStyle name="Normal 3 2 7 5 2 3" xfId="17090"/>
    <cellStyle name="Normal 3 2 7 5 2 4" xfId="22196"/>
    <cellStyle name="Normal 3 2 7 5 3" xfId="6692"/>
    <cellStyle name="Normal 3 2 7 5 3 2" xfId="24836"/>
    <cellStyle name="Normal 3 2 7 5 4" xfId="11986"/>
    <cellStyle name="Normal 3 2 7 5 5" xfId="14626"/>
    <cellStyle name="Normal 3 2 7 5 6" xfId="19556"/>
    <cellStyle name="Normal 3 2 7 6" xfId="2642"/>
    <cellStyle name="Normal 3 2 7 6 2" xfId="5284"/>
    <cellStyle name="Normal 3 2 7 6 2 2" xfId="10565"/>
    <cellStyle name="Normal 3 2 7 6 2 2 2" xfId="28708"/>
    <cellStyle name="Normal 3 2 7 6 2 3" xfId="23428"/>
    <cellStyle name="Normal 3 2 7 6 3" xfId="7924"/>
    <cellStyle name="Normal 3 2 7 6 3 2" xfId="26068"/>
    <cellStyle name="Normal 3 2 7 6 4" xfId="13218"/>
    <cellStyle name="Normal 3 2 7 6 5" xfId="15858"/>
    <cellStyle name="Normal 3 2 7 6 6" xfId="20788"/>
    <cellStyle name="Normal 3 2 7 7" xfId="2819"/>
    <cellStyle name="Normal 3 2 7 7 2" xfId="8101"/>
    <cellStyle name="Normal 3 2 7 7 2 2" xfId="26244"/>
    <cellStyle name="Normal 3 2 7 7 3" xfId="20964"/>
    <cellStyle name="Normal 3 2 7 8" xfId="5460"/>
    <cellStyle name="Normal 3 2 7 8 2" xfId="23604"/>
    <cellStyle name="Normal 3 2 7 9" xfId="10758"/>
    <cellStyle name="Normal 3 2 8" xfId="265"/>
    <cellStyle name="Normal 3 2 8 2" xfId="617"/>
    <cellStyle name="Normal 3 2 8 2 2" xfId="1849"/>
    <cellStyle name="Normal 3 2 8 2 2 2" xfId="4491"/>
    <cellStyle name="Normal 3 2 8 2 2 2 2" xfId="9772"/>
    <cellStyle name="Normal 3 2 8 2 2 2 2 2" xfId="27915"/>
    <cellStyle name="Normal 3 2 8 2 2 2 3" xfId="17529"/>
    <cellStyle name="Normal 3 2 8 2 2 2 4" xfId="22635"/>
    <cellStyle name="Normal 3 2 8 2 2 3" xfId="7131"/>
    <cellStyle name="Normal 3 2 8 2 2 3 2" xfId="25275"/>
    <cellStyle name="Normal 3 2 8 2 2 4" xfId="12425"/>
    <cellStyle name="Normal 3 2 8 2 2 5" xfId="15065"/>
    <cellStyle name="Normal 3 2 8 2 2 6" xfId="19995"/>
    <cellStyle name="Normal 3 2 8 2 3" xfId="3259"/>
    <cellStyle name="Normal 3 2 8 2 3 2" xfId="8540"/>
    <cellStyle name="Normal 3 2 8 2 3 2 2" xfId="26683"/>
    <cellStyle name="Normal 3 2 8 2 3 3" xfId="16297"/>
    <cellStyle name="Normal 3 2 8 2 3 4" xfId="21403"/>
    <cellStyle name="Normal 3 2 8 2 4" xfId="5899"/>
    <cellStyle name="Normal 3 2 8 2 4 2" xfId="24043"/>
    <cellStyle name="Normal 3 2 8 2 5" xfId="11193"/>
    <cellStyle name="Normal 3 2 8 2 6" xfId="13833"/>
    <cellStyle name="Normal 3 2 8 2 7" xfId="18763"/>
    <cellStyle name="Normal 3 2 8 3" xfId="969"/>
    <cellStyle name="Normal 3 2 8 3 2" xfId="2201"/>
    <cellStyle name="Normal 3 2 8 3 2 2" xfId="4843"/>
    <cellStyle name="Normal 3 2 8 3 2 2 2" xfId="10124"/>
    <cellStyle name="Normal 3 2 8 3 2 2 2 2" xfId="28267"/>
    <cellStyle name="Normal 3 2 8 3 2 2 3" xfId="17881"/>
    <cellStyle name="Normal 3 2 8 3 2 2 4" xfId="22987"/>
    <cellStyle name="Normal 3 2 8 3 2 3" xfId="7483"/>
    <cellStyle name="Normal 3 2 8 3 2 3 2" xfId="25627"/>
    <cellStyle name="Normal 3 2 8 3 2 4" xfId="12777"/>
    <cellStyle name="Normal 3 2 8 3 2 5" xfId="15417"/>
    <cellStyle name="Normal 3 2 8 3 2 6" xfId="20347"/>
    <cellStyle name="Normal 3 2 8 3 3" xfId="3611"/>
    <cellStyle name="Normal 3 2 8 3 3 2" xfId="8892"/>
    <cellStyle name="Normal 3 2 8 3 3 2 2" xfId="27035"/>
    <cellStyle name="Normal 3 2 8 3 3 3" xfId="16649"/>
    <cellStyle name="Normal 3 2 8 3 3 4" xfId="21755"/>
    <cellStyle name="Normal 3 2 8 3 4" xfId="6251"/>
    <cellStyle name="Normal 3 2 8 3 4 2" xfId="24395"/>
    <cellStyle name="Normal 3 2 8 3 5" xfId="11545"/>
    <cellStyle name="Normal 3 2 8 3 6" xfId="14185"/>
    <cellStyle name="Normal 3 2 8 3 7" xfId="19115"/>
    <cellStyle name="Normal 3 2 8 4" xfId="1497"/>
    <cellStyle name="Normal 3 2 8 4 2" xfId="4139"/>
    <cellStyle name="Normal 3 2 8 4 2 2" xfId="9420"/>
    <cellStyle name="Normal 3 2 8 4 2 2 2" xfId="27563"/>
    <cellStyle name="Normal 3 2 8 4 2 3" xfId="17177"/>
    <cellStyle name="Normal 3 2 8 4 2 4" xfId="22283"/>
    <cellStyle name="Normal 3 2 8 4 3" xfId="6779"/>
    <cellStyle name="Normal 3 2 8 4 3 2" xfId="24923"/>
    <cellStyle name="Normal 3 2 8 4 4" xfId="12073"/>
    <cellStyle name="Normal 3 2 8 4 5" xfId="14713"/>
    <cellStyle name="Normal 3 2 8 4 6" xfId="19643"/>
    <cellStyle name="Normal 3 2 8 5" xfId="2906"/>
    <cellStyle name="Normal 3 2 8 5 2" xfId="8188"/>
    <cellStyle name="Normal 3 2 8 5 2 2" xfId="26331"/>
    <cellStyle name="Normal 3 2 8 5 3" xfId="15945"/>
    <cellStyle name="Normal 3 2 8 5 4" xfId="21051"/>
    <cellStyle name="Normal 3 2 8 6" xfId="5547"/>
    <cellStyle name="Normal 3 2 8 6 2" xfId="23691"/>
    <cellStyle name="Normal 3 2 8 7" xfId="10850"/>
    <cellStyle name="Normal 3 2 8 8" xfId="13481"/>
    <cellStyle name="Normal 3 2 8 9" xfId="18412"/>
    <cellStyle name="Normal 3 2 9" xfId="453"/>
    <cellStyle name="Normal 3 2 9 2" xfId="1158"/>
    <cellStyle name="Normal 3 2 9 2 2" xfId="2390"/>
    <cellStyle name="Normal 3 2 9 2 2 2" xfId="5032"/>
    <cellStyle name="Normal 3 2 9 2 2 2 2" xfId="10313"/>
    <cellStyle name="Normal 3 2 9 2 2 2 2 2" xfId="28456"/>
    <cellStyle name="Normal 3 2 9 2 2 2 3" xfId="18070"/>
    <cellStyle name="Normal 3 2 9 2 2 2 4" xfId="23176"/>
    <cellStyle name="Normal 3 2 9 2 2 3" xfId="7672"/>
    <cellStyle name="Normal 3 2 9 2 2 3 2" xfId="25816"/>
    <cellStyle name="Normal 3 2 9 2 2 4" xfId="12966"/>
    <cellStyle name="Normal 3 2 9 2 2 5" xfId="15606"/>
    <cellStyle name="Normal 3 2 9 2 2 6" xfId="20536"/>
    <cellStyle name="Normal 3 2 9 2 3" xfId="3800"/>
    <cellStyle name="Normal 3 2 9 2 3 2" xfId="9081"/>
    <cellStyle name="Normal 3 2 9 2 3 2 2" xfId="27224"/>
    <cellStyle name="Normal 3 2 9 2 3 3" xfId="16838"/>
    <cellStyle name="Normal 3 2 9 2 3 4" xfId="21944"/>
    <cellStyle name="Normal 3 2 9 2 4" xfId="6440"/>
    <cellStyle name="Normal 3 2 9 2 4 2" xfId="24584"/>
    <cellStyle name="Normal 3 2 9 2 5" xfId="11734"/>
    <cellStyle name="Normal 3 2 9 2 6" xfId="14374"/>
    <cellStyle name="Normal 3 2 9 2 7" xfId="19304"/>
    <cellStyle name="Normal 3 2 9 3" xfId="1686"/>
    <cellStyle name="Normal 3 2 9 3 2" xfId="4328"/>
    <cellStyle name="Normal 3 2 9 3 2 2" xfId="9609"/>
    <cellStyle name="Normal 3 2 9 3 2 2 2" xfId="27752"/>
    <cellStyle name="Normal 3 2 9 3 2 3" xfId="17366"/>
    <cellStyle name="Normal 3 2 9 3 2 4" xfId="22472"/>
    <cellStyle name="Normal 3 2 9 3 3" xfId="6968"/>
    <cellStyle name="Normal 3 2 9 3 3 2" xfId="25112"/>
    <cellStyle name="Normal 3 2 9 3 4" xfId="12262"/>
    <cellStyle name="Normal 3 2 9 3 5" xfId="14902"/>
    <cellStyle name="Normal 3 2 9 3 6" xfId="19832"/>
    <cellStyle name="Normal 3 2 9 4" xfId="3095"/>
    <cellStyle name="Normal 3 2 9 4 2" xfId="8377"/>
    <cellStyle name="Normal 3 2 9 4 2 2" xfId="26520"/>
    <cellStyle name="Normal 3 2 9 4 3" xfId="16134"/>
    <cellStyle name="Normal 3 2 9 4 4" xfId="21240"/>
    <cellStyle name="Normal 3 2 9 5" xfId="5736"/>
    <cellStyle name="Normal 3 2 9 5 2" xfId="23880"/>
    <cellStyle name="Normal 3 2 9 6" xfId="11034"/>
    <cellStyle name="Normal 3 2 9 7" xfId="13670"/>
    <cellStyle name="Normal 3 2 9 8" xfId="18600"/>
    <cellStyle name="Normal 3 3" xfId="49"/>
    <cellStyle name="Normal 3 3 10" xfId="1319"/>
    <cellStyle name="Normal 3 3 10 2" xfId="3961"/>
    <cellStyle name="Normal 3 3 10 2 2" xfId="9242"/>
    <cellStyle name="Normal 3 3 10 2 2 2" xfId="27385"/>
    <cellStyle name="Normal 3 3 10 2 3" xfId="16999"/>
    <cellStyle name="Normal 3 3 10 2 4" xfId="22105"/>
    <cellStyle name="Normal 3 3 10 3" xfId="6601"/>
    <cellStyle name="Normal 3 3 10 3 2" xfId="24745"/>
    <cellStyle name="Normal 3 3 10 4" xfId="11895"/>
    <cellStyle name="Normal 3 3 10 5" xfId="14535"/>
    <cellStyle name="Normal 3 3 10 6" xfId="19465"/>
    <cellStyle name="Normal 3 3 11" xfId="2564"/>
    <cellStyle name="Normal 3 3 11 2" xfId="5206"/>
    <cellStyle name="Normal 3 3 11 2 2" xfId="10487"/>
    <cellStyle name="Normal 3 3 11 2 2 2" xfId="28630"/>
    <cellStyle name="Normal 3 3 11 2 3" xfId="23350"/>
    <cellStyle name="Normal 3 3 11 3" xfId="7846"/>
    <cellStyle name="Normal 3 3 11 3 2" xfId="25990"/>
    <cellStyle name="Normal 3 3 11 4" xfId="13140"/>
    <cellStyle name="Normal 3 3 11 5" xfId="15767"/>
    <cellStyle name="Normal 3 3 11 6" xfId="20710"/>
    <cellStyle name="Normal 3 3 12" xfId="2740"/>
    <cellStyle name="Normal 3 3 12 2" xfId="8022"/>
    <cellStyle name="Normal 3 3 12 2 2" xfId="26166"/>
    <cellStyle name="Normal 3 3 12 3" xfId="20886"/>
    <cellStyle name="Normal 3 3 13" xfId="5382"/>
    <cellStyle name="Normal 3 3 13 2" xfId="23526"/>
    <cellStyle name="Normal 3 3 14" xfId="10686"/>
    <cellStyle name="Normal 3 3 15" xfId="13303"/>
    <cellStyle name="Normal 3 3 16" xfId="18248"/>
    <cellStyle name="Normal 3 3 2" xfId="59"/>
    <cellStyle name="Normal 3 3 2 10" xfId="2751"/>
    <cellStyle name="Normal 3 3 2 10 2" xfId="8033"/>
    <cellStyle name="Normal 3 3 2 10 2 2" xfId="26177"/>
    <cellStyle name="Normal 3 3 2 10 3" xfId="20897"/>
    <cellStyle name="Normal 3 3 2 11" xfId="5393"/>
    <cellStyle name="Normal 3 3 2 11 2" xfId="23537"/>
    <cellStyle name="Normal 3 3 2 12" xfId="10710"/>
    <cellStyle name="Normal 3 3 2 13" xfId="13327"/>
    <cellStyle name="Normal 3 3 2 14" xfId="18256"/>
    <cellStyle name="Normal 3 3 2 2" xfId="83"/>
    <cellStyle name="Normal 3 3 2 2 10" xfId="10724"/>
    <cellStyle name="Normal 3 3 2 2 11" xfId="13343"/>
    <cellStyle name="Normal 3 3 2 2 12" xfId="18272"/>
    <cellStyle name="Normal 3 3 2 2 2" xfId="204"/>
    <cellStyle name="Normal 3 3 2 2 2 10" xfId="13430"/>
    <cellStyle name="Normal 3 3 2 2 2 11" xfId="18360"/>
    <cellStyle name="Normal 3 3 2 2 2 2" xfId="389"/>
    <cellStyle name="Normal 3 3 2 2 2 2 2" xfId="742"/>
    <cellStyle name="Normal 3 3 2 2 2 2 2 2" xfId="1974"/>
    <cellStyle name="Normal 3 3 2 2 2 2 2 2 2" xfId="4616"/>
    <cellStyle name="Normal 3 3 2 2 2 2 2 2 2 2" xfId="9897"/>
    <cellStyle name="Normal 3 3 2 2 2 2 2 2 2 2 2" xfId="28040"/>
    <cellStyle name="Normal 3 3 2 2 2 2 2 2 2 3" xfId="17654"/>
    <cellStyle name="Normal 3 3 2 2 2 2 2 2 2 4" xfId="22760"/>
    <cellStyle name="Normal 3 3 2 2 2 2 2 2 3" xfId="7256"/>
    <cellStyle name="Normal 3 3 2 2 2 2 2 2 3 2" xfId="25400"/>
    <cellStyle name="Normal 3 3 2 2 2 2 2 2 4" xfId="12550"/>
    <cellStyle name="Normal 3 3 2 2 2 2 2 2 5" xfId="15190"/>
    <cellStyle name="Normal 3 3 2 2 2 2 2 2 6" xfId="20120"/>
    <cellStyle name="Normal 3 3 2 2 2 2 2 3" xfId="3384"/>
    <cellStyle name="Normal 3 3 2 2 2 2 2 3 2" xfId="8665"/>
    <cellStyle name="Normal 3 3 2 2 2 2 2 3 2 2" xfId="26808"/>
    <cellStyle name="Normal 3 3 2 2 2 2 2 3 3" xfId="16422"/>
    <cellStyle name="Normal 3 3 2 2 2 2 2 3 4" xfId="21528"/>
    <cellStyle name="Normal 3 3 2 2 2 2 2 4" xfId="6024"/>
    <cellStyle name="Normal 3 3 2 2 2 2 2 4 2" xfId="24168"/>
    <cellStyle name="Normal 3 3 2 2 2 2 2 5" xfId="11318"/>
    <cellStyle name="Normal 3 3 2 2 2 2 2 6" xfId="13958"/>
    <cellStyle name="Normal 3 3 2 2 2 2 2 7" xfId="18888"/>
    <cellStyle name="Normal 3 3 2 2 2 2 3" xfId="1094"/>
    <cellStyle name="Normal 3 3 2 2 2 2 3 2" xfId="2326"/>
    <cellStyle name="Normal 3 3 2 2 2 2 3 2 2" xfId="4968"/>
    <cellStyle name="Normal 3 3 2 2 2 2 3 2 2 2" xfId="10249"/>
    <cellStyle name="Normal 3 3 2 2 2 2 3 2 2 2 2" xfId="28392"/>
    <cellStyle name="Normal 3 3 2 2 2 2 3 2 2 3" xfId="18006"/>
    <cellStyle name="Normal 3 3 2 2 2 2 3 2 2 4" xfId="23112"/>
    <cellStyle name="Normal 3 3 2 2 2 2 3 2 3" xfId="7608"/>
    <cellStyle name="Normal 3 3 2 2 2 2 3 2 3 2" xfId="25752"/>
    <cellStyle name="Normal 3 3 2 2 2 2 3 2 4" xfId="12902"/>
    <cellStyle name="Normal 3 3 2 2 2 2 3 2 5" xfId="15542"/>
    <cellStyle name="Normal 3 3 2 2 2 2 3 2 6" xfId="20472"/>
    <cellStyle name="Normal 3 3 2 2 2 2 3 3" xfId="3736"/>
    <cellStyle name="Normal 3 3 2 2 2 2 3 3 2" xfId="9017"/>
    <cellStyle name="Normal 3 3 2 2 2 2 3 3 2 2" xfId="27160"/>
    <cellStyle name="Normal 3 3 2 2 2 2 3 3 3" xfId="16774"/>
    <cellStyle name="Normal 3 3 2 2 2 2 3 3 4" xfId="21880"/>
    <cellStyle name="Normal 3 3 2 2 2 2 3 4" xfId="6376"/>
    <cellStyle name="Normal 3 3 2 2 2 2 3 4 2" xfId="24520"/>
    <cellStyle name="Normal 3 3 2 2 2 2 3 5" xfId="11670"/>
    <cellStyle name="Normal 3 3 2 2 2 2 3 6" xfId="14310"/>
    <cellStyle name="Normal 3 3 2 2 2 2 3 7" xfId="19240"/>
    <cellStyle name="Normal 3 3 2 2 2 2 4" xfId="1622"/>
    <cellStyle name="Normal 3 3 2 2 2 2 4 2" xfId="4264"/>
    <cellStyle name="Normal 3 3 2 2 2 2 4 2 2" xfId="9545"/>
    <cellStyle name="Normal 3 3 2 2 2 2 4 2 2 2" xfId="27688"/>
    <cellStyle name="Normal 3 3 2 2 2 2 4 2 3" xfId="17302"/>
    <cellStyle name="Normal 3 3 2 2 2 2 4 2 4" xfId="22408"/>
    <cellStyle name="Normal 3 3 2 2 2 2 4 3" xfId="6904"/>
    <cellStyle name="Normal 3 3 2 2 2 2 4 3 2" xfId="25048"/>
    <cellStyle name="Normal 3 3 2 2 2 2 4 4" xfId="12198"/>
    <cellStyle name="Normal 3 3 2 2 2 2 4 5" xfId="14838"/>
    <cellStyle name="Normal 3 3 2 2 2 2 4 6" xfId="19768"/>
    <cellStyle name="Normal 3 3 2 2 2 2 5" xfId="3031"/>
    <cellStyle name="Normal 3 3 2 2 2 2 5 2" xfId="8313"/>
    <cellStyle name="Normal 3 3 2 2 2 2 5 2 2" xfId="26456"/>
    <cellStyle name="Normal 3 3 2 2 2 2 5 3" xfId="16070"/>
    <cellStyle name="Normal 3 3 2 2 2 2 5 4" xfId="21176"/>
    <cellStyle name="Normal 3 3 2 2 2 2 6" xfId="5672"/>
    <cellStyle name="Normal 3 3 2 2 2 2 6 2" xfId="23816"/>
    <cellStyle name="Normal 3 3 2 2 2 2 7" xfId="10970"/>
    <cellStyle name="Normal 3 3 2 2 2 2 8" xfId="13606"/>
    <cellStyle name="Normal 3 3 2 2 2 2 9" xfId="18536"/>
    <cellStyle name="Normal 3 3 2 2 2 3" xfId="565"/>
    <cellStyle name="Normal 3 3 2 2 2 3 2" xfId="1270"/>
    <cellStyle name="Normal 3 3 2 2 2 3 2 2" xfId="2502"/>
    <cellStyle name="Normal 3 3 2 2 2 3 2 2 2" xfId="5144"/>
    <cellStyle name="Normal 3 3 2 2 2 3 2 2 2 2" xfId="10425"/>
    <cellStyle name="Normal 3 3 2 2 2 3 2 2 2 2 2" xfId="28568"/>
    <cellStyle name="Normal 3 3 2 2 2 3 2 2 2 3" xfId="18182"/>
    <cellStyle name="Normal 3 3 2 2 2 3 2 2 2 4" xfId="23288"/>
    <cellStyle name="Normal 3 3 2 2 2 3 2 2 3" xfId="7784"/>
    <cellStyle name="Normal 3 3 2 2 2 3 2 2 3 2" xfId="25928"/>
    <cellStyle name="Normal 3 3 2 2 2 3 2 2 4" xfId="13078"/>
    <cellStyle name="Normal 3 3 2 2 2 3 2 2 5" xfId="15718"/>
    <cellStyle name="Normal 3 3 2 2 2 3 2 2 6" xfId="20648"/>
    <cellStyle name="Normal 3 3 2 2 2 3 2 3" xfId="3912"/>
    <cellStyle name="Normal 3 3 2 2 2 3 2 3 2" xfId="9193"/>
    <cellStyle name="Normal 3 3 2 2 2 3 2 3 2 2" xfId="27336"/>
    <cellStyle name="Normal 3 3 2 2 2 3 2 3 3" xfId="16950"/>
    <cellStyle name="Normal 3 3 2 2 2 3 2 3 4" xfId="22056"/>
    <cellStyle name="Normal 3 3 2 2 2 3 2 4" xfId="6552"/>
    <cellStyle name="Normal 3 3 2 2 2 3 2 4 2" xfId="24696"/>
    <cellStyle name="Normal 3 3 2 2 2 3 2 5" xfId="11846"/>
    <cellStyle name="Normal 3 3 2 2 2 3 2 6" xfId="14486"/>
    <cellStyle name="Normal 3 3 2 2 2 3 2 7" xfId="19416"/>
    <cellStyle name="Normal 3 3 2 2 2 3 3" xfId="1798"/>
    <cellStyle name="Normal 3 3 2 2 2 3 3 2" xfId="4440"/>
    <cellStyle name="Normal 3 3 2 2 2 3 3 2 2" xfId="9721"/>
    <cellStyle name="Normal 3 3 2 2 2 3 3 2 2 2" xfId="27864"/>
    <cellStyle name="Normal 3 3 2 2 2 3 3 2 3" xfId="17478"/>
    <cellStyle name="Normal 3 3 2 2 2 3 3 2 4" xfId="22584"/>
    <cellStyle name="Normal 3 3 2 2 2 3 3 3" xfId="7080"/>
    <cellStyle name="Normal 3 3 2 2 2 3 3 3 2" xfId="25224"/>
    <cellStyle name="Normal 3 3 2 2 2 3 3 4" xfId="12374"/>
    <cellStyle name="Normal 3 3 2 2 2 3 3 5" xfId="15014"/>
    <cellStyle name="Normal 3 3 2 2 2 3 3 6" xfId="19944"/>
    <cellStyle name="Normal 3 3 2 2 2 3 4" xfId="3207"/>
    <cellStyle name="Normal 3 3 2 2 2 3 4 2" xfId="8489"/>
    <cellStyle name="Normal 3 3 2 2 2 3 4 2 2" xfId="26632"/>
    <cellStyle name="Normal 3 3 2 2 2 3 4 3" xfId="16246"/>
    <cellStyle name="Normal 3 3 2 2 2 3 4 4" xfId="21352"/>
    <cellStyle name="Normal 3 3 2 2 2 3 5" xfId="5848"/>
    <cellStyle name="Normal 3 3 2 2 2 3 5 2" xfId="23992"/>
    <cellStyle name="Normal 3 3 2 2 2 3 6" xfId="11142"/>
    <cellStyle name="Normal 3 3 2 2 2 3 7" xfId="13782"/>
    <cellStyle name="Normal 3 3 2 2 2 3 8" xfId="18712"/>
    <cellStyle name="Normal 3 3 2 2 2 4" xfId="918"/>
    <cellStyle name="Normal 3 3 2 2 2 4 2" xfId="2150"/>
    <cellStyle name="Normal 3 3 2 2 2 4 2 2" xfId="4792"/>
    <cellStyle name="Normal 3 3 2 2 2 4 2 2 2" xfId="10073"/>
    <cellStyle name="Normal 3 3 2 2 2 4 2 2 2 2" xfId="28216"/>
    <cellStyle name="Normal 3 3 2 2 2 4 2 2 3" xfId="17830"/>
    <cellStyle name="Normal 3 3 2 2 2 4 2 2 4" xfId="22936"/>
    <cellStyle name="Normal 3 3 2 2 2 4 2 3" xfId="7432"/>
    <cellStyle name="Normal 3 3 2 2 2 4 2 3 2" xfId="25576"/>
    <cellStyle name="Normal 3 3 2 2 2 4 2 4" xfId="12726"/>
    <cellStyle name="Normal 3 3 2 2 2 4 2 5" xfId="15366"/>
    <cellStyle name="Normal 3 3 2 2 2 4 2 6" xfId="20296"/>
    <cellStyle name="Normal 3 3 2 2 2 4 3" xfId="3560"/>
    <cellStyle name="Normal 3 3 2 2 2 4 3 2" xfId="8841"/>
    <cellStyle name="Normal 3 3 2 2 2 4 3 2 2" xfId="26984"/>
    <cellStyle name="Normal 3 3 2 2 2 4 3 3" xfId="16598"/>
    <cellStyle name="Normal 3 3 2 2 2 4 3 4" xfId="21704"/>
    <cellStyle name="Normal 3 3 2 2 2 4 4" xfId="6200"/>
    <cellStyle name="Normal 3 3 2 2 2 4 4 2" xfId="24344"/>
    <cellStyle name="Normal 3 3 2 2 2 4 5" xfId="11494"/>
    <cellStyle name="Normal 3 3 2 2 2 4 6" xfId="14134"/>
    <cellStyle name="Normal 3 3 2 2 2 4 7" xfId="19064"/>
    <cellStyle name="Normal 3 3 2 2 2 5" xfId="1446"/>
    <cellStyle name="Normal 3 3 2 2 2 5 2" xfId="4088"/>
    <cellStyle name="Normal 3 3 2 2 2 5 2 2" xfId="9369"/>
    <cellStyle name="Normal 3 3 2 2 2 5 2 2 2" xfId="27512"/>
    <cellStyle name="Normal 3 3 2 2 2 5 2 3" xfId="17126"/>
    <cellStyle name="Normal 3 3 2 2 2 5 2 4" xfId="22232"/>
    <cellStyle name="Normal 3 3 2 2 2 5 3" xfId="6728"/>
    <cellStyle name="Normal 3 3 2 2 2 5 3 2" xfId="24872"/>
    <cellStyle name="Normal 3 3 2 2 2 5 4" xfId="12022"/>
    <cellStyle name="Normal 3 3 2 2 2 5 5" xfId="14662"/>
    <cellStyle name="Normal 3 3 2 2 2 5 6" xfId="19592"/>
    <cellStyle name="Normal 3 3 2 2 2 6" xfId="2678"/>
    <cellStyle name="Normal 3 3 2 2 2 6 2" xfId="5320"/>
    <cellStyle name="Normal 3 3 2 2 2 6 2 2" xfId="10601"/>
    <cellStyle name="Normal 3 3 2 2 2 6 2 2 2" xfId="28744"/>
    <cellStyle name="Normal 3 3 2 2 2 6 2 3" xfId="23464"/>
    <cellStyle name="Normal 3 3 2 2 2 6 3" xfId="7960"/>
    <cellStyle name="Normal 3 3 2 2 2 6 3 2" xfId="26104"/>
    <cellStyle name="Normal 3 3 2 2 2 6 4" xfId="13254"/>
    <cellStyle name="Normal 3 3 2 2 2 6 5" xfId="15894"/>
    <cellStyle name="Normal 3 3 2 2 2 6 6" xfId="20824"/>
    <cellStyle name="Normal 3 3 2 2 2 7" xfId="2855"/>
    <cellStyle name="Normal 3 3 2 2 2 7 2" xfId="8137"/>
    <cellStyle name="Normal 3 3 2 2 2 7 2 2" xfId="26280"/>
    <cellStyle name="Normal 3 3 2 2 2 7 3" xfId="21000"/>
    <cellStyle name="Normal 3 3 2 2 2 8" xfId="5496"/>
    <cellStyle name="Normal 3 3 2 2 2 8 2" xfId="23640"/>
    <cellStyle name="Normal 3 3 2 2 2 9" xfId="10794"/>
    <cellStyle name="Normal 3 3 2 2 3" xfId="302"/>
    <cellStyle name="Normal 3 3 2 2 3 2" xfId="655"/>
    <cellStyle name="Normal 3 3 2 2 3 2 2" xfId="1887"/>
    <cellStyle name="Normal 3 3 2 2 3 2 2 2" xfId="4529"/>
    <cellStyle name="Normal 3 3 2 2 3 2 2 2 2" xfId="9810"/>
    <cellStyle name="Normal 3 3 2 2 3 2 2 2 2 2" xfId="27953"/>
    <cellStyle name="Normal 3 3 2 2 3 2 2 2 3" xfId="17567"/>
    <cellStyle name="Normal 3 3 2 2 3 2 2 2 4" xfId="22673"/>
    <cellStyle name="Normal 3 3 2 2 3 2 2 3" xfId="7169"/>
    <cellStyle name="Normal 3 3 2 2 3 2 2 3 2" xfId="25313"/>
    <cellStyle name="Normal 3 3 2 2 3 2 2 4" xfId="12463"/>
    <cellStyle name="Normal 3 3 2 2 3 2 2 5" xfId="15103"/>
    <cellStyle name="Normal 3 3 2 2 3 2 2 6" xfId="20033"/>
    <cellStyle name="Normal 3 3 2 2 3 2 3" xfId="3297"/>
    <cellStyle name="Normal 3 3 2 2 3 2 3 2" xfId="8578"/>
    <cellStyle name="Normal 3 3 2 2 3 2 3 2 2" xfId="26721"/>
    <cellStyle name="Normal 3 3 2 2 3 2 3 3" xfId="16335"/>
    <cellStyle name="Normal 3 3 2 2 3 2 3 4" xfId="21441"/>
    <cellStyle name="Normal 3 3 2 2 3 2 4" xfId="5937"/>
    <cellStyle name="Normal 3 3 2 2 3 2 4 2" xfId="24081"/>
    <cellStyle name="Normal 3 3 2 2 3 2 5" xfId="11231"/>
    <cellStyle name="Normal 3 3 2 2 3 2 6" xfId="13871"/>
    <cellStyle name="Normal 3 3 2 2 3 2 7" xfId="18801"/>
    <cellStyle name="Normal 3 3 2 2 3 3" xfId="1007"/>
    <cellStyle name="Normal 3 3 2 2 3 3 2" xfId="2239"/>
    <cellStyle name="Normal 3 3 2 2 3 3 2 2" xfId="4881"/>
    <cellStyle name="Normal 3 3 2 2 3 3 2 2 2" xfId="10162"/>
    <cellStyle name="Normal 3 3 2 2 3 3 2 2 2 2" xfId="28305"/>
    <cellStyle name="Normal 3 3 2 2 3 3 2 2 3" xfId="17919"/>
    <cellStyle name="Normal 3 3 2 2 3 3 2 2 4" xfId="23025"/>
    <cellStyle name="Normal 3 3 2 2 3 3 2 3" xfId="7521"/>
    <cellStyle name="Normal 3 3 2 2 3 3 2 3 2" xfId="25665"/>
    <cellStyle name="Normal 3 3 2 2 3 3 2 4" xfId="12815"/>
    <cellStyle name="Normal 3 3 2 2 3 3 2 5" xfId="15455"/>
    <cellStyle name="Normal 3 3 2 2 3 3 2 6" xfId="20385"/>
    <cellStyle name="Normal 3 3 2 2 3 3 3" xfId="3649"/>
    <cellStyle name="Normal 3 3 2 2 3 3 3 2" xfId="8930"/>
    <cellStyle name="Normal 3 3 2 2 3 3 3 2 2" xfId="27073"/>
    <cellStyle name="Normal 3 3 2 2 3 3 3 3" xfId="16687"/>
    <cellStyle name="Normal 3 3 2 2 3 3 3 4" xfId="21793"/>
    <cellStyle name="Normal 3 3 2 2 3 3 4" xfId="6289"/>
    <cellStyle name="Normal 3 3 2 2 3 3 4 2" xfId="24433"/>
    <cellStyle name="Normal 3 3 2 2 3 3 5" xfId="11583"/>
    <cellStyle name="Normal 3 3 2 2 3 3 6" xfId="14223"/>
    <cellStyle name="Normal 3 3 2 2 3 3 7" xfId="19153"/>
    <cellStyle name="Normal 3 3 2 2 3 4" xfId="1535"/>
    <cellStyle name="Normal 3 3 2 2 3 4 2" xfId="4177"/>
    <cellStyle name="Normal 3 3 2 2 3 4 2 2" xfId="9458"/>
    <cellStyle name="Normal 3 3 2 2 3 4 2 2 2" xfId="27601"/>
    <cellStyle name="Normal 3 3 2 2 3 4 2 3" xfId="17215"/>
    <cellStyle name="Normal 3 3 2 2 3 4 2 4" xfId="22321"/>
    <cellStyle name="Normal 3 3 2 2 3 4 3" xfId="6817"/>
    <cellStyle name="Normal 3 3 2 2 3 4 3 2" xfId="24961"/>
    <cellStyle name="Normal 3 3 2 2 3 4 4" xfId="12111"/>
    <cellStyle name="Normal 3 3 2 2 3 4 5" xfId="14751"/>
    <cellStyle name="Normal 3 3 2 2 3 4 6" xfId="19681"/>
    <cellStyle name="Normal 3 3 2 2 3 5" xfId="2944"/>
    <cellStyle name="Normal 3 3 2 2 3 5 2" xfId="8226"/>
    <cellStyle name="Normal 3 3 2 2 3 5 2 2" xfId="26369"/>
    <cellStyle name="Normal 3 3 2 2 3 5 3" xfId="15983"/>
    <cellStyle name="Normal 3 3 2 2 3 5 4" xfId="21089"/>
    <cellStyle name="Normal 3 3 2 2 3 6" xfId="5585"/>
    <cellStyle name="Normal 3 3 2 2 3 6 2" xfId="23729"/>
    <cellStyle name="Normal 3 3 2 2 3 7" xfId="10885"/>
    <cellStyle name="Normal 3 3 2 2 3 8" xfId="13519"/>
    <cellStyle name="Normal 3 3 2 2 3 9" xfId="18449"/>
    <cellStyle name="Normal 3 3 2 2 4" xfId="480"/>
    <cellStyle name="Normal 3 3 2 2 4 2" xfId="1185"/>
    <cellStyle name="Normal 3 3 2 2 4 2 2" xfId="2417"/>
    <cellStyle name="Normal 3 3 2 2 4 2 2 2" xfId="5059"/>
    <cellStyle name="Normal 3 3 2 2 4 2 2 2 2" xfId="10340"/>
    <cellStyle name="Normal 3 3 2 2 4 2 2 2 2 2" xfId="28483"/>
    <cellStyle name="Normal 3 3 2 2 4 2 2 2 3" xfId="18097"/>
    <cellStyle name="Normal 3 3 2 2 4 2 2 2 4" xfId="23203"/>
    <cellStyle name="Normal 3 3 2 2 4 2 2 3" xfId="7699"/>
    <cellStyle name="Normal 3 3 2 2 4 2 2 3 2" xfId="25843"/>
    <cellStyle name="Normal 3 3 2 2 4 2 2 4" xfId="12993"/>
    <cellStyle name="Normal 3 3 2 2 4 2 2 5" xfId="15633"/>
    <cellStyle name="Normal 3 3 2 2 4 2 2 6" xfId="20563"/>
    <cellStyle name="Normal 3 3 2 2 4 2 3" xfId="3827"/>
    <cellStyle name="Normal 3 3 2 2 4 2 3 2" xfId="9108"/>
    <cellStyle name="Normal 3 3 2 2 4 2 3 2 2" xfId="27251"/>
    <cellStyle name="Normal 3 3 2 2 4 2 3 3" xfId="16865"/>
    <cellStyle name="Normal 3 3 2 2 4 2 3 4" xfId="21971"/>
    <cellStyle name="Normal 3 3 2 2 4 2 4" xfId="6467"/>
    <cellStyle name="Normal 3 3 2 2 4 2 4 2" xfId="24611"/>
    <cellStyle name="Normal 3 3 2 2 4 2 5" xfId="11761"/>
    <cellStyle name="Normal 3 3 2 2 4 2 6" xfId="14401"/>
    <cellStyle name="Normal 3 3 2 2 4 2 7" xfId="19331"/>
    <cellStyle name="Normal 3 3 2 2 4 3" xfId="1713"/>
    <cellStyle name="Normal 3 3 2 2 4 3 2" xfId="4355"/>
    <cellStyle name="Normal 3 3 2 2 4 3 2 2" xfId="9636"/>
    <cellStyle name="Normal 3 3 2 2 4 3 2 2 2" xfId="27779"/>
    <cellStyle name="Normal 3 3 2 2 4 3 2 3" xfId="17393"/>
    <cellStyle name="Normal 3 3 2 2 4 3 2 4" xfId="22499"/>
    <cellStyle name="Normal 3 3 2 2 4 3 3" xfId="6995"/>
    <cellStyle name="Normal 3 3 2 2 4 3 3 2" xfId="25139"/>
    <cellStyle name="Normal 3 3 2 2 4 3 4" xfId="12289"/>
    <cellStyle name="Normal 3 3 2 2 4 3 5" xfId="14929"/>
    <cellStyle name="Normal 3 3 2 2 4 3 6" xfId="19859"/>
    <cellStyle name="Normal 3 3 2 2 4 4" xfId="3122"/>
    <cellStyle name="Normal 3 3 2 2 4 4 2" xfId="8404"/>
    <cellStyle name="Normal 3 3 2 2 4 4 2 2" xfId="26547"/>
    <cellStyle name="Normal 3 3 2 2 4 4 3" xfId="16161"/>
    <cellStyle name="Normal 3 3 2 2 4 4 4" xfId="21267"/>
    <cellStyle name="Normal 3 3 2 2 4 5" xfId="5763"/>
    <cellStyle name="Normal 3 3 2 2 4 5 2" xfId="23907"/>
    <cellStyle name="Normal 3 3 2 2 4 6" xfId="11059"/>
    <cellStyle name="Normal 3 3 2 2 4 7" xfId="13697"/>
    <cellStyle name="Normal 3 3 2 2 4 8" xfId="18627"/>
    <cellStyle name="Normal 3 3 2 2 5" xfId="833"/>
    <cellStyle name="Normal 3 3 2 2 5 2" xfId="2065"/>
    <cellStyle name="Normal 3 3 2 2 5 2 2" xfId="4707"/>
    <cellStyle name="Normal 3 3 2 2 5 2 2 2" xfId="9988"/>
    <cellStyle name="Normal 3 3 2 2 5 2 2 2 2" xfId="28131"/>
    <cellStyle name="Normal 3 3 2 2 5 2 2 3" xfId="17745"/>
    <cellStyle name="Normal 3 3 2 2 5 2 2 4" xfId="22851"/>
    <cellStyle name="Normal 3 3 2 2 5 2 3" xfId="7347"/>
    <cellStyle name="Normal 3 3 2 2 5 2 3 2" xfId="25491"/>
    <cellStyle name="Normal 3 3 2 2 5 2 4" xfId="12641"/>
    <cellStyle name="Normal 3 3 2 2 5 2 5" xfId="15281"/>
    <cellStyle name="Normal 3 3 2 2 5 2 6" xfId="20211"/>
    <cellStyle name="Normal 3 3 2 2 5 3" xfId="3475"/>
    <cellStyle name="Normal 3 3 2 2 5 3 2" xfId="8756"/>
    <cellStyle name="Normal 3 3 2 2 5 3 2 2" xfId="26899"/>
    <cellStyle name="Normal 3 3 2 2 5 3 3" xfId="16513"/>
    <cellStyle name="Normal 3 3 2 2 5 3 4" xfId="21619"/>
    <cellStyle name="Normal 3 3 2 2 5 4" xfId="6115"/>
    <cellStyle name="Normal 3 3 2 2 5 4 2" xfId="24259"/>
    <cellStyle name="Normal 3 3 2 2 5 5" xfId="11409"/>
    <cellStyle name="Normal 3 3 2 2 5 6" xfId="14049"/>
    <cellStyle name="Normal 3 3 2 2 5 7" xfId="18979"/>
    <cellStyle name="Normal 3 3 2 2 6" xfId="1359"/>
    <cellStyle name="Normal 3 3 2 2 6 2" xfId="4001"/>
    <cellStyle name="Normal 3 3 2 2 6 2 2" xfId="9282"/>
    <cellStyle name="Normal 3 3 2 2 6 2 2 2" xfId="27425"/>
    <cellStyle name="Normal 3 3 2 2 6 2 3" xfId="17039"/>
    <cellStyle name="Normal 3 3 2 2 6 2 4" xfId="22145"/>
    <cellStyle name="Normal 3 3 2 2 6 3" xfId="6641"/>
    <cellStyle name="Normal 3 3 2 2 6 3 2" xfId="24785"/>
    <cellStyle name="Normal 3 3 2 2 6 4" xfId="11935"/>
    <cellStyle name="Normal 3 3 2 2 6 5" xfId="14575"/>
    <cellStyle name="Normal 3 3 2 2 6 6" xfId="19505"/>
    <cellStyle name="Normal 3 3 2 2 7" xfId="2591"/>
    <cellStyle name="Normal 3 3 2 2 7 2" xfId="5233"/>
    <cellStyle name="Normal 3 3 2 2 7 2 2" xfId="10514"/>
    <cellStyle name="Normal 3 3 2 2 7 2 2 2" xfId="28657"/>
    <cellStyle name="Normal 3 3 2 2 7 2 3" xfId="23377"/>
    <cellStyle name="Normal 3 3 2 2 7 3" xfId="7873"/>
    <cellStyle name="Normal 3 3 2 2 7 3 2" xfId="26017"/>
    <cellStyle name="Normal 3 3 2 2 7 4" xfId="13167"/>
    <cellStyle name="Normal 3 3 2 2 7 5" xfId="15807"/>
    <cellStyle name="Normal 3 3 2 2 7 6" xfId="20737"/>
    <cellStyle name="Normal 3 3 2 2 8" xfId="2770"/>
    <cellStyle name="Normal 3 3 2 2 8 2" xfId="8052"/>
    <cellStyle name="Normal 3 3 2 2 8 2 2" xfId="26195"/>
    <cellStyle name="Normal 3 3 2 2 8 3" xfId="20915"/>
    <cellStyle name="Normal 3 3 2 2 9" xfId="5411"/>
    <cellStyle name="Normal 3 3 2 2 9 2" xfId="23555"/>
    <cellStyle name="Normal 3 3 2 3" xfId="99"/>
    <cellStyle name="Normal 3 3 2 3 10" xfId="10740"/>
    <cellStyle name="Normal 3 3 2 3 11" xfId="13359"/>
    <cellStyle name="Normal 3 3 2 3 12" xfId="18288"/>
    <cellStyle name="Normal 3 3 2 3 2" xfId="220"/>
    <cellStyle name="Normal 3 3 2 3 2 10" xfId="13446"/>
    <cellStyle name="Normal 3 3 2 3 2 11" xfId="18376"/>
    <cellStyle name="Normal 3 3 2 3 2 2" xfId="405"/>
    <cellStyle name="Normal 3 3 2 3 2 2 2" xfId="758"/>
    <cellStyle name="Normal 3 3 2 3 2 2 2 2" xfId="1990"/>
    <cellStyle name="Normal 3 3 2 3 2 2 2 2 2" xfId="4632"/>
    <cellStyle name="Normal 3 3 2 3 2 2 2 2 2 2" xfId="9913"/>
    <cellStyle name="Normal 3 3 2 3 2 2 2 2 2 2 2" xfId="28056"/>
    <cellStyle name="Normal 3 3 2 3 2 2 2 2 2 3" xfId="17670"/>
    <cellStyle name="Normal 3 3 2 3 2 2 2 2 2 4" xfId="22776"/>
    <cellStyle name="Normal 3 3 2 3 2 2 2 2 3" xfId="7272"/>
    <cellStyle name="Normal 3 3 2 3 2 2 2 2 3 2" xfId="25416"/>
    <cellStyle name="Normal 3 3 2 3 2 2 2 2 4" xfId="12566"/>
    <cellStyle name="Normal 3 3 2 3 2 2 2 2 5" xfId="15206"/>
    <cellStyle name="Normal 3 3 2 3 2 2 2 2 6" xfId="20136"/>
    <cellStyle name="Normal 3 3 2 3 2 2 2 3" xfId="3400"/>
    <cellStyle name="Normal 3 3 2 3 2 2 2 3 2" xfId="8681"/>
    <cellStyle name="Normal 3 3 2 3 2 2 2 3 2 2" xfId="26824"/>
    <cellStyle name="Normal 3 3 2 3 2 2 2 3 3" xfId="16438"/>
    <cellStyle name="Normal 3 3 2 3 2 2 2 3 4" xfId="21544"/>
    <cellStyle name="Normal 3 3 2 3 2 2 2 4" xfId="6040"/>
    <cellStyle name="Normal 3 3 2 3 2 2 2 4 2" xfId="24184"/>
    <cellStyle name="Normal 3 3 2 3 2 2 2 5" xfId="11334"/>
    <cellStyle name="Normal 3 3 2 3 2 2 2 6" xfId="13974"/>
    <cellStyle name="Normal 3 3 2 3 2 2 2 7" xfId="18904"/>
    <cellStyle name="Normal 3 3 2 3 2 2 3" xfId="1110"/>
    <cellStyle name="Normal 3 3 2 3 2 2 3 2" xfId="2342"/>
    <cellStyle name="Normal 3 3 2 3 2 2 3 2 2" xfId="4984"/>
    <cellStyle name="Normal 3 3 2 3 2 2 3 2 2 2" xfId="10265"/>
    <cellStyle name="Normal 3 3 2 3 2 2 3 2 2 2 2" xfId="28408"/>
    <cellStyle name="Normal 3 3 2 3 2 2 3 2 2 3" xfId="18022"/>
    <cellStyle name="Normal 3 3 2 3 2 2 3 2 2 4" xfId="23128"/>
    <cellStyle name="Normal 3 3 2 3 2 2 3 2 3" xfId="7624"/>
    <cellStyle name="Normal 3 3 2 3 2 2 3 2 3 2" xfId="25768"/>
    <cellStyle name="Normal 3 3 2 3 2 2 3 2 4" xfId="12918"/>
    <cellStyle name="Normal 3 3 2 3 2 2 3 2 5" xfId="15558"/>
    <cellStyle name="Normal 3 3 2 3 2 2 3 2 6" xfId="20488"/>
    <cellStyle name="Normal 3 3 2 3 2 2 3 3" xfId="3752"/>
    <cellStyle name="Normal 3 3 2 3 2 2 3 3 2" xfId="9033"/>
    <cellStyle name="Normal 3 3 2 3 2 2 3 3 2 2" xfId="27176"/>
    <cellStyle name="Normal 3 3 2 3 2 2 3 3 3" xfId="16790"/>
    <cellStyle name="Normal 3 3 2 3 2 2 3 3 4" xfId="21896"/>
    <cellStyle name="Normal 3 3 2 3 2 2 3 4" xfId="6392"/>
    <cellStyle name="Normal 3 3 2 3 2 2 3 4 2" xfId="24536"/>
    <cellStyle name="Normal 3 3 2 3 2 2 3 5" xfId="11686"/>
    <cellStyle name="Normal 3 3 2 3 2 2 3 6" xfId="14326"/>
    <cellStyle name="Normal 3 3 2 3 2 2 3 7" xfId="19256"/>
    <cellStyle name="Normal 3 3 2 3 2 2 4" xfId="1638"/>
    <cellStyle name="Normal 3 3 2 3 2 2 4 2" xfId="4280"/>
    <cellStyle name="Normal 3 3 2 3 2 2 4 2 2" xfId="9561"/>
    <cellStyle name="Normal 3 3 2 3 2 2 4 2 2 2" xfId="27704"/>
    <cellStyle name="Normal 3 3 2 3 2 2 4 2 3" xfId="17318"/>
    <cellStyle name="Normal 3 3 2 3 2 2 4 2 4" xfId="22424"/>
    <cellStyle name="Normal 3 3 2 3 2 2 4 3" xfId="6920"/>
    <cellStyle name="Normal 3 3 2 3 2 2 4 3 2" xfId="25064"/>
    <cellStyle name="Normal 3 3 2 3 2 2 4 4" xfId="12214"/>
    <cellStyle name="Normal 3 3 2 3 2 2 4 5" xfId="14854"/>
    <cellStyle name="Normal 3 3 2 3 2 2 4 6" xfId="19784"/>
    <cellStyle name="Normal 3 3 2 3 2 2 5" xfId="3047"/>
    <cellStyle name="Normal 3 3 2 3 2 2 5 2" xfId="8329"/>
    <cellStyle name="Normal 3 3 2 3 2 2 5 2 2" xfId="26472"/>
    <cellStyle name="Normal 3 3 2 3 2 2 5 3" xfId="16086"/>
    <cellStyle name="Normal 3 3 2 3 2 2 5 4" xfId="21192"/>
    <cellStyle name="Normal 3 3 2 3 2 2 6" xfId="5688"/>
    <cellStyle name="Normal 3 3 2 3 2 2 6 2" xfId="23832"/>
    <cellStyle name="Normal 3 3 2 3 2 2 7" xfId="10986"/>
    <cellStyle name="Normal 3 3 2 3 2 2 8" xfId="13622"/>
    <cellStyle name="Normal 3 3 2 3 2 2 9" xfId="18552"/>
    <cellStyle name="Normal 3 3 2 3 2 3" xfId="581"/>
    <cellStyle name="Normal 3 3 2 3 2 3 2" xfId="1286"/>
    <cellStyle name="Normal 3 3 2 3 2 3 2 2" xfId="2518"/>
    <cellStyle name="Normal 3 3 2 3 2 3 2 2 2" xfId="5160"/>
    <cellStyle name="Normal 3 3 2 3 2 3 2 2 2 2" xfId="10441"/>
    <cellStyle name="Normal 3 3 2 3 2 3 2 2 2 2 2" xfId="28584"/>
    <cellStyle name="Normal 3 3 2 3 2 3 2 2 2 3" xfId="18198"/>
    <cellStyle name="Normal 3 3 2 3 2 3 2 2 2 4" xfId="23304"/>
    <cellStyle name="Normal 3 3 2 3 2 3 2 2 3" xfId="7800"/>
    <cellStyle name="Normal 3 3 2 3 2 3 2 2 3 2" xfId="25944"/>
    <cellStyle name="Normal 3 3 2 3 2 3 2 2 4" xfId="13094"/>
    <cellStyle name="Normal 3 3 2 3 2 3 2 2 5" xfId="15734"/>
    <cellStyle name="Normal 3 3 2 3 2 3 2 2 6" xfId="20664"/>
    <cellStyle name="Normal 3 3 2 3 2 3 2 3" xfId="3928"/>
    <cellStyle name="Normal 3 3 2 3 2 3 2 3 2" xfId="9209"/>
    <cellStyle name="Normal 3 3 2 3 2 3 2 3 2 2" xfId="27352"/>
    <cellStyle name="Normal 3 3 2 3 2 3 2 3 3" xfId="16966"/>
    <cellStyle name="Normal 3 3 2 3 2 3 2 3 4" xfId="22072"/>
    <cellStyle name="Normal 3 3 2 3 2 3 2 4" xfId="6568"/>
    <cellStyle name="Normal 3 3 2 3 2 3 2 4 2" xfId="24712"/>
    <cellStyle name="Normal 3 3 2 3 2 3 2 5" xfId="11862"/>
    <cellStyle name="Normal 3 3 2 3 2 3 2 6" xfId="14502"/>
    <cellStyle name="Normal 3 3 2 3 2 3 2 7" xfId="19432"/>
    <cellStyle name="Normal 3 3 2 3 2 3 3" xfId="1814"/>
    <cellStyle name="Normal 3 3 2 3 2 3 3 2" xfId="4456"/>
    <cellStyle name="Normal 3 3 2 3 2 3 3 2 2" xfId="9737"/>
    <cellStyle name="Normal 3 3 2 3 2 3 3 2 2 2" xfId="27880"/>
    <cellStyle name="Normal 3 3 2 3 2 3 3 2 3" xfId="17494"/>
    <cellStyle name="Normal 3 3 2 3 2 3 3 2 4" xfId="22600"/>
    <cellStyle name="Normal 3 3 2 3 2 3 3 3" xfId="7096"/>
    <cellStyle name="Normal 3 3 2 3 2 3 3 3 2" xfId="25240"/>
    <cellStyle name="Normal 3 3 2 3 2 3 3 4" xfId="12390"/>
    <cellStyle name="Normal 3 3 2 3 2 3 3 5" xfId="15030"/>
    <cellStyle name="Normal 3 3 2 3 2 3 3 6" xfId="19960"/>
    <cellStyle name="Normal 3 3 2 3 2 3 4" xfId="3223"/>
    <cellStyle name="Normal 3 3 2 3 2 3 4 2" xfId="8505"/>
    <cellStyle name="Normal 3 3 2 3 2 3 4 2 2" xfId="26648"/>
    <cellStyle name="Normal 3 3 2 3 2 3 4 3" xfId="16262"/>
    <cellStyle name="Normal 3 3 2 3 2 3 4 4" xfId="21368"/>
    <cellStyle name="Normal 3 3 2 3 2 3 5" xfId="5864"/>
    <cellStyle name="Normal 3 3 2 3 2 3 5 2" xfId="24008"/>
    <cellStyle name="Normal 3 3 2 3 2 3 6" xfId="11158"/>
    <cellStyle name="Normal 3 3 2 3 2 3 7" xfId="13798"/>
    <cellStyle name="Normal 3 3 2 3 2 3 8" xfId="18728"/>
    <cellStyle name="Normal 3 3 2 3 2 4" xfId="934"/>
    <cellStyle name="Normal 3 3 2 3 2 4 2" xfId="2166"/>
    <cellStyle name="Normal 3 3 2 3 2 4 2 2" xfId="4808"/>
    <cellStyle name="Normal 3 3 2 3 2 4 2 2 2" xfId="10089"/>
    <cellStyle name="Normal 3 3 2 3 2 4 2 2 2 2" xfId="28232"/>
    <cellStyle name="Normal 3 3 2 3 2 4 2 2 3" xfId="17846"/>
    <cellStyle name="Normal 3 3 2 3 2 4 2 2 4" xfId="22952"/>
    <cellStyle name="Normal 3 3 2 3 2 4 2 3" xfId="7448"/>
    <cellStyle name="Normal 3 3 2 3 2 4 2 3 2" xfId="25592"/>
    <cellStyle name="Normal 3 3 2 3 2 4 2 4" xfId="12742"/>
    <cellStyle name="Normal 3 3 2 3 2 4 2 5" xfId="15382"/>
    <cellStyle name="Normal 3 3 2 3 2 4 2 6" xfId="20312"/>
    <cellStyle name="Normal 3 3 2 3 2 4 3" xfId="3576"/>
    <cellStyle name="Normal 3 3 2 3 2 4 3 2" xfId="8857"/>
    <cellStyle name="Normal 3 3 2 3 2 4 3 2 2" xfId="27000"/>
    <cellStyle name="Normal 3 3 2 3 2 4 3 3" xfId="16614"/>
    <cellStyle name="Normal 3 3 2 3 2 4 3 4" xfId="21720"/>
    <cellStyle name="Normal 3 3 2 3 2 4 4" xfId="6216"/>
    <cellStyle name="Normal 3 3 2 3 2 4 4 2" xfId="24360"/>
    <cellStyle name="Normal 3 3 2 3 2 4 5" xfId="11510"/>
    <cellStyle name="Normal 3 3 2 3 2 4 6" xfId="14150"/>
    <cellStyle name="Normal 3 3 2 3 2 4 7" xfId="19080"/>
    <cellStyle name="Normal 3 3 2 3 2 5" xfId="1462"/>
    <cellStyle name="Normal 3 3 2 3 2 5 2" xfId="4104"/>
    <cellStyle name="Normal 3 3 2 3 2 5 2 2" xfId="9385"/>
    <cellStyle name="Normal 3 3 2 3 2 5 2 2 2" xfId="27528"/>
    <cellStyle name="Normal 3 3 2 3 2 5 2 3" xfId="17142"/>
    <cellStyle name="Normal 3 3 2 3 2 5 2 4" xfId="22248"/>
    <cellStyle name="Normal 3 3 2 3 2 5 3" xfId="6744"/>
    <cellStyle name="Normal 3 3 2 3 2 5 3 2" xfId="24888"/>
    <cellStyle name="Normal 3 3 2 3 2 5 4" xfId="12038"/>
    <cellStyle name="Normal 3 3 2 3 2 5 5" xfId="14678"/>
    <cellStyle name="Normal 3 3 2 3 2 5 6" xfId="19608"/>
    <cellStyle name="Normal 3 3 2 3 2 6" xfId="2694"/>
    <cellStyle name="Normal 3 3 2 3 2 6 2" xfId="5336"/>
    <cellStyle name="Normal 3 3 2 3 2 6 2 2" xfId="10617"/>
    <cellStyle name="Normal 3 3 2 3 2 6 2 2 2" xfId="28760"/>
    <cellStyle name="Normal 3 3 2 3 2 6 2 3" xfId="23480"/>
    <cellStyle name="Normal 3 3 2 3 2 6 3" xfId="7976"/>
    <cellStyle name="Normal 3 3 2 3 2 6 3 2" xfId="26120"/>
    <cellStyle name="Normal 3 3 2 3 2 6 4" xfId="13270"/>
    <cellStyle name="Normal 3 3 2 3 2 6 5" xfId="15910"/>
    <cellStyle name="Normal 3 3 2 3 2 6 6" xfId="20840"/>
    <cellStyle name="Normal 3 3 2 3 2 7" xfId="2871"/>
    <cellStyle name="Normal 3 3 2 3 2 7 2" xfId="8153"/>
    <cellStyle name="Normal 3 3 2 3 2 7 2 2" xfId="26296"/>
    <cellStyle name="Normal 3 3 2 3 2 7 3" xfId="21016"/>
    <cellStyle name="Normal 3 3 2 3 2 8" xfId="5512"/>
    <cellStyle name="Normal 3 3 2 3 2 8 2" xfId="23656"/>
    <cellStyle name="Normal 3 3 2 3 2 9" xfId="10810"/>
    <cellStyle name="Normal 3 3 2 3 3" xfId="318"/>
    <cellStyle name="Normal 3 3 2 3 3 2" xfId="671"/>
    <cellStyle name="Normal 3 3 2 3 3 2 2" xfId="1903"/>
    <cellStyle name="Normal 3 3 2 3 3 2 2 2" xfId="4545"/>
    <cellStyle name="Normal 3 3 2 3 3 2 2 2 2" xfId="9826"/>
    <cellStyle name="Normal 3 3 2 3 3 2 2 2 2 2" xfId="27969"/>
    <cellStyle name="Normal 3 3 2 3 3 2 2 2 3" xfId="17583"/>
    <cellStyle name="Normal 3 3 2 3 3 2 2 2 4" xfId="22689"/>
    <cellStyle name="Normal 3 3 2 3 3 2 2 3" xfId="7185"/>
    <cellStyle name="Normal 3 3 2 3 3 2 2 3 2" xfId="25329"/>
    <cellStyle name="Normal 3 3 2 3 3 2 2 4" xfId="12479"/>
    <cellStyle name="Normal 3 3 2 3 3 2 2 5" xfId="15119"/>
    <cellStyle name="Normal 3 3 2 3 3 2 2 6" xfId="20049"/>
    <cellStyle name="Normal 3 3 2 3 3 2 3" xfId="3313"/>
    <cellStyle name="Normal 3 3 2 3 3 2 3 2" xfId="8594"/>
    <cellStyle name="Normal 3 3 2 3 3 2 3 2 2" xfId="26737"/>
    <cellStyle name="Normal 3 3 2 3 3 2 3 3" xfId="16351"/>
    <cellStyle name="Normal 3 3 2 3 3 2 3 4" xfId="21457"/>
    <cellStyle name="Normal 3 3 2 3 3 2 4" xfId="5953"/>
    <cellStyle name="Normal 3 3 2 3 3 2 4 2" xfId="24097"/>
    <cellStyle name="Normal 3 3 2 3 3 2 5" xfId="11247"/>
    <cellStyle name="Normal 3 3 2 3 3 2 6" xfId="13887"/>
    <cellStyle name="Normal 3 3 2 3 3 2 7" xfId="18817"/>
    <cellStyle name="Normal 3 3 2 3 3 3" xfId="1023"/>
    <cellStyle name="Normal 3 3 2 3 3 3 2" xfId="2255"/>
    <cellStyle name="Normal 3 3 2 3 3 3 2 2" xfId="4897"/>
    <cellStyle name="Normal 3 3 2 3 3 3 2 2 2" xfId="10178"/>
    <cellStyle name="Normal 3 3 2 3 3 3 2 2 2 2" xfId="28321"/>
    <cellStyle name="Normal 3 3 2 3 3 3 2 2 3" xfId="17935"/>
    <cellStyle name="Normal 3 3 2 3 3 3 2 2 4" xfId="23041"/>
    <cellStyle name="Normal 3 3 2 3 3 3 2 3" xfId="7537"/>
    <cellStyle name="Normal 3 3 2 3 3 3 2 3 2" xfId="25681"/>
    <cellStyle name="Normal 3 3 2 3 3 3 2 4" xfId="12831"/>
    <cellStyle name="Normal 3 3 2 3 3 3 2 5" xfId="15471"/>
    <cellStyle name="Normal 3 3 2 3 3 3 2 6" xfId="20401"/>
    <cellStyle name="Normal 3 3 2 3 3 3 3" xfId="3665"/>
    <cellStyle name="Normal 3 3 2 3 3 3 3 2" xfId="8946"/>
    <cellStyle name="Normal 3 3 2 3 3 3 3 2 2" xfId="27089"/>
    <cellStyle name="Normal 3 3 2 3 3 3 3 3" xfId="16703"/>
    <cellStyle name="Normal 3 3 2 3 3 3 3 4" xfId="21809"/>
    <cellStyle name="Normal 3 3 2 3 3 3 4" xfId="6305"/>
    <cellStyle name="Normal 3 3 2 3 3 3 4 2" xfId="24449"/>
    <cellStyle name="Normal 3 3 2 3 3 3 5" xfId="11599"/>
    <cellStyle name="Normal 3 3 2 3 3 3 6" xfId="14239"/>
    <cellStyle name="Normal 3 3 2 3 3 3 7" xfId="19169"/>
    <cellStyle name="Normal 3 3 2 3 3 4" xfId="1551"/>
    <cellStyle name="Normal 3 3 2 3 3 4 2" xfId="4193"/>
    <cellStyle name="Normal 3 3 2 3 3 4 2 2" xfId="9474"/>
    <cellStyle name="Normal 3 3 2 3 3 4 2 2 2" xfId="27617"/>
    <cellStyle name="Normal 3 3 2 3 3 4 2 3" xfId="17231"/>
    <cellStyle name="Normal 3 3 2 3 3 4 2 4" xfId="22337"/>
    <cellStyle name="Normal 3 3 2 3 3 4 3" xfId="6833"/>
    <cellStyle name="Normal 3 3 2 3 3 4 3 2" xfId="24977"/>
    <cellStyle name="Normal 3 3 2 3 3 4 4" xfId="12127"/>
    <cellStyle name="Normal 3 3 2 3 3 4 5" xfId="14767"/>
    <cellStyle name="Normal 3 3 2 3 3 4 6" xfId="19697"/>
    <cellStyle name="Normal 3 3 2 3 3 5" xfId="2960"/>
    <cellStyle name="Normal 3 3 2 3 3 5 2" xfId="8242"/>
    <cellStyle name="Normal 3 3 2 3 3 5 2 2" xfId="26385"/>
    <cellStyle name="Normal 3 3 2 3 3 5 3" xfId="15999"/>
    <cellStyle name="Normal 3 3 2 3 3 5 4" xfId="21105"/>
    <cellStyle name="Normal 3 3 2 3 3 6" xfId="5601"/>
    <cellStyle name="Normal 3 3 2 3 3 6 2" xfId="23745"/>
    <cellStyle name="Normal 3 3 2 3 3 7" xfId="10901"/>
    <cellStyle name="Normal 3 3 2 3 3 8" xfId="13535"/>
    <cellStyle name="Normal 3 3 2 3 3 9" xfId="18465"/>
    <cellStyle name="Normal 3 3 2 3 4" xfId="494"/>
    <cellStyle name="Normal 3 3 2 3 4 2" xfId="1199"/>
    <cellStyle name="Normal 3 3 2 3 4 2 2" xfId="2431"/>
    <cellStyle name="Normal 3 3 2 3 4 2 2 2" xfId="5073"/>
    <cellStyle name="Normal 3 3 2 3 4 2 2 2 2" xfId="10354"/>
    <cellStyle name="Normal 3 3 2 3 4 2 2 2 2 2" xfId="28497"/>
    <cellStyle name="Normal 3 3 2 3 4 2 2 2 3" xfId="18111"/>
    <cellStyle name="Normal 3 3 2 3 4 2 2 2 4" xfId="23217"/>
    <cellStyle name="Normal 3 3 2 3 4 2 2 3" xfId="7713"/>
    <cellStyle name="Normal 3 3 2 3 4 2 2 3 2" xfId="25857"/>
    <cellStyle name="Normal 3 3 2 3 4 2 2 4" xfId="13007"/>
    <cellStyle name="Normal 3 3 2 3 4 2 2 5" xfId="15647"/>
    <cellStyle name="Normal 3 3 2 3 4 2 2 6" xfId="20577"/>
    <cellStyle name="Normal 3 3 2 3 4 2 3" xfId="3841"/>
    <cellStyle name="Normal 3 3 2 3 4 2 3 2" xfId="9122"/>
    <cellStyle name="Normal 3 3 2 3 4 2 3 2 2" xfId="27265"/>
    <cellStyle name="Normal 3 3 2 3 4 2 3 3" xfId="16879"/>
    <cellStyle name="Normal 3 3 2 3 4 2 3 4" xfId="21985"/>
    <cellStyle name="Normal 3 3 2 3 4 2 4" xfId="6481"/>
    <cellStyle name="Normal 3 3 2 3 4 2 4 2" xfId="24625"/>
    <cellStyle name="Normal 3 3 2 3 4 2 5" xfId="11775"/>
    <cellStyle name="Normal 3 3 2 3 4 2 6" xfId="14415"/>
    <cellStyle name="Normal 3 3 2 3 4 2 7" xfId="19345"/>
    <cellStyle name="Normal 3 3 2 3 4 3" xfId="1727"/>
    <cellStyle name="Normal 3 3 2 3 4 3 2" xfId="4369"/>
    <cellStyle name="Normal 3 3 2 3 4 3 2 2" xfId="9650"/>
    <cellStyle name="Normal 3 3 2 3 4 3 2 2 2" xfId="27793"/>
    <cellStyle name="Normal 3 3 2 3 4 3 2 3" xfId="17407"/>
    <cellStyle name="Normal 3 3 2 3 4 3 2 4" xfId="22513"/>
    <cellStyle name="Normal 3 3 2 3 4 3 3" xfId="7009"/>
    <cellStyle name="Normal 3 3 2 3 4 3 3 2" xfId="25153"/>
    <cellStyle name="Normal 3 3 2 3 4 3 4" xfId="12303"/>
    <cellStyle name="Normal 3 3 2 3 4 3 5" xfId="14943"/>
    <cellStyle name="Normal 3 3 2 3 4 3 6" xfId="19873"/>
    <cellStyle name="Normal 3 3 2 3 4 4" xfId="3136"/>
    <cellStyle name="Normal 3 3 2 3 4 4 2" xfId="8418"/>
    <cellStyle name="Normal 3 3 2 3 4 4 2 2" xfId="26561"/>
    <cellStyle name="Normal 3 3 2 3 4 4 3" xfId="16175"/>
    <cellStyle name="Normal 3 3 2 3 4 4 4" xfId="21281"/>
    <cellStyle name="Normal 3 3 2 3 4 5" xfId="5777"/>
    <cellStyle name="Normal 3 3 2 3 4 5 2" xfId="23921"/>
    <cellStyle name="Normal 3 3 2 3 4 6" xfId="11073"/>
    <cellStyle name="Normal 3 3 2 3 4 7" xfId="13711"/>
    <cellStyle name="Normal 3 3 2 3 4 8" xfId="18641"/>
    <cellStyle name="Normal 3 3 2 3 5" xfId="847"/>
    <cellStyle name="Normal 3 3 2 3 5 2" xfId="2079"/>
    <cellStyle name="Normal 3 3 2 3 5 2 2" xfId="4721"/>
    <cellStyle name="Normal 3 3 2 3 5 2 2 2" xfId="10002"/>
    <cellStyle name="Normal 3 3 2 3 5 2 2 2 2" xfId="28145"/>
    <cellStyle name="Normal 3 3 2 3 5 2 2 3" xfId="17759"/>
    <cellStyle name="Normal 3 3 2 3 5 2 2 4" xfId="22865"/>
    <cellStyle name="Normal 3 3 2 3 5 2 3" xfId="7361"/>
    <cellStyle name="Normal 3 3 2 3 5 2 3 2" xfId="25505"/>
    <cellStyle name="Normal 3 3 2 3 5 2 4" xfId="12655"/>
    <cellStyle name="Normal 3 3 2 3 5 2 5" xfId="15295"/>
    <cellStyle name="Normal 3 3 2 3 5 2 6" xfId="20225"/>
    <cellStyle name="Normal 3 3 2 3 5 3" xfId="3489"/>
    <cellStyle name="Normal 3 3 2 3 5 3 2" xfId="8770"/>
    <cellStyle name="Normal 3 3 2 3 5 3 2 2" xfId="26913"/>
    <cellStyle name="Normal 3 3 2 3 5 3 3" xfId="16527"/>
    <cellStyle name="Normal 3 3 2 3 5 3 4" xfId="21633"/>
    <cellStyle name="Normal 3 3 2 3 5 4" xfId="6129"/>
    <cellStyle name="Normal 3 3 2 3 5 4 2" xfId="24273"/>
    <cellStyle name="Normal 3 3 2 3 5 5" xfId="11423"/>
    <cellStyle name="Normal 3 3 2 3 5 6" xfId="14063"/>
    <cellStyle name="Normal 3 3 2 3 5 7" xfId="18993"/>
    <cellStyle name="Normal 3 3 2 3 6" xfId="1375"/>
    <cellStyle name="Normal 3 3 2 3 6 2" xfId="4017"/>
    <cellStyle name="Normal 3 3 2 3 6 2 2" xfId="9298"/>
    <cellStyle name="Normal 3 3 2 3 6 2 2 2" xfId="27441"/>
    <cellStyle name="Normal 3 3 2 3 6 2 3" xfId="17055"/>
    <cellStyle name="Normal 3 3 2 3 6 2 4" xfId="22161"/>
    <cellStyle name="Normal 3 3 2 3 6 3" xfId="6657"/>
    <cellStyle name="Normal 3 3 2 3 6 3 2" xfId="24801"/>
    <cellStyle name="Normal 3 3 2 3 6 4" xfId="11951"/>
    <cellStyle name="Normal 3 3 2 3 6 5" xfId="14591"/>
    <cellStyle name="Normal 3 3 2 3 6 6" xfId="19521"/>
    <cellStyle name="Normal 3 3 2 3 7" xfId="2607"/>
    <cellStyle name="Normal 3 3 2 3 7 2" xfId="5249"/>
    <cellStyle name="Normal 3 3 2 3 7 2 2" xfId="10530"/>
    <cellStyle name="Normal 3 3 2 3 7 2 2 2" xfId="28673"/>
    <cellStyle name="Normal 3 3 2 3 7 2 3" xfId="23393"/>
    <cellStyle name="Normal 3 3 2 3 7 3" xfId="7889"/>
    <cellStyle name="Normal 3 3 2 3 7 3 2" xfId="26033"/>
    <cellStyle name="Normal 3 3 2 3 7 4" xfId="13183"/>
    <cellStyle name="Normal 3 3 2 3 7 5" xfId="15823"/>
    <cellStyle name="Normal 3 3 2 3 7 6" xfId="20753"/>
    <cellStyle name="Normal 3 3 2 3 8" xfId="2784"/>
    <cellStyle name="Normal 3 3 2 3 8 2" xfId="8066"/>
    <cellStyle name="Normal 3 3 2 3 8 2 2" xfId="26209"/>
    <cellStyle name="Normal 3 3 2 3 8 3" xfId="20929"/>
    <cellStyle name="Normal 3 3 2 3 9" xfId="5425"/>
    <cellStyle name="Normal 3 3 2 3 9 2" xfId="23569"/>
    <cellStyle name="Normal 3 3 2 4" xfId="189"/>
    <cellStyle name="Normal 3 3 2 4 10" xfId="13416"/>
    <cellStyle name="Normal 3 3 2 4 11" xfId="18346"/>
    <cellStyle name="Normal 3 3 2 4 2" xfId="375"/>
    <cellStyle name="Normal 3 3 2 4 2 2" xfId="728"/>
    <cellStyle name="Normal 3 3 2 4 2 2 2" xfId="1960"/>
    <cellStyle name="Normal 3 3 2 4 2 2 2 2" xfId="4602"/>
    <cellStyle name="Normal 3 3 2 4 2 2 2 2 2" xfId="9883"/>
    <cellStyle name="Normal 3 3 2 4 2 2 2 2 2 2" xfId="28026"/>
    <cellStyle name="Normal 3 3 2 4 2 2 2 2 3" xfId="17640"/>
    <cellStyle name="Normal 3 3 2 4 2 2 2 2 4" xfId="22746"/>
    <cellStyle name="Normal 3 3 2 4 2 2 2 3" xfId="7242"/>
    <cellStyle name="Normal 3 3 2 4 2 2 2 3 2" xfId="25386"/>
    <cellStyle name="Normal 3 3 2 4 2 2 2 4" xfId="12536"/>
    <cellStyle name="Normal 3 3 2 4 2 2 2 5" xfId="15176"/>
    <cellStyle name="Normal 3 3 2 4 2 2 2 6" xfId="20106"/>
    <cellStyle name="Normal 3 3 2 4 2 2 3" xfId="3370"/>
    <cellStyle name="Normal 3 3 2 4 2 2 3 2" xfId="8651"/>
    <cellStyle name="Normal 3 3 2 4 2 2 3 2 2" xfId="26794"/>
    <cellStyle name="Normal 3 3 2 4 2 2 3 3" xfId="16408"/>
    <cellStyle name="Normal 3 3 2 4 2 2 3 4" xfId="21514"/>
    <cellStyle name="Normal 3 3 2 4 2 2 4" xfId="6010"/>
    <cellStyle name="Normal 3 3 2 4 2 2 4 2" xfId="24154"/>
    <cellStyle name="Normal 3 3 2 4 2 2 5" xfId="11304"/>
    <cellStyle name="Normal 3 3 2 4 2 2 6" xfId="13944"/>
    <cellStyle name="Normal 3 3 2 4 2 2 7" xfId="18874"/>
    <cellStyle name="Normal 3 3 2 4 2 3" xfId="1080"/>
    <cellStyle name="Normal 3 3 2 4 2 3 2" xfId="2312"/>
    <cellStyle name="Normal 3 3 2 4 2 3 2 2" xfId="4954"/>
    <cellStyle name="Normal 3 3 2 4 2 3 2 2 2" xfId="10235"/>
    <cellStyle name="Normal 3 3 2 4 2 3 2 2 2 2" xfId="28378"/>
    <cellStyle name="Normal 3 3 2 4 2 3 2 2 3" xfId="17992"/>
    <cellStyle name="Normal 3 3 2 4 2 3 2 2 4" xfId="23098"/>
    <cellStyle name="Normal 3 3 2 4 2 3 2 3" xfId="7594"/>
    <cellStyle name="Normal 3 3 2 4 2 3 2 3 2" xfId="25738"/>
    <cellStyle name="Normal 3 3 2 4 2 3 2 4" xfId="12888"/>
    <cellStyle name="Normal 3 3 2 4 2 3 2 5" xfId="15528"/>
    <cellStyle name="Normal 3 3 2 4 2 3 2 6" xfId="20458"/>
    <cellStyle name="Normal 3 3 2 4 2 3 3" xfId="3722"/>
    <cellStyle name="Normal 3 3 2 4 2 3 3 2" xfId="9003"/>
    <cellStyle name="Normal 3 3 2 4 2 3 3 2 2" xfId="27146"/>
    <cellStyle name="Normal 3 3 2 4 2 3 3 3" xfId="16760"/>
    <cellStyle name="Normal 3 3 2 4 2 3 3 4" xfId="21866"/>
    <cellStyle name="Normal 3 3 2 4 2 3 4" xfId="6362"/>
    <cellStyle name="Normal 3 3 2 4 2 3 4 2" xfId="24506"/>
    <cellStyle name="Normal 3 3 2 4 2 3 5" xfId="11656"/>
    <cellStyle name="Normal 3 3 2 4 2 3 6" xfId="14296"/>
    <cellStyle name="Normal 3 3 2 4 2 3 7" xfId="19226"/>
    <cellStyle name="Normal 3 3 2 4 2 4" xfId="1608"/>
    <cellStyle name="Normal 3 3 2 4 2 4 2" xfId="4250"/>
    <cellStyle name="Normal 3 3 2 4 2 4 2 2" xfId="9531"/>
    <cellStyle name="Normal 3 3 2 4 2 4 2 2 2" xfId="27674"/>
    <cellStyle name="Normal 3 3 2 4 2 4 2 3" xfId="17288"/>
    <cellStyle name="Normal 3 3 2 4 2 4 2 4" xfId="22394"/>
    <cellStyle name="Normal 3 3 2 4 2 4 3" xfId="6890"/>
    <cellStyle name="Normal 3 3 2 4 2 4 3 2" xfId="25034"/>
    <cellStyle name="Normal 3 3 2 4 2 4 4" xfId="12184"/>
    <cellStyle name="Normal 3 3 2 4 2 4 5" xfId="14824"/>
    <cellStyle name="Normal 3 3 2 4 2 4 6" xfId="19754"/>
    <cellStyle name="Normal 3 3 2 4 2 5" xfId="3017"/>
    <cellStyle name="Normal 3 3 2 4 2 5 2" xfId="8299"/>
    <cellStyle name="Normal 3 3 2 4 2 5 2 2" xfId="26442"/>
    <cellStyle name="Normal 3 3 2 4 2 5 3" xfId="16056"/>
    <cellStyle name="Normal 3 3 2 4 2 5 4" xfId="21162"/>
    <cellStyle name="Normal 3 3 2 4 2 6" xfId="5658"/>
    <cellStyle name="Normal 3 3 2 4 2 6 2" xfId="23802"/>
    <cellStyle name="Normal 3 3 2 4 2 7" xfId="10957"/>
    <cellStyle name="Normal 3 3 2 4 2 8" xfId="13592"/>
    <cellStyle name="Normal 3 3 2 4 2 9" xfId="18522"/>
    <cellStyle name="Normal 3 3 2 4 3" xfId="551"/>
    <cellStyle name="Normal 3 3 2 4 3 2" xfId="1256"/>
    <cellStyle name="Normal 3 3 2 4 3 2 2" xfId="2488"/>
    <cellStyle name="Normal 3 3 2 4 3 2 2 2" xfId="5130"/>
    <cellStyle name="Normal 3 3 2 4 3 2 2 2 2" xfId="10411"/>
    <cellStyle name="Normal 3 3 2 4 3 2 2 2 2 2" xfId="28554"/>
    <cellStyle name="Normal 3 3 2 4 3 2 2 2 3" xfId="18168"/>
    <cellStyle name="Normal 3 3 2 4 3 2 2 2 4" xfId="23274"/>
    <cellStyle name="Normal 3 3 2 4 3 2 2 3" xfId="7770"/>
    <cellStyle name="Normal 3 3 2 4 3 2 2 3 2" xfId="25914"/>
    <cellStyle name="Normal 3 3 2 4 3 2 2 4" xfId="13064"/>
    <cellStyle name="Normal 3 3 2 4 3 2 2 5" xfId="15704"/>
    <cellStyle name="Normal 3 3 2 4 3 2 2 6" xfId="20634"/>
    <cellStyle name="Normal 3 3 2 4 3 2 3" xfId="3898"/>
    <cellStyle name="Normal 3 3 2 4 3 2 3 2" xfId="9179"/>
    <cellStyle name="Normal 3 3 2 4 3 2 3 2 2" xfId="27322"/>
    <cellStyle name="Normal 3 3 2 4 3 2 3 3" xfId="16936"/>
    <cellStyle name="Normal 3 3 2 4 3 2 3 4" xfId="22042"/>
    <cellStyle name="Normal 3 3 2 4 3 2 4" xfId="6538"/>
    <cellStyle name="Normal 3 3 2 4 3 2 4 2" xfId="24682"/>
    <cellStyle name="Normal 3 3 2 4 3 2 5" xfId="11832"/>
    <cellStyle name="Normal 3 3 2 4 3 2 6" xfId="14472"/>
    <cellStyle name="Normal 3 3 2 4 3 2 7" xfId="19402"/>
    <cellStyle name="Normal 3 3 2 4 3 3" xfId="1784"/>
    <cellStyle name="Normal 3 3 2 4 3 3 2" xfId="4426"/>
    <cellStyle name="Normal 3 3 2 4 3 3 2 2" xfId="9707"/>
    <cellStyle name="Normal 3 3 2 4 3 3 2 2 2" xfId="27850"/>
    <cellStyle name="Normal 3 3 2 4 3 3 2 3" xfId="17464"/>
    <cellStyle name="Normal 3 3 2 4 3 3 2 4" xfId="22570"/>
    <cellStyle name="Normal 3 3 2 4 3 3 3" xfId="7066"/>
    <cellStyle name="Normal 3 3 2 4 3 3 3 2" xfId="25210"/>
    <cellStyle name="Normal 3 3 2 4 3 3 4" xfId="12360"/>
    <cellStyle name="Normal 3 3 2 4 3 3 5" xfId="15000"/>
    <cellStyle name="Normal 3 3 2 4 3 3 6" xfId="19930"/>
    <cellStyle name="Normal 3 3 2 4 3 4" xfId="3193"/>
    <cellStyle name="Normal 3 3 2 4 3 4 2" xfId="8475"/>
    <cellStyle name="Normal 3 3 2 4 3 4 2 2" xfId="26618"/>
    <cellStyle name="Normal 3 3 2 4 3 4 3" xfId="16232"/>
    <cellStyle name="Normal 3 3 2 4 3 4 4" xfId="21338"/>
    <cellStyle name="Normal 3 3 2 4 3 5" xfId="5834"/>
    <cellStyle name="Normal 3 3 2 4 3 5 2" xfId="23978"/>
    <cellStyle name="Normal 3 3 2 4 3 6" xfId="11129"/>
    <cellStyle name="Normal 3 3 2 4 3 7" xfId="13768"/>
    <cellStyle name="Normal 3 3 2 4 3 8" xfId="18698"/>
    <cellStyle name="Normal 3 3 2 4 4" xfId="904"/>
    <cellStyle name="Normal 3 3 2 4 4 2" xfId="2136"/>
    <cellStyle name="Normal 3 3 2 4 4 2 2" xfId="4778"/>
    <cellStyle name="Normal 3 3 2 4 4 2 2 2" xfId="10059"/>
    <cellStyle name="Normal 3 3 2 4 4 2 2 2 2" xfId="28202"/>
    <cellStyle name="Normal 3 3 2 4 4 2 2 3" xfId="17816"/>
    <cellStyle name="Normal 3 3 2 4 4 2 2 4" xfId="22922"/>
    <cellStyle name="Normal 3 3 2 4 4 2 3" xfId="7418"/>
    <cellStyle name="Normal 3 3 2 4 4 2 3 2" xfId="25562"/>
    <cellStyle name="Normal 3 3 2 4 4 2 4" xfId="12712"/>
    <cellStyle name="Normal 3 3 2 4 4 2 5" xfId="15352"/>
    <cellStyle name="Normal 3 3 2 4 4 2 6" xfId="20282"/>
    <cellStyle name="Normal 3 3 2 4 4 3" xfId="3546"/>
    <cellStyle name="Normal 3 3 2 4 4 3 2" xfId="8827"/>
    <cellStyle name="Normal 3 3 2 4 4 3 2 2" xfId="26970"/>
    <cellStyle name="Normal 3 3 2 4 4 3 3" xfId="16584"/>
    <cellStyle name="Normal 3 3 2 4 4 3 4" xfId="21690"/>
    <cellStyle name="Normal 3 3 2 4 4 4" xfId="6186"/>
    <cellStyle name="Normal 3 3 2 4 4 4 2" xfId="24330"/>
    <cellStyle name="Normal 3 3 2 4 4 5" xfId="11480"/>
    <cellStyle name="Normal 3 3 2 4 4 6" xfId="14120"/>
    <cellStyle name="Normal 3 3 2 4 4 7" xfId="19050"/>
    <cellStyle name="Normal 3 3 2 4 5" xfId="1432"/>
    <cellStyle name="Normal 3 3 2 4 5 2" xfId="4074"/>
    <cellStyle name="Normal 3 3 2 4 5 2 2" xfId="9355"/>
    <cellStyle name="Normal 3 3 2 4 5 2 2 2" xfId="27498"/>
    <cellStyle name="Normal 3 3 2 4 5 2 3" xfId="17112"/>
    <cellStyle name="Normal 3 3 2 4 5 2 4" xfId="22218"/>
    <cellStyle name="Normal 3 3 2 4 5 3" xfId="6714"/>
    <cellStyle name="Normal 3 3 2 4 5 3 2" xfId="24858"/>
    <cellStyle name="Normal 3 3 2 4 5 4" xfId="12008"/>
    <cellStyle name="Normal 3 3 2 4 5 5" xfId="14648"/>
    <cellStyle name="Normal 3 3 2 4 5 6" xfId="19578"/>
    <cellStyle name="Normal 3 3 2 4 6" xfId="2664"/>
    <cellStyle name="Normal 3 3 2 4 6 2" xfId="5306"/>
    <cellStyle name="Normal 3 3 2 4 6 2 2" xfId="10587"/>
    <cellStyle name="Normal 3 3 2 4 6 2 2 2" xfId="28730"/>
    <cellStyle name="Normal 3 3 2 4 6 2 3" xfId="23450"/>
    <cellStyle name="Normal 3 3 2 4 6 3" xfId="7946"/>
    <cellStyle name="Normal 3 3 2 4 6 3 2" xfId="26090"/>
    <cellStyle name="Normal 3 3 2 4 6 4" xfId="13240"/>
    <cellStyle name="Normal 3 3 2 4 6 5" xfId="15880"/>
    <cellStyle name="Normal 3 3 2 4 6 6" xfId="20810"/>
    <cellStyle name="Normal 3 3 2 4 7" xfId="2841"/>
    <cellStyle name="Normal 3 3 2 4 7 2" xfId="8123"/>
    <cellStyle name="Normal 3 3 2 4 7 2 2" xfId="26266"/>
    <cellStyle name="Normal 3 3 2 4 7 3" xfId="20986"/>
    <cellStyle name="Normal 3 3 2 4 8" xfId="5482"/>
    <cellStyle name="Normal 3 3 2 4 8 2" xfId="23626"/>
    <cellStyle name="Normal 3 3 2 4 9" xfId="10780"/>
    <cellStyle name="Normal 3 3 2 5" xfId="287"/>
    <cellStyle name="Normal 3 3 2 5 2" xfId="639"/>
    <cellStyle name="Normal 3 3 2 5 2 2" xfId="1871"/>
    <cellStyle name="Normal 3 3 2 5 2 2 2" xfId="4513"/>
    <cellStyle name="Normal 3 3 2 5 2 2 2 2" xfId="9794"/>
    <cellStyle name="Normal 3 3 2 5 2 2 2 2 2" xfId="27937"/>
    <cellStyle name="Normal 3 3 2 5 2 2 2 3" xfId="17551"/>
    <cellStyle name="Normal 3 3 2 5 2 2 2 4" xfId="22657"/>
    <cellStyle name="Normal 3 3 2 5 2 2 3" xfId="7153"/>
    <cellStyle name="Normal 3 3 2 5 2 2 3 2" xfId="25297"/>
    <cellStyle name="Normal 3 3 2 5 2 2 4" xfId="12447"/>
    <cellStyle name="Normal 3 3 2 5 2 2 5" xfId="15087"/>
    <cellStyle name="Normal 3 3 2 5 2 2 6" xfId="20017"/>
    <cellStyle name="Normal 3 3 2 5 2 3" xfId="3281"/>
    <cellStyle name="Normal 3 3 2 5 2 3 2" xfId="8562"/>
    <cellStyle name="Normal 3 3 2 5 2 3 2 2" xfId="26705"/>
    <cellStyle name="Normal 3 3 2 5 2 3 3" xfId="16319"/>
    <cellStyle name="Normal 3 3 2 5 2 3 4" xfId="21425"/>
    <cellStyle name="Normal 3 3 2 5 2 4" xfId="5921"/>
    <cellStyle name="Normal 3 3 2 5 2 4 2" xfId="24065"/>
    <cellStyle name="Normal 3 3 2 5 2 5" xfId="11215"/>
    <cellStyle name="Normal 3 3 2 5 2 6" xfId="13855"/>
    <cellStyle name="Normal 3 3 2 5 2 7" xfId="18785"/>
    <cellStyle name="Normal 3 3 2 5 3" xfId="991"/>
    <cellStyle name="Normal 3 3 2 5 3 2" xfId="2223"/>
    <cellStyle name="Normal 3 3 2 5 3 2 2" xfId="4865"/>
    <cellStyle name="Normal 3 3 2 5 3 2 2 2" xfId="10146"/>
    <cellStyle name="Normal 3 3 2 5 3 2 2 2 2" xfId="28289"/>
    <cellStyle name="Normal 3 3 2 5 3 2 2 3" xfId="17903"/>
    <cellStyle name="Normal 3 3 2 5 3 2 2 4" xfId="23009"/>
    <cellStyle name="Normal 3 3 2 5 3 2 3" xfId="7505"/>
    <cellStyle name="Normal 3 3 2 5 3 2 3 2" xfId="25649"/>
    <cellStyle name="Normal 3 3 2 5 3 2 4" xfId="12799"/>
    <cellStyle name="Normal 3 3 2 5 3 2 5" xfId="15439"/>
    <cellStyle name="Normal 3 3 2 5 3 2 6" xfId="20369"/>
    <cellStyle name="Normal 3 3 2 5 3 3" xfId="3633"/>
    <cellStyle name="Normal 3 3 2 5 3 3 2" xfId="8914"/>
    <cellStyle name="Normal 3 3 2 5 3 3 2 2" xfId="27057"/>
    <cellStyle name="Normal 3 3 2 5 3 3 3" xfId="16671"/>
    <cellStyle name="Normal 3 3 2 5 3 3 4" xfId="21777"/>
    <cellStyle name="Normal 3 3 2 5 3 4" xfId="6273"/>
    <cellStyle name="Normal 3 3 2 5 3 4 2" xfId="24417"/>
    <cellStyle name="Normal 3 3 2 5 3 5" xfId="11567"/>
    <cellStyle name="Normal 3 3 2 5 3 6" xfId="14207"/>
    <cellStyle name="Normal 3 3 2 5 3 7" xfId="19137"/>
    <cellStyle name="Normal 3 3 2 5 4" xfId="1519"/>
    <cellStyle name="Normal 3 3 2 5 4 2" xfId="4161"/>
    <cellStyle name="Normal 3 3 2 5 4 2 2" xfId="9442"/>
    <cellStyle name="Normal 3 3 2 5 4 2 2 2" xfId="27585"/>
    <cellStyle name="Normal 3 3 2 5 4 2 3" xfId="17199"/>
    <cellStyle name="Normal 3 3 2 5 4 2 4" xfId="22305"/>
    <cellStyle name="Normal 3 3 2 5 4 3" xfId="6801"/>
    <cellStyle name="Normal 3 3 2 5 4 3 2" xfId="24945"/>
    <cellStyle name="Normal 3 3 2 5 4 4" xfId="12095"/>
    <cellStyle name="Normal 3 3 2 5 4 5" xfId="14735"/>
    <cellStyle name="Normal 3 3 2 5 4 6" xfId="19665"/>
    <cellStyle name="Normal 3 3 2 5 5" xfId="2928"/>
    <cellStyle name="Normal 3 3 2 5 5 2" xfId="8210"/>
    <cellStyle name="Normal 3 3 2 5 5 2 2" xfId="26353"/>
    <cellStyle name="Normal 3 3 2 5 5 3" xfId="15967"/>
    <cellStyle name="Normal 3 3 2 5 5 4" xfId="21073"/>
    <cellStyle name="Normal 3 3 2 5 6" xfId="5569"/>
    <cellStyle name="Normal 3 3 2 5 6 2" xfId="23713"/>
    <cellStyle name="Normal 3 3 2 5 7" xfId="10872"/>
    <cellStyle name="Normal 3 3 2 5 8" xfId="13503"/>
    <cellStyle name="Normal 3 3 2 5 9" xfId="18434"/>
    <cellStyle name="Normal 3 3 2 6" xfId="462"/>
    <cellStyle name="Normal 3 3 2 6 2" xfId="1167"/>
    <cellStyle name="Normal 3 3 2 6 2 2" xfId="2399"/>
    <cellStyle name="Normal 3 3 2 6 2 2 2" xfId="5041"/>
    <cellStyle name="Normal 3 3 2 6 2 2 2 2" xfId="10322"/>
    <cellStyle name="Normal 3 3 2 6 2 2 2 2 2" xfId="28465"/>
    <cellStyle name="Normal 3 3 2 6 2 2 2 3" xfId="18079"/>
    <cellStyle name="Normal 3 3 2 6 2 2 2 4" xfId="23185"/>
    <cellStyle name="Normal 3 3 2 6 2 2 3" xfId="7681"/>
    <cellStyle name="Normal 3 3 2 6 2 2 3 2" xfId="25825"/>
    <cellStyle name="Normal 3 3 2 6 2 2 4" xfId="12975"/>
    <cellStyle name="Normal 3 3 2 6 2 2 5" xfId="15615"/>
    <cellStyle name="Normal 3 3 2 6 2 2 6" xfId="20545"/>
    <cellStyle name="Normal 3 3 2 6 2 3" xfId="3809"/>
    <cellStyle name="Normal 3 3 2 6 2 3 2" xfId="9090"/>
    <cellStyle name="Normal 3 3 2 6 2 3 2 2" xfId="27233"/>
    <cellStyle name="Normal 3 3 2 6 2 3 3" xfId="16847"/>
    <cellStyle name="Normal 3 3 2 6 2 3 4" xfId="21953"/>
    <cellStyle name="Normal 3 3 2 6 2 4" xfId="6449"/>
    <cellStyle name="Normal 3 3 2 6 2 4 2" xfId="24593"/>
    <cellStyle name="Normal 3 3 2 6 2 5" xfId="11743"/>
    <cellStyle name="Normal 3 3 2 6 2 6" xfId="14383"/>
    <cellStyle name="Normal 3 3 2 6 2 7" xfId="19313"/>
    <cellStyle name="Normal 3 3 2 6 3" xfId="1695"/>
    <cellStyle name="Normal 3 3 2 6 3 2" xfId="4337"/>
    <cellStyle name="Normal 3 3 2 6 3 2 2" xfId="9618"/>
    <cellStyle name="Normal 3 3 2 6 3 2 2 2" xfId="27761"/>
    <cellStyle name="Normal 3 3 2 6 3 2 3" xfId="17375"/>
    <cellStyle name="Normal 3 3 2 6 3 2 4" xfId="22481"/>
    <cellStyle name="Normal 3 3 2 6 3 3" xfId="6977"/>
    <cellStyle name="Normal 3 3 2 6 3 3 2" xfId="25121"/>
    <cellStyle name="Normal 3 3 2 6 3 4" xfId="12271"/>
    <cellStyle name="Normal 3 3 2 6 3 5" xfId="14911"/>
    <cellStyle name="Normal 3 3 2 6 3 6" xfId="19841"/>
    <cellStyle name="Normal 3 3 2 6 4" xfId="3104"/>
    <cellStyle name="Normal 3 3 2 6 4 2" xfId="8386"/>
    <cellStyle name="Normal 3 3 2 6 4 2 2" xfId="26529"/>
    <cellStyle name="Normal 3 3 2 6 4 3" xfId="16143"/>
    <cellStyle name="Normal 3 3 2 6 4 4" xfId="21249"/>
    <cellStyle name="Normal 3 3 2 6 5" xfId="5745"/>
    <cellStyle name="Normal 3 3 2 6 5 2" xfId="23889"/>
    <cellStyle name="Normal 3 3 2 6 6" xfId="11043"/>
    <cellStyle name="Normal 3 3 2 6 7" xfId="13679"/>
    <cellStyle name="Normal 3 3 2 6 8" xfId="18609"/>
    <cellStyle name="Normal 3 3 2 7" xfId="815"/>
    <cellStyle name="Normal 3 3 2 7 2" xfId="2047"/>
    <cellStyle name="Normal 3 3 2 7 2 2" xfId="4689"/>
    <cellStyle name="Normal 3 3 2 7 2 2 2" xfId="9970"/>
    <cellStyle name="Normal 3 3 2 7 2 2 2 2" xfId="28113"/>
    <cellStyle name="Normal 3 3 2 7 2 2 3" xfId="17727"/>
    <cellStyle name="Normal 3 3 2 7 2 2 4" xfId="22833"/>
    <cellStyle name="Normal 3 3 2 7 2 3" xfId="7329"/>
    <cellStyle name="Normal 3 3 2 7 2 3 2" xfId="25473"/>
    <cellStyle name="Normal 3 3 2 7 2 4" xfId="12623"/>
    <cellStyle name="Normal 3 3 2 7 2 5" xfId="15263"/>
    <cellStyle name="Normal 3 3 2 7 2 6" xfId="20193"/>
    <cellStyle name="Normal 3 3 2 7 3" xfId="3457"/>
    <cellStyle name="Normal 3 3 2 7 3 2" xfId="8738"/>
    <cellStyle name="Normal 3 3 2 7 3 2 2" xfId="26881"/>
    <cellStyle name="Normal 3 3 2 7 3 3" xfId="16495"/>
    <cellStyle name="Normal 3 3 2 7 3 4" xfId="21601"/>
    <cellStyle name="Normal 3 3 2 7 4" xfId="6097"/>
    <cellStyle name="Normal 3 3 2 7 4 2" xfId="24241"/>
    <cellStyle name="Normal 3 3 2 7 5" xfId="11391"/>
    <cellStyle name="Normal 3 3 2 7 6" xfId="14031"/>
    <cellStyle name="Normal 3 3 2 7 7" xfId="18961"/>
    <cellStyle name="Normal 3 3 2 8" xfId="1343"/>
    <cellStyle name="Normal 3 3 2 8 2" xfId="3985"/>
    <cellStyle name="Normal 3 3 2 8 2 2" xfId="9266"/>
    <cellStyle name="Normal 3 3 2 8 2 2 2" xfId="27409"/>
    <cellStyle name="Normal 3 3 2 8 2 3" xfId="17023"/>
    <cellStyle name="Normal 3 3 2 8 2 4" xfId="22129"/>
    <cellStyle name="Normal 3 3 2 8 3" xfId="6625"/>
    <cellStyle name="Normal 3 3 2 8 3 2" xfId="24769"/>
    <cellStyle name="Normal 3 3 2 8 4" xfId="11919"/>
    <cellStyle name="Normal 3 3 2 8 5" xfId="14559"/>
    <cellStyle name="Normal 3 3 2 8 6" xfId="19489"/>
    <cellStyle name="Normal 3 3 2 9" xfId="2575"/>
    <cellStyle name="Normal 3 3 2 9 2" xfId="5217"/>
    <cellStyle name="Normal 3 3 2 9 2 2" xfId="10498"/>
    <cellStyle name="Normal 3 3 2 9 2 2 2" xfId="28641"/>
    <cellStyle name="Normal 3 3 2 9 2 3" xfId="23361"/>
    <cellStyle name="Normal 3 3 2 9 3" xfId="7857"/>
    <cellStyle name="Normal 3 3 2 9 3 2" xfId="26001"/>
    <cellStyle name="Normal 3 3 2 9 4" xfId="13151"/>
    <cellStyle name="Normal 3 3 2 9 5" xfId="15791"/>
    <cellStyle name="Normal 3 3 2 9 6" xfId="20721"/>
    <cellStyle name="Normal 3 3 3" xfId="75"/>
    <cellStyle name="Normal 3 3 3 10" xfId="10716"/>
    <cellStyle name="Normal 3 3 3 11" xfId="13335"/>
    <cellStyle name="Normal 3 3 3 12" xfId="18264"/>
    <cellStyle name="Normal 3 3 3 2" xfId="198"/>
    <cellStyle name="Normal 3 3 3 2 10" xfId="13424"/>
    <cellStyle name="Normal 3 3 3 2 11" xfId="18354"/>
    <cellStyle name="Normal 3 3 3 2 2" xfId="383"/>
    <cellStyle name="Normal 3 3 3 2 2 2" xfId="736"/>
    <cellStyle name="Normal 3 3 3 2 2 2 2" xfId="1968"/>
    <cellStyle name="Normal 3 3 3 2 2 2 2 2" xfId="4610"/>
    <cellStyle name="Normal 3 3 3 2 2 2 2 2 2" xfId="9891"/>
    <cellStyle name="Normal 3 3 3 2 2 2 2 2 2 2" xfId="28034"/>
    <cellStyle name="Normal 3 3 3 2 2 2 2 2 3" xfId="17648"/>
    <cellStyle name="Normal 3 3 3 2 2 2 2 2 4" xfId="22754"/>
    <cellStyle name="Normal 3 3 3 2 2 2 2 3" xfId="7250"/>
    <cellStyle name="Normal 3 3 3 2 2 2 2 3 2" xfId="25394"/>
    <cellStyle name="Normal 3 3 3 2 2 2 2 4" xfId="12544"/>
    <cellStyle name="Normal 3 3 3 2 2 2 2 5" xfId="15184"/>
    <cellStyle name="Normal 3 3 3 2 2 2 2 6" xfId="20114"/>
    <cellStyle name="Normal 3 3 3 2 2 2 3" xfId="3378"/>
    <cellStyle name="Normal 3 3 3 2 2 2 3 2" xfId="8659"/>
    <cellStyle name="Normal 3 3 3 2 2 2 3 2 2" xfId="26802"/>
    <cellStyle name="Normal 3 3 3 2 2 2 3 3" xfId="16416"/>
    <cellStyle name="Normal 3 3 3 2 2 2 3 4" xfId="21522"/>
    <cellStyle name="Normal 3 3 3 2 2 2 4" xfId="6018"/>
    <cellStyle name="Normal 3 3 3 2 2 2 4 2" xfId="24162"/>
    <cellStyle name="Normal 3 3 3 2 2 2 5" xfId="11312"/>
    <cellStyle name="Normal 3 3 3 2 2 2 6" xfId="13952"/>
    <cellStyle name="Normal 3 3 3 2 2 2 7" xfId="18882"/>
    <cellStyle name="Normal 3 3 3 2 2 3" xfId="1088"/>
    <cellStyle name="Normal 3 3 3 2 2 3 2" xfId="2320"/>
    <cellStyle name="Normal 3 3 3 2 2 3 2 2" xfId="4962"/>
    <cellStyle name="Normal 3 3 3 2 2 3 2 2 2" xfId="10243"/>
    <cellStyle name="Normal 3 3 3 2 2 3 2 2 2 2" xfId="28386"/>
    <cellStyle name="Normal 3 3 3 2 2 3 2 2 3" xfId="18000"/>
    <cellStyle name="Normal 3 3 3 2 2 3 2 2 4" xfId="23106"/>
    <cellStyle name="Normal 3 3 3 2 2 3 2 3" xfId="7602"/>
    <cellStyle name="Normal 3 3 3 2 2 3 2 3 2" xfId="25746"/>
    <cellStyle name="Normal 3 3 3 2 2 3 2 4" xfId="12896"/>
    <cellStyle name="Normal 3 3 3 2 2 3 2 5" xfId="15536"/>
    <cellStyle name="Normal 3 3 3 2 2 3 2 6" xfId="20466"/>
    <cellStyle name="Normal 3 3 3 2 2 3 3" xfId="3730"/>
    <cellStyle name="Normal 3 3 3 2 2 3 3 2" xfId="9011"/>
    <cellStyle name="Normal 3 3 3 2 2 3 3 2 2" xfId="27154"/>
    <cellStyle name="Normal 3 3 3 2 2 3 3 3" xfId="16768"/>
    <cellStyle name="Normal 3 3 3 2 2 3 3 4" xfId="21874"/>
    <cellStyle name="Normal 3 3 3 2 2 3 4" xfId="6370"/>
    <cellStyle name="Normal 3 3 3 2 2 3 4 2" xfId="24514"/>
    <cellStyle name="Normal 3 3 3 2 2 3 5" xfId="11664"/>
    <cellStyle name="Normal 3 3 3 2 2 3 6" xfId="14304"/>
    <cellStyle name="Normal 3 3 3 2 2 3 7" xfId="19234"/>
    <cellStyle name="Normal 3 3 3 2 2 4" xfId="1616"/>
    <cellStyle name="Normal 3 3 3 2 2 4 2" xfId="4258"/>
    <cellStyle name="Normal 3 3 3 2 2 4 2 2" xfId="9539"/>
    <cellStyle name="Normal 3 3 3 2 2 4 2 2 2" xfId="27682"/>
    <cellStyle name="Normal 3 3 3 2 2 4 2 3" xfId="17296"/>
    <cellStyle name="Normal 3 3 3 2 2 4 2 4" xfId="22402"/>
    <cellStyle name="Normal 3 3 3 2 2 4 3" xfId="6898"/>
    <cellStyle name="Normal 3 3 3 2 2 4 3 2" xfId="25042"/>
    <cellStyle name="Normal 3 3 3 2 2 4 4" xfId="12192"/>
    <cellStyle name="Normal 3 3 3 2 2 4 5" xfId="14832"/>
    <cellStyle name="Normal 3 3 3 2 2 4 6" xfId="19762"/>
    <cellStyle name="Normal 3 3 3 2 2 5" xfId="3025"/>
    <cellStyle name="Normal 3 3 3 2 2 5 2" xfId="8307"/>
    <cellStyle name="Normal 3 3 3 2 2 5 2 2" xfId="26450"/>
    <cellStyle name="Normal 3 3 3 2 2 5 3" xfId="16064"/>
    <cellStyle name="Normal 3 3 3 2 2 5 4" xfId="21170"/>
    <cellStyle name="Normal 3 3 3 2 2 6" xfId="5666"/>
    <cellStyle name="Normal 3 3 3 2 2 6 2" xfId="23810"/>
    <cellStyle name="Normal 3 3 3 2 2 7" xfId="10964"/>
    <cellStyle name="Normal 3 3 3 2 2 8" xfId="13600"/>
    <cellStyle name="Normal 3 3 3 2 2 9" xfId="18530"/>
    <cellStyle name="Normal 3 3 3 2 3" xfId="559"/>
    <cellStyle name="Normal 3 3 3 2 3 2" xfId="1264"/>
    <cellStyle name="Normal 3 3 3 2 3 2 2" xfId="2496"/>
    <cellStyle name="Normal 3 3 3 2 3 2 2 2" xfId="5138"/>
    <cellStyle name="Normal 3 3 3 2 3 2 2 2 2" xfId="10419"/>
    <cellStyle name="Normal 3 3 3 2 3 2 2 2 2 2" xfId="28562"/>
    <cellStyle name="Normal 3 3 3 2 3 2 2 2 3" xfId="18176"/>
    <cellStyle name="Normal 3 3 3 2 3 2 2 2 4" xfId="23282"/>
    <cellStyle name="Normal 3 3 3 2 3 2 2 3" xfId="7778"/>
    <cellStyle name="Normal 3 3 3 2 3 2 2 3 2" xfId="25922"/>
    <cellStyle name="Normal 3 3 3 2 3 2 2 4" xfId="13072"/>
    <cellStyle name="Normal 3 3 3 2 3 2 2 5" xfId="15712"/>
    <cellStyle name="Normal 3 3 3 2 3 2 2 6" xfId="20642"/>
    <cellStyle name="Normal 3 3 3 2 3 2 3" xfId="3906"/>
    <cellStyle name="Normal 3 3 3 2 3 2 3 2" xfId="9187"/>
    <cellStyle name="Normal 3 3 3 2 3 2 3 2 2" xfId="27330"/>
    <cellStyle name="Normal 3 3 3 2 3 2 3 3" xfId="16944"/>
    <cellStyle name="Normal 3 3 3 2 3 2 3 4" xfId="22050"/>
    <cellStyle name="Normal 3 3 3 2 3 2 4" xfId="6546"/>
    <cellStyle name="Normal 3 3 3 2 3 2 4 2" xfId="24690"/>
    <cellStyle name="Normal 3 3 3 2 3 2 5" xfId="11840"/>
    <cellStyle name="Normal 3 3 3 2 3 2 6" xfId="14480"/>
    <cellStyle name="Normal 3 3 3 2 3 2 7" xfId="19410"/>
    <cellStyle name="Normal 3 3 3 2 3 3" xfId="1792"/>
    <cellStyle name="Normal 3 3 3 2 3 3 2" xfId="4434"/>
    <cellStyle name="Normal 3 3 3 2 3 3 2 2" xfId="9715"/>
    <cellStyle name="Normal 3 3 3 2 3 3 2 2 2" xfId="27858"/>
    <cellStyle name="Normal 3 3 3 2 3 3 2 3" xfId="17472"/>
    <cellStyle name="Normal 3 3 3 2 3 3 2 4" xfId="22578"/>
    <cellStyle name="Normal 3 3 3 2 3 3 3" xfId="7074"/>
    <cellStyle name="Normal 3 3 3 2 3 3 3 2" xfId="25218"/>
    <cellStyle name="Normal 3 3 3 2 3 3 4" xfId="12368"/>
    <cellStyle name="Normal 3 3 3 2 3 3 5" xfId="15008"/>
    <cellStyle name="Normal 3 3 3 2 3 3 6" xfId="19938"/>
    <cellStyle name="Normal 3 3 3 2 3 4" xfId="3201"/>
    <cellStyle name="Normal 3 3 3 2 3 4 2" xfId="8483"/>
    <cellStyle name="Normal 3 3 3 2 3 4 2 2" xfId="26626"/>
    <cellStyle name="Normal 3 3 3 2 3 4 3" xfId="16240"/>
    <cellStyle name="Normal 3 3 3 2 3 4 4" xfId="21346"/>
    <cellStyle name="Normal 3 3 3 2 3 5" xfId="5842"/>
    <cellStyle name="Normal 3 3 3 2 3 5 2" xfId="23986"/>
    <cellStyle name="Normal 3 3 3 2 3 6" xfId="11136"/>
    <cellStyle name="Normal 3 3 3 2 3 7" xfId="13776"/>
    <cellStyle name="Normal 3 3 3 2 3 8" xfId="18706"/>
    <cellStyle name="Normal 3 3 3 2 4" xfId="912"/>
    <cellStyle name="Normal 3 3 3 2 4 2" xfId="2144"/>
    <cellStyle name="Normal 3 3 3 2 4 2 2" xfId="4786"/>
    <cellStyle name="Normal 3 3 3 2 4 2 2 2" xfId="10067"/>
    <cellStyle name="Normal 3 3 3 2 4 2 2 2 2" xfId="28210"/>
    <cellStyle name="Normal 3 3 3 2 4 2 2 3" xfId="17824"/>
    <cellStyle name="Normal 3 3 3 2 4 2 2 4" xfId="22930"/>
    <cellStyle name="Normal 3 3 3 2 4 2 3" xfId="7426"/>
    <cellStyle name="Normal 3 3 3 2 4 2 3 2" xfId="25570"/>
    <cellStyle name="Normal 3 3 3 2 4 2 4" xfId="12720"/>
    <cellStyle name="Normal 3 3 3 2 4 2 5" xfId="15360"/>
    <cellStyle name="Normal 3 3 3 2 4 2 6" xfId="20290"/>
    <cellStyle name="Normal 3 3 3 2 4 3" xfId="3554"/>
    <cellStyle name="Normal 3 3 3 2 4 3 2" xfId="8835"/>
    <cellStyle name="Normal 3 3 3 2 4 3 2 2" xfId="26978"/>
    <cellStyle name="Normal 3 3 3 2 4 3 3" xfId="16592"/>
    <cellStyle name="Normal 3 3 3 2 4 3 4" xfId="21698"/>
    <cellStyle name="Normal 3 3 3 2 4 4" xfId="6194"/>
    <cellStyle name="Normal 3 3 3 2 4 4 2" xfId="24338"/>
    <cellStyle name="Normal 3 3 3 2 4 5" xfId="11488"/>
    <cellStyle name="Normal 3 3 3 2 4 6" xfId="14128"/>
    <cellStyle name="Normal 3 3 3 2 4 7" xfId="19058"/>
    <cellStyle name="Normal 3 3 3 2 5" xfId="1440"/>
    <cellStyle name="Normal 3 3 3 2 5 2" xfId="4082"/>
    <cellStyle name="Normal 3 3 3 2 5 2 2" xfId="9363"/>
    <cellStyle name="Normal 3 3 3 2 5 2 2 2" xfId="27506"/>
    <cellStyle name="Normal 3 3 3 2 5 2 3" xfId="17120"/>
    <cellStyle name="Normal 3 3 3 2 5 2 4" xfId="22226"/>
    <cellStyle name="Normal 3 3 3 2 5 3" xfId="6722"/>
    <cellStyle name="Normal 3 3 3 2 5 3 2" xfId="24866"/>
    <cellStyle name="Normal 3 3 3 2 5 4" xfId="12016"/>
    <cellStyle name="Normal 3 3 3 2 5 5" xfId="14656"/>
    <cellStyle name="Normal 3 3 3 2 5 6" xfId="19586"/>
    <cellStyle name="Normal 3 3 3 2 6" xfId="2672"/>
    <cellStyle name="Normal 3 3 3 2 6 2" xfId="5314"/>
    <cellStyle name="Normal 3 3 3 2 6 2 2" xfId="10595"/>
    <cellStyle name="Normal 3 3 3 2 6 2 2 2" xfId="28738"/>
    <cellStyle name="Normal 3 3 3 2 6 2 3" xfId="23458"/>
    <cellStyle name="Normal 3 3 3 2 6 3" xfId="7954"/>
    <cellStyle name="Normal 3 3 3 2 6 3 2" xfId="26098"/>
    <cellStyle name="Normal 3 3 3 2 6 4" xfId="13248"/>
    <cellStyle name="Normal 3 3 3 2 6 5" xfId="15888"/>
    <cellStyle name="Normal 3 3 3 2 6 6" xfId="20818"/>
    <cellStyle name="Normal 3 3 3 2 7" xfId="2849"/>
    <cellStyle name="Normal 3 3 3 2 7 2" xfId="8131"/>
    <cellStyle name="Normal 3 3 3 2 7 2 2" xfId="26274"/>
    <cellStyle name="Normal 3 3 3 2 7 3" xfId="20994"/>
    <cellStyle name="Normal 3 3 3 2 8" xfId="5490"/>
    <cellStyle name="Normal 3 3 3 2 8 2" xfId="23634"/>
    <cellStyle name="Normal 3 3 3 2 9" xfId="10788"/>
    <cellStyle name="Normal 3 3 3 3" xfId="294"/>
    <cellStyle name="Normal 3 3 3 3 2" xfId="647"/>
    <cellStyle name="Normal 3 3 3 3 2 2" xfId="1879"/>
    <cellStyle name="Normal 3 3 3 3 2 2 2" xfId="4521"/>
    <cellStyle name="Normal 3 3 3 3 2 2 2 2" xfId="9802"/>
    <cellStyle name="Normal 3 3 3 3 2 2 2 2 2" xfId="27945"/>
    <cellStyle name="Normal 3 3 3 3 2 2 2 3" xfId="17559"/>
    <cellStyle name="Normal 3 3 3 3 2 2 2 4" xfId="22665"/>
    <cellStyle name="Normal 3 3 3 3 2 2 3" xfId="7161"/>
    <cellStyle name="Normal 3 3 3 3 2 2 3 2" xfId="25305"/>
    <cellStyle name="Normal 3 3 3 3 2 2 4" xfId="12455"/>
    <cellStyle name="Normal 3 3 3 3 2 2 5" xfId="15095"/>
    <cellStyle name="Normal 3 3 3 3 2 2 6" xfId="20025"/>
    <cellStyle name="Normal 3 3 3 3 2 3" xfId="3289"/>
    <cellStyle name="Normal 3 3 3 3 2 3 2" xfId="8570"/>
    <cellStyle name="Normal 3 3 3 3 2 3 2 2" xfId="26713"/>
    <cellStyle name="Normal 3 3 3 3 2 3 3" xfId="16327"/>
    <cellStyle name="Normal 3 3 3 3 2 3 4" xfId="21433"/>
    <cellStyle name="Normal 3 3 3 3 2 4" xfId="5929"/>
    <cellStyle name="Normal 3 3 3 3 2 4 2" xfId="24073"/>
    <cellStyle name="Normal 3 3 3 3 2 5" xfId="11223"/>
    <cellStyle name="Normal 3 3 3 3 2 6" xfId="13863"/>
    <cellStyle name="Normal 3 3 3 3 2 7" xfId="18793"/>
    <cellStyle name="Normal 3 3 3 3 3" xfId="999"/>
    <cellStyle name="Normal 3 3 3 3 3 2" xfId="2231"/>
    <cellStyle name="Normal 3 3 3 3 3 2 2" xfId="4873"/>
    <cellStyle name="Normal 3 3 3 3 3 2 2 2" xfId="10154"/>
    <cellStyle name="Normal 3 3 3 3 3 2 2 2 2" xfId="28297"/>
    <cellStyle name="Normal 3 3 3 3 3 2 2 3" xfId="17911"/>
    <cellStyle name="Normal 3 3 3 3 3 2 2 4" xfId="23017"/>
    <cellStyle name="Normal 3 3 3 3 3 2 3" xfId="7513"/>
    <cellStyle name="Normal 3 3 3 3 3 2 3 2" xfId="25657"/>
    <cellStyle name="Normal 3 3 3 3 3 2 4" xfId="12807"/>
    <cellStyle name="Normal 3 3 3 3 3 2 5" xfId="15447"/>
    <cellStyle name="Normal 3 3 3 3 3 2 6" xfId="20377"/>
    <cellStyle name="Normal 3 3 3 3 3 3" xfId="3641"/>
    <cellStyle name="Normal 3 3 3 3 3 3 2" xfId="8922"/>
    <cellStyle name="Normal 3 3 3 3 3 3 2 2" xfId="27065"/>
    <cellStyle name="Normal 3 3 3 3 3 3 3" xfId="16679"/>
    <cellStyle name="Normal 3 3 3 3 3 3 4" xfId="21785"/>
    <cellStyle name="Normal 3 3 3 3 3 4" xfId="6281"/>
    <cellStyle name="Normal 3 3 3 3 3 4 2" xfId="24425"/>
    <cellStyle name="Normal 3 3 3 3 3 5" xfId="11575"/>
    <cellStyle name="Normal 3 3 3 3 3 6" xfId="14215"/>
    <cellStyle name="Normal 3 3 3 3 3 7" xfId="19145"/>
    <cellStyle name="Normal 3 3 3 3 4" xfId="1527"/>
    <cellStyle name="Normal 3 3 3 3 4 2" xfId="4169"/>
    <cellStyle name="Normal 3 3 3 3 4 2 2" xfId="9450"/>
    <cellStyle name="Normal 3 3 3 3 4 2 2 2" xfId="27593"/>
    <cellStyle name="Normal 3 3 3 3 4 2 3" xfId="17207"/>
    <cellStyle name="Normal 3 3 3 3 4 2 4" xfId="22313"/>
    <cellStyle name="Normal 3 3 3 3 4 3" xfId="6809"/>
    <cellStyle name="Normal 3 3 3 3 4 3 2" xfId="24953"/>
    <cellStyle name="Normal 3 3 3 3 4 4" xfId="12103"/>
    <cellStyle name="Normal 3 3 3 3 4 5" xfId="14743"/>
    <cellStyle name="Normal 3 3 3 3 4 6" xfId="19673"/>
    <cellStyle name="Normal 3 3 3 3 5" xfId="2936"/>
    <cellStyle name="Normal 3 3 3 3 5 2" xfId="8218"/>
    <cellStyle name="Normal 3 3 3 3 5 2 2" xfId="26361"/>
    <cellStyle name="Normal 3 3 3 3 5 3" xfId="15975"/>
    <cellStyle name="Normal 3 3 3 3 5 4" xfId="21081"/>
    <cellStyle name="Normal 3 3 3 3 6" xfId="5577"/>
    <cellStyle name="Normal 3 3 3 3 6 2" xfId="23721"/>
    <cellStyle name="Normal 3 3 3 3 7" xfId="10879"/>
    <cellStyle name="Normal 3 3 3 3 8" xfId="13511"/>
    <cellStyle name="Normal 3 3 3 3 9" xfId="18441"/>
    <cellStyle name="Normal 3 3 3 4" xfId="472"/>
    <cellStyle name="Normal 3 3 3 4 2" xfId="1177"/>
    <cellStyle name="Normal 3 3 3 4 2 2" xfId="2409"/>
    <cellStyle name="Normal 3 3 3 4 2 2 2" xfId="5051"/>
    <cellStyle name="Normal 3 3 3 4 2 2 2 2" xfId="10332"/>
    <cellStyle name="Normal 3 3 3 4 2 2 2 2 2" xfId="28475"/>
    <cellStyle name="Normal 3 3 3 4 2 2 2 3" xfId="18089"/>
    <cellStyle name="Normal 3 3 3 4 2 2 2 4" xfId="23195"/>
    <cellStyle name="Normal 3 3 3 4 2 2 3" xfId="7691"/>
    <cellStyle name="Normal 3 3 3 4 2 2 3 2" xfId="25835"/>
    <cellStyle name="Normal 3 3 3 4 2 2 4" xfId="12985"/>
    <cellStyle name="Normal 3 3 3 4 2 2 5" xfId="15625"/>
    <cellStyle name="Normal 3 3 3 4 2 2 6" xfId="20555"/>
    <cellStyle name="Normal 3 3 3 4 2 3" xfId="3819"/>
    <cellStyle name="Normal 3 3 3 4 2 3 2" xfId="9100"/>
    <cellStyle name="Normal 3 3 3 4 2 3 2 2" xfId="27243"/>
    <cellStyle name="Normal 3 3 3 4 2 3 3" xfId="16857"/>
    <cellStyle name="Normal 3 3 3 4 2 3 4" xfId="21963"/>
    <cellStyle name="Normal 3 3 3 4 2 4" xfId="6459"/>
    <cellStyle name="Normal 3 3 3 4 2 4 2" xfId="24603"/>
    <cellStyle name="Normal 3 3 3 4 2 5" xfId="11753"/>
    <cellStyle name="Normal 3 3 3 4 2 6" xfId="14393"/>
    <cellStyle name="Normal 3 3 3 4 2 7" xfId="19323"/>
    <cellStyle name="Normal 3 3 3 4 3" xfId="1705"/>
    <cellStyle name="Normal 3 3 3 4 3 2" xfId="4347"/>
    <cellStyle name="Normal 3 3 3 4 3 2 2" xfId="9628"/>
    <cellStyle name="Normal 3 3 3 4 3 2 2 2" xfId="27771"/>
    <cellStyle name="Normal 3 3 3 4 3 2 3" xfId="17385"/>
    <cellStyle name="Normal 3 3 3 4 3 2 4" xfId="22491"/>
    <cellStyle name="Normal 3 3 3 4 3 3" xfId="6987"/>
    <cellStyle name="Normal 3 3 3 4 3 3 2" xfId="25131"/>
    <cellStyle name="Normal 3 3 3 4 3 4" xfId="12281"/>
    <cellStyle name="Normal 3 3 3 4 3 5" xfId="14921"/>
    <cellStyle name="Normal 3 3 3 4 3 6" xfId="19851"/>
    <cellStyle name="Normal 3 3 3 4 4" xfId="3114"/>
    <cellStyle name="Normal 3 3 3 4 4 2" xfId="8396"/>
    <cellStyle name="Normal 3 3 3 4 4 2 2" xfId="26539"/>
    <cellStyle name="Normal 3 3 3 4 4 3" xfId="16153"/>
    <cellStyle name="Normal 3 3 3 4 4 4" xfId="21259"/>
    <cellStyle name="Normal 3 3 3 4 5" xfId="5755"/>
    <cellStyle name="Normal 3 3 3 4 5 2" xfId="23899"/>
    <cellStyle name="Normal 3 3 3 4 6" xfId="11053"/>
    <cellStyle name="Normal 3 3 3 4 7" xfId="13689"/>
    <cellStyle name="Normal 3 3 3 4 8" xfId="18619"/>
    <cellStyle name="Normal 3 3 3 5" xfId="825"/>
    <cellStyle name="Normal 3 3 3 5 2" xfId="2057"/>
    <cellStyle name="Normal 3 3 3 5 2 2" xfId="4699"/>
    <cellStyle name="Normal 3 3 3 5 2 2 2" xfId="9980"/>
    <cellStyle name="Normal 3 3 3 5 2 2 2 2" xfId="28123"/>
    <cellStyle name="Normal 3 3 3 5 2 2 3" xfId="17737"/>
    <cellStyle name="Normal 3 3 3 5 2 2 4" xfId="22843"/>
    <cellStyle name="Normal 3 3 3 5 2 3" xfId="7339"/>
    <cellStyle name="Normal 3 3 3 5 2 3 2" xfId="25483"/>
    <cellStyle name="Normal 3 3 3 5 2 4" xfId="12633"/>
    <cellStyle name="Normal 3 3 3 5 2 5" xfId="15273"/>
    <cellStyle name="Normal 3 3 3 5 2 6" xfId="20203"/>
    <cellStyle name="Normal 3 3 3 5 3" xfId="3467"/>
    <cellStyle name="Normal 3 3 3 5 3 2" xfId="8748"/>
    <cellStyle name="Normal 3 3 3 5 3 2 2" xfId="26891"/>
    <cellStyle name="Normal 3 3 3 5 3 3" xfId="16505"/>
    <cellStyle name="Normal 3 3 3 5 3 4" xfId="21611"/>
    <cellStyle name="Normal 3 3 3 5 4" xfId="6107"/>
    <cellStyle name="Normal 3 3 3 5 4 2" xfId="24251"/>
    <cellStyle name="Normal 3 3 3 5 5" xfId="11401"/>
    <cellStyle name="Normal 3 3 3 5 6" xfId="14041"/>
    <cellStyle name="Normal 3 3 3 5 7" xfId="18971"/>
    <cellStyle name="Normal 3 3 3 6" xfId="1351"/>
    <cellStyle name="Normal 3 3 3 6 2" xfId="3993"/>
    <cellStyle name="Normal 3 3 3 6 2 2" xfId="9274"/>
    <cellStyle name="Normal 3 3 3 6 2 2 2" xfId="27417"/>
    <cellStyle name="Normal 3 3 3 6 2 3" xfId="17031"/>
    <cellStyle name="Normal 3 3 3 6 2 4" xfId="22137"/>
    <cellStyle name="Normal 3 3 3 6 3" xfId="6633"/>
    <cellStyle name="Normal 3 3 3 6 3 2" xfId="24777"/>
    <cellStyle name="Normal 3 3 3 6 4" xfId="11927"/>
    <cellStyle name="Normal 3 3 3 6 5" xfId="14567"/>
    <cellStyle name="Normal 3 3 3 6 6" xfId="19497"/>
    <cellStyle name="Normal 3 3 3 7" xfId="2583"/>
    <cellStyle name="Normal 3 3 3 7 2" xfId="5225"/>
    <cellStyle name="Normal 3 3 3 7 2 2" xfId="10506"/>
    <cellStyle name="Normal 3 3 3 7 2 2 2" xfId="28649"/>
    <cellStyle name="Normal 3 3 3 7 2 3" xfId="23369"/>
    <cellStyle name="Normal 3 3 3 7 3" xfId="7865"/>
    <cellStyle name="Normal 3 3 3 7 3 2" xfId="26009"/>
    <cellStyle name="Normal 3 3 3 7 4" xfId="13159"/>
    <cellStyle name="Normal 3 3 3 7 5" xfId="15799"/>
    <cellStyle name="Normal 3 3 3 7 6" xfId="20729"/>
    <cellStyle name="Normal 3 3 3 8" xfId="2762"/>
    <cellStyle name="Normal 3 3 3 8 2" xfId="8044"/>
    <cellStyle name="Normal 3 3 3 8 2 2" xfId="26187"/>
    <cellStyle name="Normal 3 3 3 8 3" xfId="20907"/>
    <cellStyle name="Normal 3 3 3 9" xfId="5403"/>
    <cellStyle name="Normal 3 3 3 9 2" xfId="23547"/>
    <cellStyle name="Normal 3 3 4" xfId="91"/>
    <cellStyle name="Normal 3 3 4 10" xfId="10732"/>
    <cellStyle name="Normal 3 3 4 11" xfId="13351"/>
    <cellStyle name="Normal 3 3 4 12" xfId="18280"/>
    <cellStyle name="Normal 3 3 4 2" xfId="212"/>
    <cellStyle name="Normal 3 3 4 2 10" xfId="13438"/>
    <cellStyle name="Normal 3 3 4 2 11" xfId="18368"/>
    <cellStyle name="Normal 3 3 4 2 2" xfId="397"/>
    <cellStyle name="Normal 3 3 4 2 2 2" xfId="750"/>
    <cellStyle name="Normal 3 3 4 2 2 2 2" xfId="1982"/>
    <cellStyle name="Normal 3 3 4 2 2 2 2 2" xfId="4624"/>
    <cellStyle name="Normal 3 3 4 2 2 2 2 2 2" xfId="9905"/>
    <cellStyle name="Normal 3 3 4 2 2 2 2 2 2 2" xfId="28048"/>
    <cellStyle name="Normal 3 3 4 2 2 2 2 2 3" xfId="17662"/>
    <cellStyle name="Normal 3 3 4 2 2 2 2 2 4" xfId="22768"/>
    <cellStyle name="Normal 3 3 4 2 2 2 2 3" xfId="7264"/>
    <cellStyle name="Normal 3 3 4 2 2 2 2 3 2" xfId="25408"/>
    <cellStyle name="Normal 3 3 4 2 2 2 2 4" xfId="12558"/>
    <cellStyle name="Normal 3 3 4 2 2 2 2 5" xfId="15198"/>
    <cellStyle name="Normal 3 3 4 2 2 2 2 6" xfId="20128"/>
    <cellStyle name="Normal 3 3 4 2 2 2 3" xfId="3392"/>
    <cellStyle name="Normal 3 3 4 2 2 2 3 2" xfId="8673"/>
    <cellStyle name="Normal 3 3 4 2 2 2 3 2 2" xfId="26816"/>
    <cellStyle name="Normal 3 3 4 2 2 2 3 3" xfId="16430"/>
    <cellStyle name="Normal 3 3 4 2 2 2 3 4" xfId="21536"/>
    <cellStyle name="Normal 3 3 4 2 2 2 4" xfId="6032"/>
    <cellStyle name="Normal 3 3 4 2 2 2 4 2" xfId="24176"/>
    <cellStyle name="Normal 3 3 4 2 2 2 5" xfId="11326"/>
    <cellStyle name="Normal 3 3 4 2 2 2 6" xfId="13966"/>
    <cellStyle name="Normal 3 3 4 2 2 2 7" xfId="18896"/>
    <cellStyle name="Normal 3 3 4 2 2 3" xfId="1102"/>
    <cellStyle name="Normal 3 3 4 2 2 3 2" xfId="2334"/>
    <cellStyle name="Normal 3 3 4 2 2 3 2 2" xfId="4976"/>
    <cellStyle name="Normal 3 3 4 2 2 3 2 2 2" xfId="10257"/>
    <cellStyle name="Normal 3 3 4 2 2 3 2 2 2 2" xfId="28400"/>
    <cellStyle name="Normal 3 3 4 2 2 3 2 2 3" xfId="18014"/>
    <cellStyle name="Normal 3 3 4 2 2 3 2 2 4" xfId="23120"/>
    <cellStyle name="Normal 3 3 4 2 2 3 2 3" xfId="7616"/>
    <cellStyle name="Normal 3 3 4 2 2 3 2 3 2" xfId="25760"/>
    <cellStyle name="Normal 3 3 4 2 2 3 2 4" xfId="12910"/>
    <cellStyle name="Normal 3 3 4 2 2 3 2 5" xfId="15550"/>
    <cellStyle name="Normal 3 3 4 2 2 3 2 6" xfId="20480"/>
    <cellStyle name="Normal 3 3 4 2 2 3 3" xfId="3744"/>
    <cellStyle name="Normal 3 3 4 2 2 3 3 2" xfId="9025"/>
    <cellStyle name="Normal 3 3 4 2 2 3 3 2 2" xfId="27168"/>
    <cellStyle name="Normal 3 3 4 2 2 3 3 3" xfId="16782"/>
    <cellStyle name="Normal 3 3 4 2 2 3 3 4" xfId="21888"/>
    <cellStyle name="Normal 3 3 4 2 2 3 4" xfId="6384"/>
    <cellStyle name="Normal 3 3 4 2 2 3 4 2" xfId="24528"/>
    <cellStyle name="Normal 3 3 4 2 2 3 5" xfId="11678"/>
    <cellStyle name="Normal 3 3 4 2 2 3 6" xfId="14318"/>
    <cellStyle name="Normal 3 3 4 2 2 3 7" xfId="19248"/>
    <cellStyle name="Normal 3 3 4 2 2 4" xfId="1630"/>
    <cellStyle name="Normal 3 3 4 2 2 4 2" xfId="4272"/>
    <cellStyle name="Normal 3 3 4 2 2 4 2 2" xfId="9553"/>
    <cellStyle name="Normal 3 3 4 2 2 4 2 2 2" xfId="27696"/>
    <cellStyle name="Normal 3 3 4 2 2 4 2 3" xfId="17310"/>
    <cellStyle name="Normal 3 3 4 2 2 4 2 4" xfId="22416"/>
    <cellStyle name="Normal 3 3 4 2 2 4 3" xfId="6912"/>
    <cellStyle name="Normal 3 3 4 2 2 4 3 2" xfId="25056"/>
    <cellStyle name="Normal 3 3 4 2 2 4 4" xfId="12206"/>
    <cellStyle name="Normal 3 3 4 2 2 4 5" xfId="14846"/>
    <cellStyle name="Normal 3 3 4 2 2 4 6" xfId="19776"/>
    <cellStyle name="Normal 3 3 4 2 2 5" xfId="3039"/>
    <cellStyle name="Normal 3 3 4 2 2 5 2" xfId="8321"/>
    <cellStyle name="Normal 3 3 4 2 2 5 2 2" xfId="26464"/>
    <cellStyle name="Normal 3 3 4 2 2 5 3" xfId="16078"/>
    <cellStyle name="Normal 3 3 4 2 2 5 4" xfId="21184"/>
    <cellStyle name="Normal 3 3 4 2 2 6" xfId="5680"/>
    <cellStyle name="Normal 3 3 4 2 2 6 2" xfId="23824"/>
    <cellStyle name="Normal 3 3 4 2 2 7" xfId="10978"/>
    <cellStyle name="Normal 3 3 4 2 2 8" xfId="13614"/>
    <cellStyle name="Normal 3 3 4 2 2 9" xfId="18544"/>
    <cellStyle name="Normal 3 3 4 2 3" xfId="573"/>
    <cellStyle name="Normal 3 3 4 2 3 2" xfId="1278"/>
    <cellStyle name="Normal 3 3 4 2 3 2 2" xfId="2510"/>
    <cellStyle name="Normal 3 3 4 2 3 2 2 2" xfId="5152"/>
    <cellStyle name="Normal 3 3 4 2 3 2 2 2 2" xfId="10433"/>
    <cellStyle name="Normal 3 3 4 2 3 2 2 2 2 2" xfId="28576"/>
    <cellStyle name="Normal 3 3 4 2 3 2 2 2 3" xfId="18190"/>
    <cellStyle name="Normal 3 3 4 2 3 2 2 2 4" xfId="23296"/>
    <cellStyle name="Normal 3 3 4 2 3 2 2 3" xfId="7792"/>
    <cellStyle name="Normal 3 3 4 2 3 2 2 3 2" xfId="25936"/>
    <cellStyle name="Normal 3 3 4 2 3 2 2 4" xfId="13086"/>
    <cellStyle name="Normal 3 3 4 2 3 2 2 5" xfId="15726"/>
    <cellStyle name="Normal 3 3 4 2 3 2 2 6" xfId="20656"/>
    <cellStyle name="Normal 3 3 4 2 3 2 3" xfId="3920"/>
    <cellStyle name="Normal 3 3 4 2 3 2 3 2" xfId="9201"/>
    <cellStyle name="Normal 3 3 4 2 3 2 3 2 2" xfId="27344"/>
    <cellStyle name="Normal 3 3 4 2 3 2 3 3" xfId="16958"/>
    <cellStyle name="Normal 3 3 4 2 3 2 3 4" xfId="22064"/>
    <cellStyle name="Normal 3 3 4 2 3 2 4" xfId="6560"/>
    <cellStyle name="Normal 3 3 4 2 3 2 4 2" xfId="24704"/>
    <cellStyle name="Normal 3 3 4 2 3 2 5" xfId="11854"/>
    <cellStyle name="Normal 3 3 4 2 3 2 6" xfId="14494"/>
    <cellStyle name="Normal 3 3 4 2 3 2 7" xfId="19424"/>
    <cellStyle name="Normal 3 3 4 2 3 3" xfId="1806"/>
    <cellStyle name="Normal 3 3 4 2 3 3 2" xfId="4448"/>
    <cellStyle name="Normal 3 3 4 2 3 3 2 2" xfId="9729"/>
    <cellStyle name="Normal 3 3 4 2 3 3 2 2 2" xfId="27872"/>
    <cellStyle name="Normal 3 3 4 2 3 3 2 3" xfId="17486"/>
    <cellStyle name="Normal 3 3 4 2 3 3 2 4" xfId="22592"/>
    <cellStyle name="Normal 3 3 4 2 3 3 3" xfId="7088"/>
    <cellStyle name="Normal 3 3 4 2 3 3 3 2" xfId="25232"/>
    <cellStyle name="Normal 3 3 4 2 3 3 4" xfId="12382"/>
    <cellStyle name="Normal 3 3 4 2 3 3 5" xfId="15022"/>
    <cellStyle name="Normal 3 3 4 2 3 3 6" xfId="19952"/>
    <cellStyle name="Normal 3 3 4 2 3 4" xfId="3215"/>
    <cellStyle name="Normal 3 3 4 2 3 4 2" xfId="8497"/>
    <cellStyle name="Normal 3 3 4 2 3 4 2 2" xfId="26640"/>
    <cellStyle name="Normal 3 3 4 2 3 4 3" xfId="16254"/>
    <cellStyle name="Normal 3 3 4 2 3 4 4" xfId="21360"/>
    <cellStyle name="Normal 3 3 4 2 3 5" xfId="5856"/>
    <cellStyle name="Normal 3 3 4 2 3 5 2" xfId="24000"/>
    <cellStyle name="Normal 3 3 4 2 3 6" xfId="11150"/>
    <cellStyle name="Normal 3 3 4 2 3 7" xfId="13790"/>
    <cellStyle name="Normal 3 3 4 2 3 8" xfId="18720"/>
    <cellStyle name="Normal 3 3 4 2 4" xfId="926"/>
    <cellStyle name="Normal 3 3 4 2 4 2" xfId="2158"/>
    <cellStyle name="Normal 3 3 4 2 4 2 2" xfId="4800"/>
    <cellStyle name="Normal 3 3 4 2 4 2 2 2" xfId="10081"/>
    <cellStyle name="Normal 3 3 4 2 4 2 2 2 2" xfId="28224"/>
    <cellStyle name="Normal 3 3 4 2 4 2 2 3" xfId="17838"/>
    <cellStyle name="Normal 3 3 4 2 4 2 2 4" xfId="22944"/>
    <cellStyle name="Normal 3 3 4 2 4 2 3" xfId="7440"/>
    <cellStyle name="Normal 3 3 4 2 4 2 3 2" xfId="25584"/>
    <cellStyle name="Normal 3 3 4 2 4 2 4" xfId="12734"/>
    <cellStyle name="Normal 3 3 4 2 4 2 5" xfId="15374"/>
    <cellStyle name="Normal 3 3 4 2 4 2 6" xfId="20304"/>
    <cellStyle name="Normal 3 3 4 2 4 3" xfId="3568"/>
    <cellStyle name="Normal 3 3 4 2 4 3 2" xfId="8849"/>
    <cellStyle name="Normal 3 3 4 2 4 3 2 2" xfId="26992"/>
    <cellStyle name="Normal 3 3 4 2 4 3 3" xfId="16606"/>
    <cellStyle name="Normal 3 3 4 2 4 3 4" xfId="21712"/>
    <cellStyle name="Normal 3 3 4 2 4 4" xfId="6208"/>
    <cellStyle name="Normal 3 3 4 2 4 4 2" xfId="24352"/>
    <cellStyle name="Normal 3 3 4 2 4 5" xfId="11502"/>
    <cellStyle name="Normal 3 3 4 2 4 6" xfId="14142"/>
    <cellStyle name="Normal 3 3 4 2 4 7" xfId="19072"/>
    <cellStyle name="Normal 3 3 4 2 5" xfId="1454"/>
    <cellStyle name="Normal 3 3 4 2 5 2" xfId="4096"/>
    <cellStyle name="Normal 3 3 4 2 5 2 2" xfId="9377"/>
    <cellStyle name="Normal 3 3 4 2 5 2 2 2" xfId="27520"/>
    <cellStyle name="Normal 3 3 4 2 5 2 3" xfId="17134"/>
    <cellStyle name="Normal 3 3 4 2 5 2 4" xfId="22240"/>
    <cellStyle name="Normal 3 3 4 2 5 3" xfId="6736"/>
    <cellStyle name="Normal 3 3 4 2 5 3 2" xfId="24880"/>
    <cellStyle name="Normal 3 3 4 2 5 4" xfId="12030"/>
    <cellStyle name="Normal 3 3 4 2 5 5" xfId="14670"/>
    <cellStyle name="Normal 3 3 4 2 5 6" xfId="19600"/>
    <cellStyle name="Normal 3 3 4 2 6" xfId="2686"/>
    <cellStyle name="Normal 3 3 4 2 6 2" xfId="5328"/>
    <cellStyle name="Normal 3 3 4 2 6 2 2" xfId="10609"/>
    <cellStyle name="Normal 3 3 4 2 6 2 2 2" xfId="28752"/>
    <cellStyle name="Normal 3 3 4 2 6 2 3" xfId="23472"/>
    <cellStyle name="Normal 3 3 4 2 6 3" xfId="7968"/>
    <cellStyle name="Normal 3 3 4 2 6 3 2" xfId="26112"/>
    <cellStyle name="Normal 3 3 4 2 6 4" xfId="13262"/>
    <cellStyle name="Normal 3 3 4 2 6 5" xfId="15902"/>
    <cellStyle name="Normal 3 3 4 2 6 6" xfId="20832"/>
    <cellStyle name="Normal 3 3 4 2 7" xfId="2863"/>
    <cellStyle name="Normal 3 3 4 2 7 2" xfId="8145"/>
    <cellStyle name="Normal 3 3 4 2 7 2 2" xfId="26288"/>
    <cellStyle name="Normal 3 3 4 2 7 3" xfId="21008"/>
    <cellStyle name="Normal 3 3 4 2 8" xfId="5504"/>
    <cellStyle name="Normal 3 3 4 2 8 2" xfId="23648"/>
    <cellStyle name="Normal 3 3 4 2 9" xfId="10802"/>
    <cellStyle name="Normal 3 3 4 3" xfId="310"/>
    <cellStyle name="Normal 3 3 4 3 2" xfId="663"/>
    <cellStyle name="Normal 3 3 4 3 2 2" xfId="1895"/>
    <cellStyle name="Normal 3 3 4 3 2 2 2" xfId="4537"/>
    <cellStyle name="Normal 3 3 4 3 2 2 2 2" xfId="9818"/>
    <cellStyle name="Normal 3 3 4 3 2 2 2 2 2" xfId="27961"/>
    <cellStyle name="Normal 3 3 4 3 2 2 2 3" xfId="17575"/>
    <cellStyle name="Normal 3 3 4 3 2 2 2 4" xfId="22681"/>
    <cellStyle name="Normal 3 3 4 3 2 2 3" xfId="7177"/>
    <cellStyle name="Normal 3 3 4 3 2 2 3 2" xfId="25321"/>
    <cellStyle name="Normal 3 3 4 3 2 2 4" xfId="12471"/>
    <cellStyle name="Normal 3 3 4 3 2 2 5" xfId="15111"/>
    <cellStyle name="Normal 3 3 4 3 2 2 6" xfId="20041"/>
    <cellStyle name="Normal 3 3 4 3 2 3" xfId="3305"/>
    <cellStyle name="Normal 3 3 4 3 2 3 2" xfId="8586"/>
    <cellStyle name="Normal 3 3 4 3 2 3 2 2" xfId="26729"/>
    <cellStyle name="Normal 3 3 4 3 2 3 3" xfId="16343"/>
    <cellStyle name="Normal 3 3 4 3 2 3 4" xfId="21449"/>
    <cellStyle name="Normal 3 3 4 3 2 4" xfId="5945"/>
    <cellStyle name="Normal 3 3 4 3 2 4 2" xfId="24089"/>
    <cellStyle name="Normal 3 3 4 3 2 5" xfId="11239"/>
    <cellStyle name="Normal 3 3 4 3 2 6" xfId="13879"/>
    <cellStyle name="Normal 3 3 4 3 2 7" xfId="18809"/>
    <cellStyle name="Normal 3 3 4 3 3" xfId="1015"/>
    <cellStyle name="Normal 3 3 4 3 3 2" xfId="2247"/>
    <cellStyle name="Normal 3 3 4 3 3 2 2" xfId="4889"/>
    <cellStyle name="Normal 3 3 4 3 3 2 2 2" xfId="10170"/>
    <cellStyle name="Normal 3 3 4 3 3 2 2 2 2" xfId="28313"/>
    <cellStyle name="Normal 3 3 4 3 3 2 2 3" xfId="17927"/>
    <cellStyle name="Normal 3 3 4 3 3 2 2 4" xfId="23033"/>
    <cellStyle name="Normal 3 3 4 3 3 2 3" xfId="7529"/>
    <cellStyle name="Normal 3 3 4 3 3 2 3 2" xfId="25673"/>
    <cellStyle name="Normal 3 3 4 3 3 2 4" xfId="12823"/>
    <cellStyle name="Normal 3 3 4 3 3 2 5" xfId="15463"/>
    <cellStyle name="Normal 3 3 4 3 3 2 6" xfId="20393"/>
    <cellStyle name="Normal 3 3 4 3 3 3" xfId="3657"/>
    <cellStyle name="Normal 3 3 4 3 3 3 2" xfId="8938"/>
    <cellStyle name="Normal 3 3 4 3 3 3 2 2" xfId="27081"/>
    <cellStyle name="Normal 3 3 4 3 3 3 3" xfId="16695"/>
    <cellStyle name="Normal 3 3 4 3 3 3 4" xfId="21801"/>
    <cellStyle name="Normal 3 3 4 3 3 4" xfId="6297"/>
    <cellStyle name="Normal 3 3 4 3 3 4 2" xfId="24441"/>
    <cellStyle name="Normal 3 3 4 3 3 5" xfId="11591"/>
    <cellStyle name="Normal 3 3 4 3 3 6" xfId="14231"/>
    <cellStyle name="Normal 3 3 4 3 3 7" xfId="19161"/>
    <cellStyle name="Normal 3 3 4 3 4" xfId="1543"/>
    <cellStyle name="Normal 3 3 4 3 4 2" xfId="4185"/>
    <cellStyle name="Normal 3 3 4 3 4 2 2" xfId="9466"/>
    <cellStyle name="Normal 3 3 4 3 4 2 2 2" xfId="27609"/>
    <cellStyle name="Normal 3 3 4 3 4 2 3" xfId="17223"/>
    <cellStyle name="Normal 3 3 4 3 4 2 4" xfId="22329"/>
    <cellStyle name="Normal 3 3 4 3 4 3" xfId="6825"/>
    <cellStyle name="Normal 3 3 4 3 4 3 2" xfId="24969"/>
    <cellStyle name="Normal 3 3 4 3 4 4" xfId="12119"/>
    <cellStyle name="Normal 3 3 4 3 4 5" xfId="14759"/>
    <cellStyle name="Normal 3 3 4 3 4 6" xfId="19689"/>
    <cellStyle name="Normal 3 3 4 3 5" xfId="2952"/>
    <cellStyle name="Normal 3 3 4 3 5 2" xfId="8234"/>
    <cellStyle name="Normal 3 3 4 3 5 2 2" xfId="26377"/>
    <cellStyle name="Normal 3 3 4 3 5 3" xfId="15991"/>
    <cellStyle name="Normal 3 3 4 3 5 4" xfId="21097"/>
    <cellStyle name="Normal 3 3 4 3 6" xfId="5593"/>
    <cellStyle name="Normal 3 3 4 3 6 2" xfId="23737"/>
    <cellStyle name="Normal 3 3 4 3 7" xfId="10893"/>
    <cellStyle name="Normal 3 3 4 3 8" xfId="13527"/>
    <cellStyle name="Normal 3 3 4 3 9" xfId="18457"/>
    <cellStyle name="Normal 3 3 4 4" xfId="488"/>
    <cellStyle name="Normal 3 3 4 4 2" xfId="1193"/>
    <cellStyle name="Normal 3 3 4 4 2 2" xfId="2425"/>
    <cellStyle name="Normal 3 3 4 4 2 2 2" xfId="5067"/>
    <cellStyle name="Normal 3 3 4 4 2 2 2 2" xfId="10348"/>
    <cellStyle name="Normal 3 3 4 4 2 2 2 2 2" xfId="28491"/>
    <cellStyle name="Normal 3 3 4 4 2 2 2 3" xfId="18105"/>
    <cellStyle name="Normal 3 3 4 4 2 2 2 4" xfId="23211"/>
    <cellStyle name="Normal 3 3 4 4 2 2 3" xfId="7707"/>
    <cellStyle name="Normal 3 3 4 4 2 2 3 2" xfId="25851"/>
    <cellStyle name="Normal 3 3 4 4 2 2 4" xfId="13001"/>
    <cellStyle name="Normal 3 3 4 4 2 2 5" xfId="15641"/>
    <cellStyle name="Normal 3 3 4 4 2 2 6" xfId="20571"/>
    <cellStyle name="Normal 3 3 4 4 2 3" xfId="3835"/>
    <cellStyle name="Normal 3 3 4 4 2 3 2" xfId="9116"/>
    <cellStyle name="Normal 3 3 4 4 2 3 2 2" xfId="27259"/>
    <cellStyle name="Normal 3 3 4 4 2 3 3" xfId="16873"/>
    <cellStyle name="Normal 3 3 4 4 2 3 4" xfId="21979"/>
    <cellStyle name="Normal 3 3 4 4 2 4" xfId="6475"/>
    <cellStyle name="Normal 3 3 4 4 2 4 2" xfId="24619"/>
    <cellStyle name="Normal 3 3 4 4 2 5" xfId="11769"/>
    <cellStyle name="Normal 3 3 4 4 2 6" xfId="14409"/>
    <cellStyle name="Normal 3 3 4 4 2 7" xfId="19339"/>
    <cellStyle name="Normal 3 3 4 4 3" xfId="1721"/>
    <cellStyle name="Normal 3 3 4 4 3 2" xfId="4363"/>
    <cellStyle name="Normal 3 3 4 4 3 2 2" xfId="9644"/>
    <cellStyle name="Normal 3 3 4 4 3 2 2 2" xfId="27787"/>
    <cellStyle name="Normal 3 3 4 4 3 2 3" xfId="17401"/>
    <cellStyle name="Normal 3 3 4 4 3 2 4" xfId="22507"/>
    <cellStyle name="Normal 3 3 4 4 3 3" xfId="7003"/>
    <cellStyle name="Normal 3 3 4 4 3 3 2" xfId="25147"/>
    <cellStyle name="Normal 3 3 4 4 3 4" xfId="12297"/>
    <cellStyle name="Normal 3 3 4 4 3 5" xfId="14937"/>
    <cellStyle name="Normal 3 3 4 4 3 6" xfId="19867"/>
    <cellStyle name="Normal 3 3 4 4 4" xfId="3130"/>
    <cellStyle name="Normal 3 3 4 4 4 2" xfId="8412"/>
    <cellStyle name="Normal 3 3 4 4 4 2 2" xfId="26555"/>
    <cellStyle name="Normal 3 3 4 4 4 3" xfId="16169"/>
    <cellStyle name="Normal 3 3 4 4 4 4" xfId="21275"/>
    <cellStyle name="Normal 3 3 4 4 5" xfId="5771"/>
    <cellStyle name="Normal 3 3 4 4 5 2" xfId="23915"/>
    <cellStyle name="Normal 3 3 4 4 6" xfId="11067"/>
    <cellStyle name="Normal 3 3 4 4 7" xfId="13705"/>
    <cellStyle name="Normal 3 3 4 4 8" xfId="18635"/>
    <cellStyle name="Normal 3 3 4 5" xfId="841"/>
    <cellStyle name="Normal 3 3 4 5 2" xfId="2073"/>
    <cellStyle name="Normal 3 3 4 5 2 2" xfId="4715"/>
    <cellStyle name="Normal 3 3 4 5 2 2 2" xfId="9996"/>
    <cellStyle name="Normal 3 3 4 5 2 2 2 2" xfId="28139"/>
    <cellStyle name="Normal 3 3 4 5 2 2 3" xfId="17753"/>
    <cellStyle name="Normal 3 3 4 5 2 2 4" xfId="22859"/>
    <cellStyle name="Normal 3 3 4 5 2 3" xfId="7355"/>
    <cellStyle name="Normal 3 3 4 5 2 3 2" xfId="25499"/>
    <cellStyle name="Normal 3 3 4 5 2 4" xfId="12649"/>
    <cellStyle name="Normal 3 3 4 5 2 5" xfId="15289"/>
    <cellStyle name="Normal 3 3 4 5 2 6" xfId="20219"/>
    <cellStyle name="Normal 3 3 4 5 3" xfId="3483"/>
    <cellStyle name="Normal 3 3 4 5 3 2" xfId="8764"/>
    <cellStyle name="Normal 3 3 4 5 3 2 2" xfId="26907"/>
    <cellStyle name="Normal 3 3 4 5 3 3" xfId="16521"/>
    <cellStyle name="Normal 3 3 4 5 3 4" xfId="21627"/>
    <cellStyle name="Normal 3 3 4 5 4" xfId="6123"/>
    <cellStyle name="Normal 3 3 4 5 4 2" xfId="24267"/>
    <cellStyle name="Normal 3 3 4 5 5" xfId="11417"/>
    <cellStyle name="Normal 3 3 4 5 6" xfId="14057"/>
    <cellStyle name="Normal 3 3 4 5 7" xfId="18987"/>
    <cellStyle name="Normal 3 3 4 6" xfId="1367"/>
    <cellStyle name="Normal 3 3 4 6 2" xfId="4009"/>
    <cellStyle name="Normal 3 3 4 6 2 2" xfId="9290"/>
    <cellStyle name="Normal 3 3 4 6 2 2 2" xfId="27433"/>
    <cellStyle name="Normal 3 3 4 6 2 3" xfId="17047"/>
    <cellStyle name="Normal 3 3 4 6 2 4" xfId="22153"/>
    <cellStyle name="Normal 3 3 4 6 3" xfId="6649"/>
    <cellStyle name="Normal 3 3 4 6 3 2" xfId="24793"/>
    <cellStyle name="Normal 3 3 4 6 4" xfId="11943"/>
    <cellStyle name="Normal 3 3 4 6 5" xfId="14583"/>
    <cellStyle name="Normal 3 3 4 6 6" xfId="19513"/>
    <cellStyle name="Normal 3 3 4 7" xfId="2599"/>
    <cellStyle name="Normal 3 3 4 7 2" xfId="5241"/>
    <cellStyle name="Normal 3 3 4 7 2 2" xfId="10522"/>
    <cellStyle name="Normal 3 3 4 7 2 2 2" xfId="28665"/>
    <cellStyle name="Normal 3 3 4 7 2 3" xfId="23385"/>
    <cellStyle name="Normal 3 3 4 7 3" xfId="7881"/>
    <cellStyle name="Normal 3 3 4 7 3 2" xfId="26025"/>
    <cellStyle name="Normal 3 3 4 7 4" xfId="13175"/>
    <cellStyle name="Normal 3 3 4 7 5" xfId="15815"/>
    <cellStyle name="Normal 3 3 4 7 6" xfId="20745"/>
    <cellStyle name="Normal 3 3 4 8" xfId="2778"/>
    <cellStyle name="Normal 3 3 4 8 2" xfId="8060"/>
    <cellStyle name="Normal 3 3 4 8 2 2" xfId="26203"/>
    <cellStyle name="Normal 3 3 4 8 3" xfId="20923"/>
    <cellStyle name="Normal 3 3 4 9" xfId="5419"/>
    <cellStyle name="Normal 3 3 4 9 2" xfId="23563"/>
    <cellStyle name="Normal 3 3 5" xfId="110"/>
    <cellStyle name="Normal 3 3 5 10" xfId="10749"/>
    <cellStyle name="Normal 3 3 5 11" xfId="13369"/>
    <cellStyle name="Normal 3 3 5 12" xfId="18298"/>
    <cellStyle name="Normal 3 3 5 2" xfId="230"/>
    <cellStyle name="Normal 3 3 5 2 10" xfId="13456"/>
    <cellStyle name="Normal 3 3 5 2 11" xfId="18386"/>
    <cellStyle name="Normal 3 3 5 2 2" xfId="415"/>
    <cellStyle name="Normal 3 3 5 2 2 2" xfId="768"/>
    <cellStyle name="Normal 3 3 5 2 2 2 2" xfId="2000"/>
    <cellStyle name="Normal 3 3 5 2 2 2 2 2" xfId="4642"/>
    <cellStyle name="Normal 3 3 5 2 2 2 2 2 2" xfId="9923"/>
    <cellStyle name="Normal 3 3 5 2 2 2 2 2 2 2" xfId="28066"/>
    <cellStyle name="Normal 3 3 5 2 2 2 2 2 3" xfId="17680"/>
    <cellStyle name="Normal 3 3 5 2 2 2 2 2 4" xfId="22786"/>
    <cellStyle name="Normal 3 3 5 2 2 2 2 3" xfId="7282"/>
    <cellStyle name="Normal 3 3 5 2 2 2 2 3 2" xfId="25426"/>
    <cellStyle name="Normal 3 3 5 2 2 2 2 4" xfId="12576"/>
    <cellStyle name="Normal 3 3 5 2 2 2 2 5" xfId="15216"/>
    <cellStyle name="Normal 3 3 5 2 2 2 2 6" xfId="20146"/>
    <cellStyle name="Normal 3 3 5 2 2 2 3" xfId="3410"/>
    <cellStyle name="Normal 3 3 5 2 2 2 3 2" xfId="8691"/>
    <cellStyle name="Normal 3 3 5 2 2 2 3 2 2" xfId="26834"/>
    <cellStyle name="Normal 3 3 5 2 2 2 3 3" xfId="16448"/>
    <cellStyle name="Normal 3 3 5 2 2 2 3 4" xfId="21554"/>
    <cellStyle name="Normal 3 3 5 2 2 2 4" xfId="6050"/>
    <cellStyle name="Normal 3 3 5 2 2 2 4 2" xfId="24194"/>
    <cellStyle name="Normal 3 3 5 2 2 2 5" xfId="11344"/>
    <cellStyle name="Normal 3 3 5 2 2 2 6" xfId="13984"/>
    <cellStyle name="Normal 3 3 5 2 2 2 7" xfId="18914"/>
    <cellStyle name="Normal 3 3 5 2 2 3" xfId="1120"/>
    <cellStyle name="Normal 3 3 5 2 2 3 2" xfId="2352"/>
    <cellStyle name="Normal 3 3 5 2 2 3 2 2" xfId="4994"/>
    <cellStyle name="Normal 3 3 5 2 2 3 2 2 2" xfId="10275"/>
    <cellStyle name="Normal 3 3 5 2 2 3 2 2 2 2" xfId="28418"/>
    <cellStyle name="Normal 3 3 5 2 2 3 2 2 3" xfId="18032"/>
    <cellStyle name="Normal 3 3 5 2 2 3 2 2 4" xfId="23138"/>
    <cellStyle name="Normal 3 3 5 2 2 3 2 3" xfId="7634"/>
    <cellStyle name="Normal 3 3 5 2 2 3 2 3 2" xfId="25778"/>
    <cellStyle name="Normal 3 3 5 2 2 3 2 4" xfId="12928"/>
    <cellStyle name="Normal 3 3 5 2 2 3 2 5" xfId="15568"/>
    <cellStyle name="Normal 3 3 5 2 2 3 2 6" xfId="20498"/>
    <cellStyle name="Normal 3 3 5 2 2 3 3" xfId="3762"/>
    <cellStyle name="Normal 3 3 5 2 2 3 3 2" xfId="9043"/>
    <cellStyle name="Normal 3 3 5 2 2 3 3 2 2" xfId="27186"/>
    <cellStyle name="Normal 3 3 5 2 2 3 3 3" xfId="16800"/>
    <cellStyle name="Normal 3 3 5 2 2 3 3 4" xfId="21906"/>
    <cellStyle name="Normal 3 3 5 2 2 3 4" xfId="6402"/>
    <cellStyle name="Normal 3 3 5 2 2 3 4 2" xfId="24546"/>
    <cellStyle name="Normal 3 3 5 2 2 3 5" xfId="11696"/>
    <cellStyle name="Normal 3 3 5 2 2 3 6" xfId="14336"/>
    <cellStyle name="Normal 3 3 5 2 2 3 7" xfId="19266"/>
    <cellStyle name="Normal 3 3 5 2 2 4" xfId="1648"/>
    <cellStyle name="Normal 3 3 5 2 2 4 2" xfId="4290"/>
    <cellStyle name="Normal 3 3 5 2 2 4 2 2" xfId="9571"/>
    <cellStyle name="Normal 3 3 5 2 2 4 2 2 2" xfId="27714"/>
    <cellStyle name="Normal 3 3 5 2 2 4 2 3" xfId="17328"/>
    <cellStyle name="Normal 3 3 5 2 2 4 2 4" xfId="22434"/>
    <cellStyle name="Normal 3 3 5 2 2 4 3" xfId="6930"/>
    <cellStyle name="Normal 3 3 5 2 2 4 3 2" xfId="25074"/>
    <cellStyle name="Normal 3 3 5 2 2 4 4" xfId="12224"/>
    <cellStyle name="Normal 3 3 5 2 2 4 5" xfId="14864"/>
    <cellStyle name="Normal 3 3 5 2 2 4 6" xfId="19794"/>
    <cellStyle name="Normal 3 3 5 2 2 5" xfId="3057"/>
    <cellStyle name="Normal 3 3 5 2 2 5 2" xfId="8339"/>
    <cellStyle name="Normal 3 3 5 2 2 5 2 2" xfId="26482"/>
    <cellStyle name="Normal 3 3 5 2 2 5 3" xfId="16096"/>
    <cellStyle name="Normal 3 3 5 2 2 5 4" xfId="21202"/>
    <cellStyle name="Normal 3 3 5 2 2 6" xfId="5698"/>
    <cellStyle name="Normal 3 3 5 2 2 6 2" xfId="23842"/>
    <cellStyle name="Normal 3 3 5 2 2 7" xfId="10996"/>
    <cellStyle name="Normal 3 3 5 2 2 8" xfId="13632"/>
    <cellStyle name="Normal 3 3 5 2 2 9" xfId="18562"/>
    <cellStyle name="Normal 3 3 5 2 3" xfId="591"/>
    <cellStyle name="Normal 3 3 5 2 3 2" xfId="1296"/>
    <cellStyle name="Normal 3 3 5 2 3 2 2" xfId="2528"/>
    <cellStyle name="Normal 3 3 5 2 3 2 2 2" xfId="5170"/>
    <cellStyle name="Normal 3 3 5 2 3 2 2 2 2" xfId="10451"/>
    <cellStyle name="Normal 3 3 5 2 3 2 2 2 2 2" xfId="28594"/>
    <cellStyle name="Normal 3 3 5 2 3 2 2 2 3" xfId="18208"/>
    <cellStyle name="Normal 3 3 5 2 3 2 2 2 4" xfId="23314"/>
    <cellStyle name="Normal 3 3 5 2 3 2 2 3" xfId="7810"/>
    <cellStyle name="Normal 3 3 5 2 3 2 2 3 2" xfId="25954"/>
    <cellStyle name="Normal 3 3 5 2 3 2 2 4" xfId="13104"/>
    <cellStyle name="Normal 3 3 5 2 3 2 2 5" xfId="15744"/>
    <cellStyle name="Normal 3 3 5 2 3 2 2 6" xfId="20674"/>
    <cellStyle name="Normal 3 3 5 2 3 2 3" xfId="3938"/>
    <cellStyle name="Normal 3 3 5 2 3 2 3 2" xfId="9219"/>
    <cellStyle name="Normal 3 3 5 2 3 2 3 2 2" xfId="27362"/>
    <cellStyle name="Normal 3 3 5 2 3 2 3 3" xfId="16976"/>
    <cellStyle name="Normal 3 3 5 2 3 2 3 4" xfId="22082"/>
    <cellStyle name="Normal 3 3 5 2 3 2 4" xfId="6578"/>
    <cellStyle name="Normal 3 3 5 2 3 2 4 2" xfId="24722"/>
    <cellStyle name="Normal 3 3 5 2 3 2 5" xfId="11872"/>
    <cellStyle name="Normal 3 3 5 2 3 2 6" xfId="14512"/>
    <cellStyle name="Normal 3 3 5 2 3 2 7" xfId="19442"/>
    <cellStyle name="Normal 3 3 5 2 3 3" xfId="1824"/>
    <cellStyle name="Normal 3 3 5 2 3 3 2" xfId="4466"/>
    <cellStyle name="Normal 3 3 5 2 3 3 2 2" xfId="9747"/>
    <cellStyle name="Normal 3 3 5 2 3 3 2 2 2" xfId="27890"/>
    <cellStyle name="Normal 3 3 5 2 3 3 2 3" xfId="17504"/>
    <cellStyle name="Normal 3 3 5 2 3 3 2 4" xfId="22610"/>
    <cellStyle name="Normal 3 3 5 2 3 3 3" xfId="7106"/>
    <cellStyle name="Normal 3 3 5 2 3 3 3 2" xfId="25250"/>
    <cellStyle name="Normal 3 3 5 2 3 3 4" xfId="12400"/>
    <cellStyle name="Normal 3 3 5 2 3 3 5" xfId="15040"/>
    <cellStyle name="Normal 3 3 5 2 3 3 6" xfId="19970"/>
    <cellStyle name="Normal 3 3 5 2 3 4" xfId="3233"/>
    <cellStyle name="Normal 3 3 5 2 3 4 2" xfId="8515"/>
    <cellStyle name="Normal 3 3 5 2 3 4 2 2" xfId="26658"/>
    <cellStyle name="Normal 3 3 5 2 3 4 3" xfId="16272"/>
    <cellStyle name="Normal 3 3 5 2 3 4 4" xfId="21378"/>
    <cellStyle name="Normal 3 3 5 2 3 5" xfId="5874"/>
    <cellStyle name="Normal 3 3 5 2 3 5 2" xfId="24018"/>
    <cellStyle name="Normal 3 3 5 2 3 6" xfId="11168"/>
    <cellStyle name="Normal 3 3 5 2 3 7" xfId="13808"/>
    <cellStyle name="Normal 3 3 5 2 3 8" xfId="18738"/>
    <cellStyle name="Normal 3 3 5 2 4" xfId="944"/>
    <cellStyle name="Normal 3 3 5 2 4 2" xfId="2176"/>
    <cellStyle name="Normal 3 3 5 2 4 2 2" xfId="4818"/>
    <cellStyle name="Normal 3 3 5 2 4 2 2 2" xfId="10099"/>
    <cellStyle name="Normal 3 3 5 2 4 2 2 2 2" xfId="28242"/>
    <cellStyle name="Normal 3 3 5 2 4 2 2 3" xfId="17856"/>
    <cellStyle name="Normal 3 3 5 2 4 2 2 4" xfId="22962"/>
    <cellStyle name="Normal 3 3 5 2 4 2 3" xfId="7458"/>
    <cellStyle name="Normal 3 3 5 2 4 2 3 2" xfId="25602"/>
    <cellStyle name="Normal 3 3 5 2 4 2 4" xfId="12752"/>
    <cellStyle name="Normal 3 3 5 2 4 2 5" xfId="15392"/>
    <cellStyle name="Normal 3 3 5 2 4 2 6" xfId="20322"/>
    <cellStyle name="Normal 3 3 5 2 4 3" xfId="3586"/>
    <cellStyle name="Normal 3 3 5 2 4 3 2" xfId="8867"/>
    <cellStyle name="Normal 3 3 5 2 4 3 2 2" xfId="27010"/>
    <cellStyle name="Normal 3 3 5 2 4 3 3" xfId="16624"/>
    <cellStyle name="Normal 3 3 5 2 4 3 4" xfId="21730"/>
    <cellStyle name="Normal 3 3 5 2 4 4" xfId="6226"/>
    <cellStyle name="Normal 3 3 5 2 4 4 2" xfId="24370"/>
    <cellStyle name="Normal 3 3 5 2 4 5" xfId="11520"/>
    <cellStyle name="Normal 3 3 5 2 4 6" xfId="14160"/>
    <cellStyle name="Normal 3 3 5 2 4 7" xfId="19090"/>
    <cellStyle name="Normal 3 3 5 2 5" xfId="1472"/>
    <cellStyle name="Normal 3 3 5 2 5 2" xfId="4114"/>
    <cellStyle name="Normal 3 3 5 2 5 2 2" xfId="9395"/>
    <cellStyle name="Normal 3 3 5 2 5 2 2 2" xfId="27538"/>
    <cellStyle name="Normal 3 3 5 2 5 2 3" xfId="17152"/>
    <cellStyle name="Normal 3 3 5 2 5 2 4" xfId="22258"/>
    <cellStyle name="Normal 3 3 5 2 5 3" xfId="6754"/>
    <cellStyle name="Normal 3 3 5 2 5 3 2" xfId="24898"/>
    <cellStyle name="Normal 3 3 5 2 5 4" xfId="12048"/>
    <cellStyle name="Normal 3 3 5 2 5 5" xfId="14688"/>
    <cellStyle name="Normal 3 3 5 2 5 6" xfId="19618"/>
    <cellStyle name="Normal 3 3 5 2 6" xfId="2704"/>
    <cellStyle name="Normal 3 3 5 2 6 2" xfId="5346"/>
    <cellStyle name="Normal 3 3 5 2 6 2 2" xfId="10627"/>
    <cellStyle name="Normal 3 3 5 2 6 2 2 2" xfId="28770"/>
    <cellStyle name="Normal 3 3 5 2 6 2 3" xfId="23490"/>
    <cellStyle name="Normal 3 3 5 2 6 3" xfId="7986"/>
    <cellStyle name="Normal 3 3 5 2 6 3 2" xfId="26130"/>
    <cellStyle name="Normal 3 3 5 2 6 4" xfId="13280"/>
    <cellStyle name="Normal 3 3 5 2 6 5" xfId="15920"/>
    <cellStyle name="Normal 3 3 5 2 6 6" xfId="20850"/>
    <cellStyle name="Normal 3 3 5 2 7" xfId="2881"/>
    <cellStyle name="Normal 3 3 5 2 7 2" xfId="8163"/>
    <cellStyle name="Normal 3 3 5 2 7 2 2" xfId="26306"/>
    <cellStyle name="Normal 3 3 5 2 7 3" xfId="21026"/>
    <cellStyle name="Normal 3 3 5 2 8" xfId="5522"/>
    <cellStyle name="Normal 3 3 5 2 8 2" xfId="23666"/>
    <cellStyle name="Normal 3 3 5 2 9" xfId="10820"/>
    <cellStyle name="Normal 3 3 5 3" xfId="328"/>
    <cellStyle name="Normal 3 3 5 3 2" xfId="681"/>
    <cellStyle name="Normal 3 3 5 3 2 2" xfId="1913"/>
    <cellStyle name="Normal 3 3 5 3 2 2 2" xfId="4555"/>
    <cellStyle name="Normal 3 3 5 3 2 2 2 2" xfId="9836"/>
    <cellStyle name="Normal 3 3 5 3 2 2 2 2 2" xfId="27979"/>
    <cellStyle name="Normal 3 3 5 3 2 2 2 3" xfId="17593"/>
    <cellStyle name="Normal 3 3 5 3 2 2 2 4" xfId="22699"/>
    <cellStyle name="Normal 3 3 5 3 2 2 3" xfId="7195"/>
    <cellStyle name="Normal 3 3 5 3 2 2 3 2" xfId="25339"/>
    <cellStyle name="Normal 3 3 5 3 2 2 4" xfId="12489"/>
    <cellStyle name="Normal 3 3 5 3 2 2 5" xfId="15129"/>
    <cellStyle name="Normal 3 3 5 3 2 2 6" xfId="20059"/>
    <cellStyle name="Normal 3 3 5 3 2 3" xfId="3323"/>
    <cellStyle name="Normal 3 3 5 3 2 3 2" xfId="8604"/>
    <cellStyle name="Normal 3 3 5 3 2 3 2 2" xfId="26747"/>
    <cellStyle name="Normal 3 3 5 3 2 3 3" xfId="16361"/>
    <cellStyle name="Normal 3 3 5 3 2 3 4" xfId="21467"/>
    <cellStyle name="Normal 3 3 5 3 2 4" xfId="5963"/>
    <cellStyle name="Normal 3 3 5 3 2 4 2" xfId="24107"/>
    <cellStyle name="Normal 3 3 5 3 2 5" xfId="11257"/>
    <cellStyle name="Normal 3 3 5 3 2 6" xfId="13897"/>
    <cellStyle name="Normal 3 3 5 3 2 7" xfId="18827"/>
    <cellStyle name="Normal 3 3 5 3 3" xfId="1033"/>
    <cellStyle name="Normal 3 3 5 3 3 2" xfId="2265"/>
    <cellStyle name="Normal 3 3 5 3 3 2 2" xfId="4907"/>
    <cellStyle name="Normal 3 3 5 3 3 2 2 2" xfId="10188"/>
    <cellStyle name="Normal 3 3 5 3 3 2 2 2 2" xfId="28331"/>
    <cellStyle name="Normal 3 3 5 3 3 2 2 3" xfId="17945"/>
    <cellStyle name="Normal 3 3 5 3 3 2 2 4" xfId="23051"/>
    <cellStyle name="Normal 3 3 5 3 3 2 3" xfId="7547"/>
    <cellStyle name="Normal 3 3 5 3 3 2 3 2" xfId="25691"/>
    <cellStyle name="Normal 3 3 5 3 3 2 4" xfId="12841"/>
    <cellStyle name="Normal 3 3 5 3 3 2 5" xfId="15481"/>
    <cellStyle name="Normal 3 3 5 3 3 2 6" xfId="20411"/>
    <cellStyle name="Normal 3 3 5 3 3 3" xfId="3675"/>
    <cellStyle name="Normal 3 3 5 3 3 3 2" xfId="8956"/>
    <cellStyle name="Normal 3 3 5 3 3 3 2 2" xfId="27099"/>
    <cellStyle name="Normal 3 3 5 3 3 3 3" xfId="16713"/>
    <cellStyle name="Normal 3 3 5 3 3 3 4" xfId="21819"/>
    <cellStyle name="Normal 3 3 5 3 3 4" xfId="6315"/>
    <cellStyle name="Normal 3 3 5 3 3 4 2" xfId="24459"/>
    <cellStyle name="Normal 3 3 5 3 3 5" xfId="11609"/>
    <cellStyle name="Normal 3 3 5 3 3 6" xfId="14249"/>
    <cellStyle name="Normal 3 3 5 3 3 7" xfId="19179"/>
    <cellStyle name="Normal 3 3 5 3 4" xfId="1561"/>
    <cellStyle name="Normal 3 3 5 3 4 2" xfId="4203"/>
    <cellStyle name="Normal 3 3 5 3 4 2 2" xfId="9484"/>
    <cellStyle name="Normal 3 3 5 3 4 2 2 2" xfId="27627"/>
    <cellStyle name="Normal 3 3 5 3 4 2 3" xfId="17241"/>
    <cellStyle name="Normal 3 3 5 3 4 2 4" xfId="22347"/>
    <cellStyle name="Normal 3 3 5 3 4 3" xfId="6843"/>
    <cellStyle name="Normal 3 3 5 3 4 3 2" xfId="24987"/>
    <cellStyle name="Normal 3 3 5 3 4 4" xfId="12137"/>
    <cellStyle name="Normal 3 3 5 3 4 5" xfId="14777"/>
    <cellStyle name="Normal 3 3 5 3 4 6" xfId="19707"/>
    <cellStyle name="Normal 3 3 5 3 5" xfId="2970"/>
    <cellStyle name="Normal 3 3 5 3 5 2" xfId="8252"/>
    <cellStyle name="Normal 3 3 5 3 5 2 2" xfId="26395"/>
    <cellStyle name="Normal 3 3 5 3 5 3" xfId="16009"/>
    <cellStyle name="Normal 3 3 5 3 5 4" xfId="21115"/>
    <cellStyle name="Normal 3 3 5 3 6" xfId="5611"/>
    <cellStyle name="Normal 3 3 5 3 6 2" xfId="23755"/>
    <cellStyle name="Normal 3 3 5 3 7" xfId="10911"/>
    <cellStyle name="Normal 3 3 5 3 8" xfId="13545"/>
    <cellStyle name="Normal 3 3 5 3 9" xfId="18475"/>
    <cellStyle name="Normal 3 3 5 4" xfId="504"/>
    <cellStyle name="Normal 3 3 5 4 2" xfId="1209"/>
    <cellStyle name="Normal 3 3 5 4 2 2" xfId="2441"/>
    <cellStyle name="Normal 3 3 5 4 2 2 2" xfId="5083"/>
    <cellStyle name="Normal 3 3 5 4 2 2 2 2" xfId="10364"/>
    <cellStyle name="Normal 3 3 5 4 2 2 2 2 2" xfId="28507"/>
    <cellStyle name="Normal 3 3 5 4 2 2 2 3" xfId="18121"/>
    <cellStyle name="Normal 3 3 5 4 2 2 2 4" xfId="23227"/>
    <cellStyle name="Normal 3 3 5 4 2 2 3" xfId="7723"/>
    <cellStyle name="Normal 3 3 5 4 2 2 3 2" xfId="25867"/>
    <cellStyle name="Normal 3 3 5 4 2 2 4" xfId="13017"/>
    <cellStyle name="Normal 3 3 5 4 2 2 5" xfId="15657"/>
    <cellStyle name="Normal 3 3 5 4 2 2 6" xfId="20587"/>
    <cellStyle name="Normal 3 3 5 4 2 3" xfId="3851"/>
    <cellStyle name="Normal 3 3 5 4 2 3 2" xfId="9132"/>
    <cellStyle name="Normal 3 3 5 4 2 3 2 2" xfId="27275"/>
    <cellStyle name="Normal 3 3 5 4 2 3 3" xfId="16889"/>
    <cellStyle name="Normal 3 3 5 4 2 3 4" xfId="21995"/>
    <cellStyle name="Normal 3 3 5 4 2 4" xfId="6491"/>
    <cellStyle name="Normal 3 3 5 4 2 4 2" xfId="24635"/>
    <cellStyle name="Normal 3 3 5 4 2 5" xfId="11785"/>
    <cellStyle name="Normal 3 3 5 4 2 6" xfId="14425"/>
    <cellStyle name="Normal 3 3 5 4 2 7" xfId="19355"/>
    <cellStyle name="Normal 3 3 5 4 3" xfId="1737"/>
    <cellStyle name="Normal 3 3 5 4 3 2" xfId="4379"/>
    <cellStyle name="Normal 3 3 5 4 3 2 2" xfId="9660"/>
    <cellStyle name="Normal 3 3 5 4 3 2 2 2" xfId="27803"/>
    <cellStyle name="Normal 3 3 5 4 3 2 3" xfId="17417"/>
    <cellStyle name="Normal 3 3 5 4 3 2 4" xfId="22523"/>
    <cellStyle name="Normal 3 3 5 4 3 3" xfId="7019"/>
    <cellStyle name="Normal 3 3 5 4 3 3 2" xfId="25163"/>
    <cellStyle name="Normal 3 3 5 4 3 4" xfId="12313"/>
    <cellStyle name="Normal 3 3 5 4 3 5" xfId="14953"/>
    <cellStyle name="Normal 3 3 5 4 3 6" xfId="19883"/>
    <cellStyle name="Normal 3 3 5 4 4" xfId="3146"/>
    <cellStyle name="Normal 3 3 5 4 4 2" xfId="8428"/>
    <cellStyle name="Normal 3 3 5 4 4 2 2" xfId="26571"/>
    <cellStyle name="Normal 3 3 5 4 4 3" xfId="16185"/>
    <cellStyle name="Normal 3 3 5 4 4 4" xfId="21291"/>
    <cellStyle name="Normal 3 3 5 4 5" xfId="5787"/>
    <cellStyle name="Normal 3 3 5 4 5 2" xfId="23931"/>
    <cellStyle name="Normal 3 3 5 4 6" xfId="11083"/>
    <cellStyle name="Normal 3 3 5 4 7" xfId="13721"/>
    <cellStyle name="Normal 3 3 5 4 8" xfId="18651"/>
    <cellStyle name="Normal 3 3 5 5" xfId="857"/>
    <cellStyle name="Normal 3 3 5 5 2" xfId="2089"/>
    <cellStyle name="Normal 3 3 5 5 2 2" xfId="4731"/>
    <cellStyle name="Normal 3 3 5 5 2 2 2" xfId="10012"/>
    <cellStyle name="Normal 3 3 5 5 2 2 2 2" xfId="28155"/>
    <cellStyle name="Normal 3 3 5 5 2 2 3" xfId="17769"/>
    <cellStyle name="Normal 3 3 5 5 2 2 4" xfId="22875"/>
    <cellStyle name="Normal 3 3 5 5 2 3" xfId="7371"/>
    <cellStyle name="Normal 3 3 5 5 2 3 2" xfId="25515"/>
    <cellStyle name="Normal 3 3 5 5 2 4" xfId="12665"/>
    <cellStyle name="Normal 3 3 5 5 2 5" xfId="15305"/>
    <cellStyle name="Normal 3 3 5 5 2 6" xfId="20235"/>
    <cellStyle name="Normal 3 3 5 5 3" xfId="3499"/>
    <cellStyle name="Normal 3 3 5 5 3 2" xfId="8780"/>
    <cellStyle name="Normal 3 3 5 5 3 2 2" xfId="26923"/>
    <cellStyle name="Normal 3 3 5 5 3 3" xfId="16537"/>
    <cellStyle name="Normal 3 3 5 5 3 4" xfId="21643"/>
    <cellStyle name="Normal 3 3 5 5 4" xfId="6139"/>
    <cellStyle name="Normal 3 3 5 5 4 2" xfId="24283"/>
    <cellStyle name="Normal 3 3 5 5 5" xfId="11433"/>
    <cellStyle name="Normal 3 3 5 5 6" xfId="14073"/>
    <cellStyle name="Normal 3 3 5 5 7" xfId="19003"/>
    <cellStyle name="Normal 3 3 5 6" xfId="1385"/>
    <cellStyle name="Normal 3 3 5 6 2" xfId="4027"/>
    <cellStyle name="Normal 3 3 5 6 2 2" xfId="9308"/>
    <cellStyle name="Normal 3 3 5 6 2 2 2" xfId="27451"/>
    <cellStyle name="Normal 3 3 5 6 2 3" xfId="17065"/>
    <cellStyle name="Normal 3 3 5 6 2 4" xfId="22171"/>
    <cellStyle name="Normal 3 3 5 6 3" xfId="6667"/>
    <cellStyle name="Normal 3 3 5 6 3 2" xfId="24811"/>
    <cellStyle name="Normal 3 3 5 6 4" xfId="11961"/>
    <cellStyle name="Normal 3 3 5 6 5" xfId="14601"/>
    <cellStyle name="Normal 3 3 5 6 6" xfId="19531"/>
    <cellStyle name="Normal 3 3 5 7" xfId="2617"/>
    <cellStyle name="Normal 3 3 5 7 2" xfId="5259"/>
    <cellStyle name="Normal 3 3 5 7 2 2" xfId="10540"/>
    <cellStyle name="Normal 3 3 5 7 2 2 2" xfId="28683"/>
    <cellStyle name="Normal 3 3 5 7 2 3" xfId="23403"/>
    <cellStyle name="Normal 3 3 5 7 3" xfId="7899"/>
    <cellStyle name="Normal 3 3 5 7 3 2" xfId="26043"/>
    <cellStyle name="Normal 3 3 5 7 4" xfId="13193"/>
    <cellStyle name="Normal 3 3 5 7 5" xfId="15833"/>
    <cellStyle name="Normal 3 3 5 7 6" xfId="20763"/>
    <cellStyle name="Normal 3 3 5 8" xfId="2794"/>
    <cellStyle name="Normal 3 3 5 8 2" xfId="8076"/>
    <cellStyle name="Normal 3 3 5 8 2 2" xfId="26219"/>
    <cellStyle name="Normal 3 3 5 8 3" xfId="20939"/>
    <cellStyle name="Normal 3 3 5 9" xfId="5435"/>
    <cellStyle name="Normal 3 3 5 9 2" xfId="23579"/>
    <cellStyle name="Normal 3 3 6" xfId="165"/>
    <cellStyle name="Normal 3 3 6 10" xfId="13392"/>
    <cellStyle name="Normal 3 3 6 11" xfId="18322"/>
    <cellStyle name="Normal 3 3 6 2" xfId="351"/>
    <cellStyle name="Normal 3 3 6 2 2" xfId="704"/>
    <cellStyle name="Normal 3 3 6 2 2 2" xfId="1936"/>
    <cellStyle name="Normal 3 3 6 2 2 2 2" xfId="4578"/>
    <cellStyle name="Normal 3 3 6 2 2 2 2 2" xfId="9859"/>
    <cellStyle name="Normal 3 3 6 2 2 2 2 2 2" xfId="28002"/>
    <cellStyle name="Normal 3 3 6 2 2 2 2 3" xfId="17616"/>
    <cellStyle name="Normal 3 3 6 2 2 2 2 4" xfId="22722"/>
    <cellStyle name="Normal 3 3 6 2 2 2 3" xfId="7218"/>
    <cellStyle name="Normal 3 3 6 2 2 2 3 2" xfId="25362"/>
    <cellStyle name="Normal 3 3 6 2 2 2 4" xfId="12512"/>
    <cellStyle name="Normal 3 3 6 2 2 2 5" xfId="15152"/>
    <cellStyle name="Normal 3 3 6 2 2 2 6" xfId="20082"/>
    <cellStyle name="Normal 3 3 6 2 2 3" xfId="3346"/>
    <cellStyle name="Normal 3 3 6 2 2 3 2" xfId="8627"/>
    <cellStyle name="Normal 3 3 6 2 2 3 2 2" xfId="26770"/>
    <cellStyle name="Normal 3 3 6 2 2 3 3" xfId="16384"/>
    <cellStyle name="Normal 3 3 6 2 2 3 4" xfId="21490"/>
    <cellStyle name="Normal 3 3 6 2 2 4" xfId="5986"/>
    <cellStyle name="Normal 3 3 6 2 2 4 2" xfId="24130"/>
    <cellStyle name="Normal 3 3 6 2 2 5" xfId="11280"/>
    <cellStyle name="Normal 3 3 6 2 2 6" xfId="13920"/>
    <cellStyle name="Normal 3 3 6 2 2 7" xfId="18850"/>
    <cellStyle name="Normal 3 3 6 2 3" xfId="1056"/>
    <cellStyle name="Normal 3 3 6 2 3 2" xfId="2288"/>
    <cellStyle name="Normal 3 3 6 2 3 2 2" xfId="4930"/>
    <cellStyle name="Normal 3 3 6 2 3 2 2 2" xfId="10211"/>
    <cellStyle name="Normal 3 3 6 2 3 2 2 2 2" xfId="28354"/>
    <cellStyle name="Normal 3 3 6 2 3 2 2 3" xfId="17968"/>
    <cellStyle name="Normal 3 3 6 2 3 2 2 4" xfId="23074"/>
    <cellStyle name="Normal 3 3 6 2 3 2 3" xfId="7570"/>
    <cellStyle name="Normal 3 3 6 2 3 2 3 2" xfId="25714"/>
    <cellStyle name="Normal 3 3 6 2 3 2 4" xfId="12864"/>
    <cellStyle name="Normal 3 3 6 2 3 2 5" xfId="15504"/>
    <cellStyle name="Normal 3 3 6 2 3 2 6" xfId="20434"/>
    <cellStyle name="Normal 3 3 6 2 3 3" xfId="3698"/>
    <cellStyle name="Normal 3 3 6 2 3 3 2" xfId="8979"/>
    <cellStyle name="Normal 3 3 6 2 3 3 2 2" xfId="27122"/>
    <cellStyle name="Normal 3 3 6 2 3 3 3" xfId="16736"/>
    <cellStyle name="Normal 3 3 6 2 3 3 4" xfId="21842"/>
    <cellStyle name="Normal 3 3 6 2 3 4" xfId="6338"/>
    <cellStyle name="Normal 3 3 6 2 3 4 2" xfId="24482"/>
    <cellStyle name="Normal 3 3 6 2 3 5" xfId="11632"/>
    <cellStyle name="Normal 3 3 6 2 3 6" xfId="14272"/>
    <cellStyle name="Normal 3 3 6 2 3 7" xfId="19202"/>
    <cellStyle name="Normal 3 3 6 2 4" xfId="1584"/>
    <cellStyle name="Normal 3 3 6 2 4 2" xfId="4226"/>
    <cellStyle name="Normal 3 3 6 2 4 2 2" xfId="9507"/>
    <cellStyle name="Normal 3 3 6 2 4 2 2 2" xfId="27650"/>
    <cellStyle name="Normal 3 3 6 2 4 2 3" xfId="17264"/>
    <cellStyle name="Normal 3 3 6 2 4 2 4" xfId="22370"/>
    <cellStyle name="Normal 3 3 6 2 4 3" xfId="6866"/>
    <cellStyle name="Normal 3 3 6 2 4 3 2" xfId="25010"/>
    <cellStyle name="Normal 3 3 6 2 4 4" xfId="12160"/>
    <cellStyle name="Normal 3 3 6 2 4 5" xfId="14800"/>
    <cellStyle name="Normal 3 3 6 2 4 6" xfId="19730"/>
    <cellStyle name="Normal 3 3 6 2 5" xfId="2993"/>
    <cellStyle name="Normal 3 3 6 2 5 2" xfId="8275"/>
    <cellStyle name="Normal 3 3 6 2 5 2 2" xfId="26418"/>
    <cellStyle name="Normal 3 3 6 2 5 3" xfId="16032"/>
    <cellStyle name="Normal 3 3 6 2 5 4" xfId="21138"/>
    <cellStyle name="Normal 3 3 6 2 6" xfId="5634"/>
    <cellStyle name="Normal 3 3 6 2 6 2" xfId="23778"/>
    <cellStyle name="Normal 3 3 6 2 7" xfId="10934"/>
    <cellStyle name="Normal 3 3 6 2 8" xfId="13568"/>
    <cellStyle name="Normal 3 3 6 2 9" xfId="18498"/>
    <cellStyle name="Normal 3 3 6 3" xfId="527"/>
    <cellStyle name="Normal 3 3 6 3 2" xfId="1232"/>
    <cellStyle name="Normal 3 3 6 3 2 2" xfId="2464"/>
    <cellStyle name="Normal 3 3 6 3 2 2 2" xfId="5106"/>
    <cellStyle name="Normal 3 3 6 3 2 2 2 2" xfId="10387"/>
    <cellStyle name="Normal 3 3 6 3 2 2 2 2 2" xfId="28530"/>
    <cellStyle name="Normal 3 3 6 3 2 2 2 3" xfId="18144"/>
    <cellStyle name="Normal 3 3 6 3 2 2 2 4" xfId="23250"/>
    <cellStyle name="Normal 3 3 6 3 2 2 3" xfId="7746"/>
    <cellStyle name="Normal 3 3 6 3 2 2 3 2" xfId="25890"/>
    <cellStyle name="Normal 3 3 6 3 2 2 4" xfId="13040"/>
    <cellStyle name="Normal 3 3 6 3 2 2 5" xfId="15680"/>
    <cellStyle name="Normal 3 3 6 3 2 2 6" xfId="20610"/>
    <cellStyle name="Normal 3 3 6 3 2 3" xfId="3874"/>
    <cellStyle name="Normal 3 3 6 3 2 3 2" xfId="9155"/>
    <cellStyle name="Normal 3 3 6 3 2 3 2 2" xfId="27298"/>
    <cellStyle name="Normal 3 3 6 3 2 3 3" xfId="16912"/>
    <cellStyle name="Normal 3 3 6 3 2 3 4" xfId="22018"/>
    <cellStyle name="Normal 3 3 6 3 2 4" xfId="6514"/>
    <cellStyle name="Normal 3 3 6 3 2 4 2" xfId="24658"/>
    <cellStyle name="Normal 3 3 6 3 2 5" xfId="11808"/>
    <cellStyle name="Normal 3 3 6 3 2 6" xfId="14448"/>
    <cellStyle name="Normal 3 3 6 3 2 7" xfId="19378"/>
    <cellStyle name="Normal 3 3 6 3 3" xfId="1760"/>
    <cellStyle name="Normal 3 3 6 3 3 2" xfId="4402"/>
    <cellStyle name="Normal 3 3 6 3 3 2 2" xfId="9683"/>
    <cellStyle name="Normal 3 3 6 3 3 2 2 2" xfId="27826"/>
    <cellStyle name="Normal 3 3 6 3 3 2 3" xfId="17440"/>
    <cellStyle name="Normal 3 3 6 3 3 2 4" xfId="22546"/>
    <cellStyle name="Normal 3 3 6 3 3 3" xfId="7042"/>
    <cellStyle name="Normal 3 3 6 3 3 3 2" xfId="25186"/>
    <cellStyle name="Normal 3 3 6 3 3 4" xfId="12336"/>
    <cellStyle name="Normal 3 3 6 3 3 5" xfId="14976"/>
    <cellStyle name="Normal 3 3 6 3 3 6" xfId="19906"/>
    <cellStyle name="Normal 3 3 6 3 4" xfId="3169"/>
    <cellStyle name="Normal 3 3 6 3 4 2" xfId="8451"/>
    <cellStyle name="Normal 3 3 6 3 4 2 2" xfId="26594"/>
    <cellStyle name="Normal 3 3 6 3 4 3" xfId="16208"/>
    <cellStyle name="Normal 3 3 6 3 4 4" xfId="21314"/>
    <cellStyle name="Normal 3 3 6 3 5" xfId="5810"/>
    <cellStyle name="Normal 3 3 6 3 5 2" xfId="23954"/>
    <cellStyle name="Normal 3 3 6 3 6" xfId="11106"/>
    <cellStyle name="Normal 3 3 6 3 7" xfId="13744"/>
    <cellStyle name="Normal 3 3 6 3 8" xfId="18674"/>
    <cellStyle name="Normal 3 3 6 4" xfId="880"/>
    <cellStyle name="Normal 3 3 6 4 2" xfId="2112"/>
    <cellStyle name="Normal 3 3 6 4 2 2" xfId="4754"/>
    <cellStyle name="Normal 3 3 6 4 2 2 2" xfId="10035"/>
    <cellStyle name="Normal 3 3 6 4 2 2 2 2" xfId="28178"/>
    <cellStyle name="Normal 3 3 6 4 2 2 3" xfId="17792"/>
    <cellStyle name="Normal 3 3 6 4 2 2 4" xfId="22898"/>
    <cellStyle name="Normal 3 3 6 4 2 3" xfId="7394"/>
    <cellStyle name="Normal 3 3 6 4 2 3 2" xfId="25538"/>
    <cellStyle name="Normal 3 3 6 4 2 4" xfId="12688"/>
    <cellStyle name="Normal 3 3 6 4 2 5" xfId="15328"/>
    <cellStyle name="Normal 3 3 6 4 2 6" xfId="20258"/>
    <cellStyle name="Normal 3 3 6 4 3" xfId="3522"/>
    <cellStyle name="Normal 3 3 6 4 3 2" xfId="8803"/>
    <cellStyle name="Normal 3 3 6 4 3 2 2" xfId="26946"/>
    <cellStyle name="Normal 3 3 6 4 3 3" xfId="16560"/>
    <cellStyle name="Normal 3 3 6 4 3 4" xfId="21666"/>
    <cellStyle name="Normal 3 3 6 4 4" xfId="6162"/>
    <cellStyle name="Normal 3 3 6 4 4 2" xfId="24306"/>
    <cellStyle name="Normal 3 3 6 4 5" xfId="11456"/>
    <cellStyle name="Normal 3 3 6 4 6" xfId="14096"/>
    <cellStyle name="Normal 3 3 6 4 7" xfId="19026"/>
    <cellStyle name="Normal 3 3 6 5" xfId="1408"/>
    <cellStyle name="Normal 3 3 6 5 2" xfId="4050"/>
    <cellStyle name="Normal 3 3 6 5 2 2" xfId="9331"/>
    <cellStyle name="Normal 3 3 6 5 2 2 2" xfId="27474"/>
    <cellStyle name="Normal 3 3 6 5 2 3" xfId="17088"/>
    <cellStyle name="Normal 3 3 6 5 2 4" xfId="22194"/>
    <cellStyle name="Normal 3 3 6 5 3" xfId="6690"/>
    <cellStyle name="Normal 3 3 6 5 3 2" xfId="24834"/>
    <cellStyle name="Normal 3 3 6 5 4" xfId="11984"/>
    <cellStyle name="Normal 3 3 6 5 5" xfId="14624"/>
    <cellStyle name="Normal 3 3 6 5 6" xfId="19554"/>
    <cellStyle name="Normal 3 3 6 6" xfId="2640"/>
    <cellStyle name="Normal 3 3 6 6 2" xfId="5282"/>
    <cellStyle name="Normal 3 3 6 6 2 2" xfId="10563"/>
    <cellStyle name="Normal 3 3 6 6 2 2 2" xfId="28706"/>
    <cellStyle name="Normal 3 3 6 6 2 3" xfId="23426"/>
    <cellStyle name="Normal 3 3 6 6 3" xfId="7922"/>
    <cellStyle name="Normal 3 3 6 6 3 2" xfId="26066"/>
    <cellStyle name="Normal 3 3 6 6 4" xfId="13216"/>
    <cellStyle name="Normal 3 3 6 6 5" xfId="15856"/>
    <cellStyle name="Normal 3 3 6 6 6" xfId="20786"/>
    <cellStyle name="Normal 3 3 6 7" xfId="2817"/>
    <cellStyle name="Normal 3 3 6 7 2" xfId="8099"/>
    <cellStyle name="Normal 3 3 6 7 2 2" xfId="26242"/>
    <cellStyle name="Normal 3 3 6 7 3" xfId="20962"/>
    <cellStyle name="Normal 3 3 6 8" xfId="5458"/>
    <cellStyle name="Normal 3 3 6 8 2" xfId="23602"/>
    <cellStyle name="Normal 3 3 6 9" xfId="10756"/>
    <cellStyle name="Normal 3 3 7" xfId="263"/>
    <cellStyle name="Normal 3 3 7 2" xfId="615"/>
    <cellStyle name="Normal 3 3 7 2 2" xfId="1847"/>
    <cellStyle name="Normal 3 3 7 2 2 2" xfId="4489"/>
    <cellStyle name="Normal 3 3 7 2 2 2 2" xfId="9770"/>
    <cellStyle name="Normal 3 3 7 2 2 2 2 2" xfId="27913"/>
    <cellStyle name="Normal 3 3 7 2 2 2 3" xfId="17527"/>
    <cellStyle name="Normal 3 3 7 2 2 2 4" xfId="22633"/>
    <cellStyle name="Normal 3 3 7 2 2 3" xfId="7129"/>
    <cellStyle name="Normal 3 3 7 2 2 3 2" xfId="25273"/>
    <cellStyle name="Normal 3 3 7 2 2 4" xfId="12423"/>
    <cellStyle name="Normal 3 3 7 2 2 5" xfId="15063"/>
    <cellStyle name="Normal 3 3 7 2 2 6" xfId="19993"/>
    <cellStyle name="Normal 3 3 7 2 3" xfId="3257"/>
    <cellStyle name="Normal 3 3 7 2 3 2" xfId="8538"/>
    <cellStyle name="Normal 3 3 7 2 3 2 2" xfId="26681"/>
    <cellStyle name="Normal 3 3 7 2 3 3" xfId="16295"/>
    <cellStyle name="Normal 3 3 7 2 3 4" xfId="21401"/>
    <cellStyle name="Normal 3 3 7 2 4" xfId="5897"/>
    <cellStyle name="Normal 3 3 7 2 4 2" xfId="24041"/>
    <cellStyle name="Normal 3 3 7 2 5" xfId="11191"/>
    <cellStyle name="Normal 3 3 7 2 6" xfId="13831"/>
    <cellStyle name="Normal 3 3 7 2 7" xfId="18761"/>
    <cellStyle name="Normal 3 3 7 3" xfId="967"/>
    <cellStyle name="Normal 3 3 7 3 2" xfId="2199"/>
    <cellStyle name="Normal 3 3 7 3 2 2" xfId="4841"/>
    <cellStyle name="Normal 3 3 7 3 2 2 2" xfId="10122"/>
    <cellStyle name="Normal 3 3 7 3 2 2 2 2" xfId="28265"/>
    <cellStyle name="Normal 3 3 7 3 2 2 3" xfId="17879"/>
    <cellStyle name="Normal 3 3 7 3 2 2 4" xfId="22985"/>
    <cellStyle name="Normal 3 3 7 3 2 3" xfId="7481"/>
    <cellStyle name="Normal 3 3 7 3 2 3 2" xfId="25625"/>
    <cellStyle name="Normal 3 3 7 3 2 4" xfId="12775"/>
    <cellStyle name="Normal 3 3 7 3 2 5" xfId="15415"/>
    <cellStyle name="Normal 3 3 7 3 2 6" xfId="20345"/>
    <cellStyle name="Normal 3 3 7 3 3" xfId="3609"/>
    <cellStyle name="Normal 3 3 7 3 3 2" xfId="8890"/>
    <cellStyle name="Normal 3 3 7 3 3 2 2" xfId="27033"/>
    <cellStyle name="Normal 3 3 7 3 3 3" xfId="16647"/>
    <cellStyle name="Normal 3 3 7 3 3 4" xfId="21753"/>
    <cellStyle name="Normal 3 3 7 3 4" xfId="6249"/>
    <cellStyle name="Normal 3 3 7 3 4 2" xfId="24393"/>
    <cellStyle name="Normal 3 3 7 3 5" xfId="11543"/>
    <cellStyle name="Normal 3 3 7 3 6" xfId="14183"/>
    <cellStyle name="Normal 3 3 7 3 7" xfId="19113"/>
    <cellStyle name="Normal 3 3 7 4" xfId="1495"/>
    <cellStyle name="Normal 3 3 7 4 2" xfId="4137"/>
    <cellStyle name="Normal 3 3 7 4 2 2" xfId="9418"/>
    <cellStyle name="Normal 3 3 7 4 2 2 2" xfId="27561"/>
    <cellStyle name="Normal 3 3 7 4 2 3" xfId="17175"/>
    <cellStyle name="Normal 3 3 7 4 2 4" xfId="22281"/>
    <cellStyle name="Normal 3 3 7 4 3" xfId="6777"/>
    <cellStyle name="Normal 3 3 7 4 3 2" xfId="24921"/>
    <cellStyle name="Normal 3 3 7 4 4" xfId="12071"/>
    <cellStyle name="Normal 3 3 7 4 5" xfId="14711"/>
    <cellStyle name="Normal 3 3 7 4 6" xfId="19641"/>
    <cellStyle name="Normal 3 3 7 5" xfId="2904"/>
    <cellStyle name="Normal 3 3 7 5 2" xfId="8186"/>
    <cellStyle name="Normal 3 3 7 5 2 2" xfId="26329"/>
    <cellStyle name="Normal 3 3 7 5 3" xfId="15943"/>
    <cellStyle name="Normal 3 3 7 5 4" xfId="21049"/>
    <cellStyle name="Normal 3 3 7 6" xfId="5545"/>
    <cellStyle name="Normal 3 3 7 6 2" xfId="23689"/>
    <cellStyle name="Normal 3 3 7 7" xfId="10848"/>
    <cellStyle name="Normal 3 3 7 8" xfId="13479"/>
    <cellStyle name="Normal 3 3 7 9" xfId="18410"/>
    <cellStyle name="Normal 3 3 8" xfId="451"/>
    <cellStyle name="Normal 3 3 8 2" xfId="1156"/>
    <cellStyle name="Normal 3 3 8 2 2" xfId="2388"/>
    <cellStyle name="Normal 3 3 8 2 2 2" xfId="5030"/>
    <cellStyle name="Normal 3 3 8 2 2 2 2" xfId="10311"/>
    <cellStyle name="Normal 3 3 8 2 2 2 2 2" xfId="28454"/>
    <cellStyle name="Normal 3 3 8 2 2 2 3" xfId="18068"/>
    <cellStyle name="Normal 3 3 8 2 2 2 4" xfId="23174"/>
    <cellStyle name="Normal 3 3 8 2 2 3" xfId="7670"/>
    <cellStyle name="Normal 3 3 8 2 2 3 2" xfId="25814"/>
    <cellStyle name="Normal 3 3 8 2 2 4" xfId="12964"/>
    <cellStyle name="Normal 3 3 8 2 2 5" xfId="15604"/>
    <cellStyle name="Normal 3 3 8 2 2 6" xfId="20534"/>
    <cellStyle name="Normal 3 3 8 2 3" xfId="3798"/>
    <cellStyle name="Normal 3 3 8 2 3 2" xfId="9079"/>
    <cellStyle name="Normal 3 3 8 2 3 2 2" xfId="27222"/>
    <cellStyle name="Normal 3 3 8 2 3 3" xfId="16836"/>
    <cellStyle name="Normal 3 3 8 2 3 4" xfId="21942"/>
    <cellStyle name="Normal 3 3 8 2 4" xfId="6438"/>
    <cellStyle name="Normal 3 3 8 2 4 2" xfId="24582"/>
    <cellStyle name="Normal 3 3 8 2 5" xfId="11732"/>
    <cellStyle name="Normal 3 3 8 2 6" xfId="14372"/>
    <cellStyle name="Normal 3 3 8 2 7" xfId="19302"/>
    <cellStyle name="Normal 3 3 8 3" xfId="1684"/>
    <cellStyle name="Normal 3 3 8 3 2" xfId="4326"/>
    <cellStyle name="Normal 3 3 8 3 2 2" xfId="9607"/>
    <cellStyle name="Normal 3 3 8 3 2 2 2" xfId="27750"/>
    <cellStyle name="Normal 3 3 8 3 2 3" xfId="17364"/>
    <cellStyle name="Normal 3 3 8 3 2 4" xfId="22470"/>
    <cellStyle name="Normal 3 3 8 3 3" xfId="6966"/>
    <cellStyle name="Normal 3 3 8 3 3 2" xfId="25110"/>
    <cellStyle name="Normal 3 3 8 3 4" xfId="12260"/>
    <cellStyle name="Normal 3 3 8 3 5" xfId="14900"/>
    <cellStyle name="Normal 3 3 8 3 6" xfId="19830"/>
    <cellStyle name="Normal 3 3 8 4" xfId="3093"/>
    <cellStyle name="Normal 3 3 8 4 2" xfId="8375"/>
    <cellStyle name="Normal 3 3 8 4 2 2" xfId="26518"/>
    <cellStyle name="Normal 3 3 8 4 3" xfId="16132"/>
    <cellStyle name="Normal 3 3 8 4 4" xfId="21238"/>
    <cellStyle name="Normal 3 3 8 5" xfId="5734"/>
    <cellStyle name="Normal 3 3 8 5 2" xfId="23878"/>
    <cellStyle name="Normal 3 3 8 6" xfId="11032"/>
    <cellStyle name="Normal 3 3 8 7" xfId="13668"/>
    <cellStyle name="Normal 3 3 8 8" xfId="18598"/>
    <cellStyle name="Normal 3 3 9" xfId="804"/>
    <cellStyle name="Normal 3 3 9 2" xfId="2036"/>
    <cellStyle name="Normal 3 3 9 2 2" xfId="4678"/>
    <cellStyle name="Normal 3 3 9 2 2 2" xfId="9959"/>
    <cellStyle name="Normal 3 3 9 2 2 2 2" xfId="28102"/>
    <cellStyle name="Normal 3 3 9 2 2 3" xfId="17716"/>
    <cellStyle name="Normal 3 3 9 2 2 4" xfId="22822"/>
    <cellStyle name="Normal 3 3 9 2 3" xfId="7318"/>
    <cellStyle name="Normal 3 3 9 2 3 2" xfId="25462"/>
    <cellStyle name="Normal 3 3 9 2 4" xfId="12612"/>
    <cellStyle name="Normal 3 3 9 2 5" xfId="15252"/>
    <cellStyle name="Normal 3 3 9 2 6" xfId="20182"/>
    <cellStyle name="Normal 3 3 9 3" xfId="3446"/>
    <cellStyle name="Normal 3 3 9 3 2" xfId="8727"/>
    <cellStyle name="Normal 3 3 9 3 2 2" xfId="26870"/>
    <cellStyle name="Normal 3 3 9 3 3" xfId="16484"/>
    <cellStyle name="Normal 3 3 9 3 4" xfId="21590"/>
    <cellStyle name="Normal 3 3 9 4" xfId="6086"/>
    <cellStyle name="Normal 3 3 9 4 2" xfId="24230"/>
    <cellStyle name="Normal 3 3 9 5" xfId="11380"/>
    <cellStyle name="Normal 3 3 9 6" xfId="14020"/>
    <cellStyle name="Normal 3 3 9 7" xfId="18950"/>
    <cellStyle name="Normal 3 4" xfId="53"/>
    <cellStyle name="Normal 3 4 10" xfId="2570"/>
    <cellStyle name="Normal 3 4 10 2" xfId="5212"/>
    <cellStyle name="Normal 3 4 10 2 2" xfId="10493"/>
    <cellStyle name="Normal 3 4 10 2 2 2" xfId="28636"/>
    <cellStyle name="Normal 3 4 10 2 3" xfId="23356"/>
    <cellStyle name="Normal 3 4 10 3" xfId="7852"/>
    <cellStyle name="Normal 3 4 10 3 2" xfId="25996"/>
    <cellStyle name="Normal 3 4 10 4" xfId="13146"/>
    <cellStyle name="Normal 3 4 10 5" xfId="15786"/>
    <cellStyle name="Normal 3 4 10 6" xfId="20716"/>
    <cellStyle name="Normal 3 4 11" xfId="2746"/>
    <cellStyle name="Normal 3 4 11 2" xfId="8028"/>
    <cellStyle name="Normal 3 4 11 2 2" xfId="26172"/>
    <cellStyle name="Normal 3 4 11 3" xfId="20892"/>
    <cellStyle name="Normal 3 4 12" xfId="5388"/>
    <cellStyle name="Normal 3 4 12 2" xfId="23532"/>
    <cellStyle name="Normal 3 4 13" xfId="10683"/>
    <cellStyle name="Normal 3 4 14" xfId="13322"/>
    <cellStyle name="Normal 3 4 15" xfId="18251"/>
    <cellStyle name="Normal 3 4 2" xfId="78"/>
    <cellStyle name="Normal 3 4 2 10" xfId="10719"/>
    <cellStyle name="Normal 3 4 2 11" xfId="13338"/>
    <cellStyle name="Normal 3 4 2 12" xfId="18267"/>
    <cellStyle name="Normal 3 4 2 2" xfId="201"/>
    <cellStyle name="Normal 3 4 2 2 10" xfId="13427"/>
    <cellStyle name="Normal 3 4 2 2 11" xfId="18357"/>
    <cellStyle name="Normal 3 4 2 2 2" xfId="386"/>
    <cellStyle name="Normal 3 4 2 2 2 2" xfId="739"/>
    <cellStyle name="Normal 3 4 2 2 2 2 2" xfId="1971"/>
    <cellStyle name="Normal 3 4 2 2 2 2 2 2" xfId="4613"/>
    <cellStyle name="Normal 3 4 2 2 2 2 2 2 2" xfId="9894"/>
    <cellStyle name="Normal 3 4 2 2 2 2 2 2 2 2" xfId="28037"/>
    <cellStyle name="Normal 3 4 2 2 2 2 2 2 3" xfId="17651"/>
    <cellStyle name="Normal 3 4 2 2 2 2 2 2 4" xfId="22757"/>
    <cellStyle name="Normal 3 4 2 2 2 2 2 3" xfId="7253"/>
    <cellStyle name="Normal 3 4 2 2 2 2 2 3 2" xfId="25397"/>
    <cellStyle name="Normal 3 4 2 2 2 2 2 4" xfId="12547"/>
    <cellStyle name="Normal 3 4 2 2 2 2 2 5" xfId="15187"/>
    <cellStyle name="Normal 3 4 2 2 2 2 2 6" xfId="20117"/>
    <cellStyle name="Normal 3 4 2 2 2 2 3" xfId="3381"/>
    <cellStyle name="Normal 3 4 2 2 2 2 3 2" xfId="8662"/>
    <cellStyle name="Normal 3 4 2 2 2 2 3 2 2" xfId="26805"/>
    <cellStyle name="Normal 3 4 2 2 2 2 3 3" xfId="16419"/>
    <cellStyle name="Normal 3 4 2 2 2 2 3 4" xfId="21525"/>
    <cellStyle name="Normal 3 4 2 2 2 2 4" xfId="6021"/>
    <cellStyle name="Normal 3 4 2 2 2 2 4 2" xfId="24165"/>
    <cellStyle name="Normal 3 4 2 2 2 2 5" xfId="11315"/>
    <cellStyle name="Normal 3 4 2 2 2 2 6" xfId="13955"/>
    <cellStyle name="Normal 3 4 2 2 2 2 7" xfId="18885"/>
    <cellStyle name="Normal 3 4 2 2 2 3" xfId="1091"/>
    <cellStyle name="Normal 3 4 2 2 2 3 2" xfId="2323"/>
    <cellStyle name="Normal 3 4 2 2 2 3 2 2" xfId="4965"/>
    <cellStyle name="Normal 3 4 2 2 2 3 2 2 2" xfId="10246"/>
    <cellStyle name="Normal 3 4 2 2 2 3 2 2 2 2" xfId="28389"/>
    <cellStyle name="Normal 3 4 2 2 2 3 2 2 3" xfId="18003"/>
    <cellStyle name="Normal 3 4 2 2 2 3 2 2 4" xfId="23109"/>
    <cellStyle name="Normal 3 4 2 2 2 3 2 3" xfId="7605"/>
    <cellStyle name="Normal 3 4 2 2 2 3 2 3 2" xfId="25749"/>
    <cellStyle name="Normal 3 4 2 2 2 3 2 4" xfId="12899"/>
    <cellStyle name="Normal 3 4 2 2 2 3 2 5" xfId="15539"/>
    <cellStyle name="Normal 3 4 2 2 2 3 2 6" xfId="20469"/>
    <cellStyle name="Normal 3 4 2 2 2 3 3" xfId="3733"/>
    <cellStyle name="Normal 3 4 2 2 2 3 3 2" xfId="9014"/>
    <cellStyle name="Normal 3 4 2 2 2 3 3 2 2" xfId="27157"/>
    <cellStyle name="Normal 3 4 2 2 2 3 3 3" xfId="16771"/>
    <cellStyle name="Normal 3 4 2 2 2 3 3 4" xfId="21877"/>
    <cellStyle name="Normal 3 4 2 2 2 3 4" xfId="6373"/>
    <cellStyle name="Normal 3 4 2 2 2 3 4 2" xfId="24517"/>
    <cellStyle name="Normal 3 4 2 2 2 3 5" xfId="11667"/>
    <cellStyle name="Normal 3 4 2 2 2 3 6" xfId="14307"/>
    <cellStyle name="Normal 3 4 2 2 2 3 7" xfId="19237"/>
    <cellStyle name="Normal 3 4 2 2 2 4" xfId="1619"/>
    <cellStyle name="Normal 3 4 2 2 2 4 2" xfId="4261"/>
    <cellStyle name="Normal 3 4 2 2 2 4 2 2" xfId="9542"/>
    <cellStyle name="Normal 3 4 2 2 2 4 2 2 2" xfId="27685"/>
    <cellStyle name="Normal 3 4 2 2 2 4 2 3" xfId="17299"/>
    <cellStyle name="Normal 3 4 2 2 2 4 2 4" xfId="22405"/>
    <cellStyle name="Normal 3 4 2 2 2 4 3" xfId="6901"/>
    <cellStyle name="Normal 3 4 2 2 2 4 3 2" xfId="25045"/>
    <cellStyle name="Normal 3 4 2 2 2 4 4" xfId="12195"/>
    <cellStyle name="Normal 3 4 2 2 2 4 5" xfId="14835"/>
    <cellStyle name="Normal 3 4 2 2 2 4 6" xfId="19765"/>
    <cellStyle name="Normal 3 4 2 2 2 5" xfId="3028"/>
    <cellStyle name="Normal 3 4 2 2 2 5 2" xfId="8310"/>
    <cellStyle name="Normal 3 4 2 2 2 5 2 2" xfId="26453"/>
    <cellStyle name="Normal 3 4 2 2 2 5 3" xfId="16067"/>
    <cellStyle name="Normal 3 4 2 2 2 5 4" xfId="21173"/>
    <cellStyle name="Normal 3 4 2 2 2 6" xfId="5669"/>
    <cellStyle name="Normal 3 4 2 2 2 6 2" xfId="23813"/>
    <cellStyle name="Normal 3 4 2 2 2 7" xfId="10967"/>
    <cellStyle name="Normal 3 4 2 2 2 8" xfId="13603"/>
    <cellStyle name="Normal 3 4 2 2 2 9" xfId="18533"/>
    <cellStyle name="Normal 3 4 2 2 3" xfId="562"/>
    <cellStyle name="Normal 3 4 2 2 3 2" xfId="1267"/>
    <cellStyle name="Normal 3 4 2 2 3 2 2" xfId="2499"/>
    <cellStyle name="Normal 3 4 2 2 3 2 2 2" xfId="5141"/>
    <cellStyle name="Normal 3 4 2 2 3 2 2 2 2" xfId="10422"/>
    <cellStyle name="Normal 3 4 2 2 3 2 2 2 2 2" xfId="28565"/>
    <cellStyle name="Normal 3 4 2 2 3 2 2 2 3" xfId="18179"/>
    <cellStyle name="Normal 3 4 2 2 3 2 2 2 4" xfId="23285"/>
    <cellStyle name="Normal 3 4 2 2 3 2 2 3" xfId="7781"/>
    <cellStyle name="Normal 3 4 2 2 3 2 2 3 2" xfId="25925"/>
    <cellStyle name="Normal 3 4 2 2 3 2 2 4" xfId="13075"/>
    <cellStyle name="Normal 3 4 2 2 3 2 2 5" xfId="15715"/>
    <cellStyle name="Normal 3 4 2 2 3 2 2 6" xfId="20645"/>
    <cellStyle name="Normal 3 4 2 2 3 2 3" xfId="3909"/>
    <cellStyle name="Normal 3 4 2 2 3 2 3 2" xfId="9190"/>
    <cellStyle name="Normal 3 4 2 2 3 2 3 2 2" xfId="27333"/>
    <cellStyle name="Normal 3 4 2 2 3 2 3 3" xfId="16947"/>
    <cellStyle name="Normal 3 4 2 2 3 2 3 4" xfId="22053"/>
    <cellStyle name="Normal 3 4 2 2 3 2 4" xfId="6549"/>
    <cellStyle name="Normal 3 4 2 2 3 2 4 2" xfId="24693"/>
    <cellStyle name="Normal 3 4 2 2 3 2 5" xfId="11843"/>
    <cellStyle name="Normal 3 4 2 2 3 2 6" xfId="14483"/>
    <cellStyle name="Normal 3 4 2 2 3 2 7" xfId="19413"/>
    <cellStyle name="Normal 3 4 2 2 3 3" xfId="1795"/>
    <cellStyle name="Normal 3 4 2 2 3 3 2" xfId="4437"/>
    <cellStyle name="Normal 3 4 2 2 3 3 2 2" xfId="9718"/>
    <cellStyle name="Normal 3 4 2 2 3 3 2 2 2" xfId="27861"/>
    <cellStyle name="Normal 3 4 2 2 3 3 2 3" xfId="17475"/>
    <cellStyle name="Normal 3 4 2 2 3 3 2 4" xfId="22581"/>
    <cellStyle name="Normal 3 4 2 2 3 3 3" xfId="7077"/>
    <cellStyle name="Normal 3 4 2 2 3 3 3 2" xfId="25221"/>
    <cellStyle name="Normal 3 4 2 2 3 3 4" xfId="12371"/>
    <cellStyle name="Normal 3 4 2 2 3 3 5" xfId="15011"/>
    <cellStyle name="Normal 3 4 2 2 3 3 6" xfId="19941"/>
    <cellStyle name="Normal 3 4 2 2 3 4" xfId="3204"/>
    <cellStyle name="Normal 3 4 2 2 3 4 2" xfId="8486"/>
    <cellStyle name="Normal 3 4 2 2 3 4 2 2" xfId="26629"/>
    <cellStyle name="Normal 3 4 2 2 3 4 3" xfId="16243"/>
    <cellStyle name="Normal 3 4 2 2 3 4 4" xfId="21349"/>
    <cellStyle name="Normal 3 4 2 2 3 5" xfId="5845"/>
    <cellStyle name="Normal 3 4 2 2 3 5 2" xfId="23989"/>
    <cellStyle name="Normal 3 4 2 2 3 6" xfId="11139"/>
    <cellStyle name="Normal 3 4 2 2 3 7" xfId="13779"/>
    <cellStyle name="Normal 3 4 2 2 3 8" xfId="18709"/>
    <cellStyle name="Normal 3 4 2 2 4" xfId="915"/>
    <cellStyle name="Normal 3 4 2 2 4 2" xfId="2147"/>
    <cellStyle name="Normal 3 4 2 2 4 2 2" xfId="4789"/>
    <cellStyle name="Normal 3 4 2 2 4 2 2 2" xfId="10070"/>
    <cellStyle name="Normal 3 4 2 2 4 2 2 2 2" xfId="28213"/>
    <cellStyle name="Normal 3 4 2 2 4 2 2 3" xfId="17827"/>
    <cellStyle name="Normal 3 4 2 2 4 2 2 4" xfId="22933"/>
    <cellStyle name="Normal 3 4 2 2 4 2 3" xfId="7429"/>
    <cellStyle name="Normal 3 4 2 2 4 2 3 2" xfId="25573"/>
    <cellStyle name="Normal 3 4 2 2 4 2 4" xfId="12723"/>
    <cellStyle name="Normal 3 4 2 2 4 2 5" xfId="15363"/>
    <cellStyle name="Normal 3 4 2 2 4 2 6" xfId="20293"/>
    <cellStyle name="Normal 3 4 2 2 4 3" xfId="3557"/>
    <cellStyle name="Normal 3 4 2 2 4 3 2" xfId="8838"/>
    <cellStyle name="Normal 3 4 2 2 4 3 2 2" xfId="26981"/>
    <cellStyle name="Normal 3 4 2 2 4 3 3" xfId="16595"/>
    <cellStyle name="Normal 3 4 2 2 4 3 4" xfId="21701"/>
    <cellStyle name="Normal 3 4 2 2 4 4" xfId="6197"/>
    <cellStyle name="Normal 3 4 2 2 4 4 2" xfId="24341"/>
    <cellStyle name="Normal 3 4 2 2 4 5" xfId="11491"/>
    <cellStyle name="Normal 3 4 2 2 4 6" xfId="14131"/>
    <cellStyle name="Normal 3 4 2 2 4 7" xfId="19061"/>
    <cellStyle name="Normal 3 4 2 2 5" xfId="1443"/>
    <cellStyle name="Normal 3 4 2 2 5 2" xfId="4085"/>
    <cellStyle name="Normal 3 4 2 2 5 2 2" xfId="9366"/>
    <cellStyle name="Normal 3 4 2 2 5 2 2 2" xfId="27509"/>
    <cellStyle name="Normal 3 4 2 2 5 2 3" xfId="17123"/>
    <cellStyle name="Normal 3 4 2 2 5 2 4" xfId="22229"/>
    <cellStyle name="Normal 3 4 2 2 5 3" xfId="6725"/>
    <cellStyle name="Normal 3 4 2 2 5 3 2" xfId="24869"/>
    <cellStyle name="Normal 3 4 2 2 5 4" xfId="12019"/>
    <cellStyle name="Normal 3 4 2 2 5 5" xfId="14659"/>
    <cellStyle name="Normal 3 4 2 2 5 6" xfId="19589"/>
    <cellStyle name="Normal 3 4 2 2 6" xfId="2675"/>
    <cellStyle name="Normal 3 4 2 2 6 2" xfId="5317"/>
    <cellStyle name="Normal 3 4 2 2 6 2 2" xfId="10598"/>
    <cellStyle name="Normal 3 4 2 2 6 2 2 2" xfId="28741"/>
    <cellStyle name="Normal 3 4 2 2 6 2 3" xfId="23461"/>
    <cellStyle name="Normal 3 4 2 2 6 3" xfId="7957"/>
    <cellStyle name="Normal 3 4 2 2 6 3 2" xfId="26101"/>
    <cellStyle name="Normal 3 4 2 2 6 4" xfId="13251"/>
    <cellStyle name="Normal 3 4 2 2 6 5" xfId="15891"/>
    <cellStyle name="Normal 3 4 2 2 6 6" xfId="20821"/>
    <cellStyle name="Normal 3 4 2 2 7" xfId="2852"/>
    <cellStyle name="Normal 3 4 2 2 7 2" xfId="8134"/>
    <cellStyle name="Normal 3 4 2 2 7 2 2" xfId="26277"/>
    <cellStyle name="Normal 3 4 2 2 7 3" xfId="20997"/>
    <cellStyle name="Normal 3 4 2 2 8" xfId="5493"/>
    <cellStyle name="Normal 3 4 2 2 8 2" xfId="23637"/>
    <cellStyle name="Normal 3 4 2 2 9" xfId="10791"/>
    <cellStyle name="Normal 3 4 2 3" xfId="297"/>
    <cellStyle name="Normal 3 4 2 3 2" xfId="650"/>
    <cellStyle name="Normal 3 4 2 3 2 2" xfId="1882"/>
    <cellStyle name="Normal 3 4 2 3 2 2 2" xfId="4524"/>
    <cellStyle name="Normal 3 4 2 3 2 2 2 2" xfId="9805"/>
    <cellStyle name="Normal 3 4 2 3 2 2 2 2 2" xfId="27948"/>
    <cellStyle name="Normal 3 4 2 3 2 2 2 3" xfId="17562"/>
    <cellStyle name="Normal 3 4 2 3 2 2 2 4" xfId="22668"/>
    <cellStyle name="Normal 3 4 2 3 2 2 3" xfId="7164"/>
    <cellStyle name="Normal 3 4 2 3 2 2 3 2" xfId="25308"/>
    <cellStyle name="Normal 3 4 2 3 2 2 4" xfId="12458"/>
    <cellStyle name="Normal 3 4 2 3 2 2 5" xfId="15098"/>
    <cellStyle name="Normal 3 4 2 3 2 2 6" xfId="20028"/>
    <cellStyle name="Normal 3 4 2 3 2 3" xfId="3292"/>
    <cellStyle name="Normal 3 4 2 3 2 3 2" xfId="8573"/>
    <cellStyle name="Normal 3 4 2 3 2 3 2 2" xfId="26716"/>
    <cellStyle name="Normal 3 4 2 3 2 3 3" xfId="16330"/>
    <cellStyle name="Normal 3 4 2 3 2 3 4" xfId="21436"/>
    <cellStyle name="Normal 3 4 2 3 2 4" xfId="5932"/>
    <cellStyle name="Normal 3 4 2 3 2 4 2" xfId="24076"/>
    <cellStyle name="Normal 3 4 2 3 2 5" xfId="11226"/>
    <cellStyle name="Normal 3 4 2 3 2 6" xfId="13866"/>
    <cellStyle name="Normal 3 4 2 3 2 7" xfId="18796"/>
    <cellStyle name="Normal 3 4 2 3 3" xfId="1002"/>
    <cellStyle name="Normal 3 4 2 3 3 2" xfId="2234"/>
    <cellStyle name="Normal 3 4 2 3 3 2 2" xfId="4876"/>
    <cellStyle name="Normal 3 4 2 3 3 2 2 2" xfId="10157"/>
    <cellStyle name="Normal 3 4 2 3 3 2 2 2 2" xfId="28300"/>
    <cellStyle name="Normal 3 4 2 3 3 2 2 3" xfId="17914"/>
    <cellStyle name="Normal 3 4 2 3 3 2 2 4" xfId="23020"/>
    <cellStyle name="Normal 3 4 2 3 3 2 3" xfId="7516"/>
    <cellStyle name="Normal 3 4 2 3 3 2 3 2" xfId="25660"/>
    <cellStyle name="Normal 3 4 2 3 3 2 4" xfId="12810"/>
    <cellStyle name="Normal 3 4 2 3 3 2 5" xfId="15450"/>
    <cellStyle name="Normal 3 4 2 3 3 2 6" xfId="20380"/>
    <cellStyle name="Normal 3 4 2 3 3 3" xfId="3644"/>
    <cellStyle name="Normal 3 4 2 3 3 3 2" xfId="8925"/>
    <cellStyle name="Normal 3 4 2 3 3 3 2 2" xfId="27068"/>
    <cellStyle name="Normal 3 4 2 3 3 3 3" xfId="16682"/>
    <cellStyle name="Normal 3 4 2 3 3 3 4" xfId="21788"/>
    <cellStyle name="Normal 3 4 2 3 3 4" xfId="6284"/>
    <cellStyle name="Normal 3 4 2 3 3 4 2" xfId="24428"/>
    <cellStyle name="Normal 3 4 2 3 3 5" xfId="11578"/>
    <cellStyle name="Normal 3 4 2 3 3 6" xfId="14218"/>
    <cellStyle name="Normal 3 4 2 3 3 7" xfId="19148"/>
    <cellStyle name="Normal 3 4 2 3 4" xfId="1530"/>
    <cellStyle name="Normal 3 4 2 3 4 2" xfId="4172"/>
    <cellStyle name="Normal 3 4 2 3 4 2 2" xfId="9453"/>
    <cellStyle name="Normal 3 4 2 3 4 2 2 2" xfId="27596"/>
    <cellStyle name="Normal 3 4 2 3 4 2 3" xfId="17210"/>
    <cellStyle name="Normal 3 4 2 3 4 2 4" xfId="22316"/>
    <cellStyle name="Normal 3 4 2 3 4 3" xfId="6812"/>
    <cellStyle name="Normal 3 4 2 3 4 3 2" xfId="24956"/>
    <cellStyle name="Normal 3 4 2 3 4 4" xfId="12106"/>
    <cellStyle name="Normal 3 4 2 3 4 5" xfId="14746"/>
    <cellStyle name="Normal 3 4 2 3 4 6" xfId="19676"/>
    <cellStyle name="Normal 3 4 2 3 5" xfId="2939"/>
    <cellStyle name="Normal 3 4 2 3 5 2" xfId="8221"/>
    <cellStyle name="Normal 3 4 2 3 5 2 2" xfId="26364"/>
    <cellStyle name="Normal 3 4 2 3 5 3" xfId="15978"/>
    <cellStyle name="Normal 3 4 2 3 5 4" xfId="21084"/>
    <cellStyle name="Normal 3 4 2 3 6" xfId="5580"/>
    <cellStyle name="Normal 3 4 2 3 6 2" xfId="23724"/>
    <cellStyle name="Normal 3 4 2 3 7" xfId="10882"/>
    <cellStyle name="Normal 3 4 2 3 8" xfId="13514"/>
    <cellStyle name="Normal 3 4 2 3 9" xfId="18444"/>
    <cellStyle name="Normal 3 4 2 4" xfId="475"/>
    <cellStyle name="Normal 3 4 2 4 2" xfId="1180"/>
    <cellStyle name="Normal 3 4 2 4 2 2" xfId="2412"/>
    <cellStyle name="Normal 3 4 2 4 2 2 2" xfId="5054"/>
    <cellStyle name="Normal 3 4 2 4 2 2 2 2" xfId="10335"/>
    <cellStyle name="Normal 3 4 2 4 2 2 2 2 2" xfId="28478"/>
    <cellStyle name="Normal 3 4 2 4 2 2 2 3" xfId="18092"/>
    <cellStyle name="Normal 3 4 2 4 2 2 2 4" xfId="23198"/>
    <cellStyle name="Normal 3 4 2 4 2 2 3" xfId="7694"/>
    <cellStyle name="Normal 3 4 2 4 2 2 3 2" xfId="25838"/>
    <cellStyle name="Normal 3 4 2 4 2 2 4" xfId="12988"/>
    <cellStyle name="Normal 3 4 2 4 2 2 5" xfId="15628"/>
    <cellStyle name="Normal 3 4 2 4 2 2 6" xfId="20558"/>
    <cellStyle name="Normal 3 4 2 4 2 3" xfId="3822"/>
    <cellStyle name="Normal 3 4 2 4 2 3 2" xfId="9103"/>
    <cellStyle name="Normal 3 4 2 4 2 3 2 2" xfId="27246"/>
    <cellStyle name="Normal 3 4 2 4 2 3 3" xfId="16860"/>
    <cellStyle name="Normal 3 4 2 4 2 3 4" xfId="21966"/>
    <cellStyle name="Normal 3 4 2 4 2 4" xfId="6462"/>
    <cellStyle name="Normal 3 4 2 4 2 4 2" xfId="24606"/>
    <cellStyle name="Normal 3 4 2 4 2 5" xfId="11756"/>
    <cellStyle name="Normal 3 4 2 4 2 6" xfId="14396"/>
    <cellStyle name="Normal 3 4 2 4 2 7" xfId="19326"/>
    <cellStyle name="Normal 3 4 2 4 3" xfId="1708"/>
    <cellStyle name="Normal 3 4 2 4 3 2" xfId="4350"/>
    <cellStyle name="Normal 3 4 2 4 3 2 2" xfId="9631"/>
    <cellStyle name="Normal 3 4 2 4 3 2 2 2" xfId="27774"/>
    <cellStyle name="Normal 3 4 2 4 3 2 3" xfId="17388"/>
    <cellStyle name="Normal 3 4 2 4 3 2 4" xfId="22494"/>
    <cellStyle name="Normal 3 4 2 4 3 3" xfId="6990"/>
    <cellStyle name="Normal 3 4 2 4 3 3 2" xfId="25134"/>
    <cellStyle name="Normal 3 4 2 4 3 4" xfId="12284"/>
    <cellStyle name="Normal 3 4 2 4 3 5" xfId="14924"/>
    <cellStyle name="Normal 3 4 2 4 3 6" xfId="19854"/>
    <cellStyle name="Normal 3 4 2 4 4" xfId="3117"/>
    <cellStyle name="Normal 3 4 2 4 4 2" xfId="8399"/>
    <cellStyle name="Normal 3 4 2 4 4 2 2" xfId="26542"/>
    <cellStyle name="Normal 3 4 2 4 4 3" xfId="16156"/>
    <cellStyle name="Normal 3 4 2 4 4 4" xfId="21262"/>
    <cellStyle name="Normal 3 4 2 4 5" xfId="5758"/>
    <cellStyle name="Normal 3 4 2 4 5 2" xfId="23902"/>
    <cellStyle name="Normal 3 4 2 4 6" xfId="11056"/>
    <cellStyle name="Normal 3 4 2 4 7" xfId="13692"/>
    <cellStyle name="Normal 3 4 2 4 8" xfId="18622"/>
    <cellStyle name="Normal 3 4 2 5" xfId="828"/>
    <cellStyle name="Normal 3 4 2 5 2" xfId="2060"/>
    <cellStyle name="Normal 3 4 2 5 2 2" xfId="4702"/>
    <cellStyle name="Normal 3 4 2 5 2 2 2" xfId="9983"/>
    <cellStyle name="Normal 3 4 2 5 2 2 2 2" xfId="28126"/>
    <cellStyle name="Normal 3 4 2 5 2 2 3" xfId="17740"/>
    <cellStyle name="Normal 3 4 2 5 2 2 4" xfId="22846"/>
    <cellStyle name="Normal 3 4 2 5 2 3" xfId="7342"/>
    <cellStyle name="Normal 3 4 2 5 2 3 2" xfId="25486"/>
    <cellStyle name="Normal 3 4 2 5 2 4" xfId="12636"/>
    <cellStyle name="Normal 3 4 2 5 2 5" xfId="15276"/>
    <cellStyle name="Normal 3 4 2 5 2 6" xfId="20206"/>
    <cellStyle name="Normal 3 4 2 5 3" xfId="3470"/>
    <cellStyle name="Normal 3 4 2 5 3 2" xfId="8751"/>
    <cellStyle name="Normal 3 4 2 5 3 2 2" xfId="26894"/>
    <cellStyle name="Normal 3 4 2 5 3 3" xfId="16508"/>
    <cellStyle name="Normal 3 4 2 5 3 4" xfId="21614"/>
    <cellStyle name="Normal 3 4 2 5 4" xfId="6110"/>
    <cellStyle name="Normal 3 4 2 5 4 2" xfId="24254"/>
    <cellStyle name="Normal 3 4 2 5 5" xfId="11404"/>
    <cellStyle name="Normal 3 4 2 5 6" xfId="14044"/>
    <cellStyle name="Normal 3 4 2 5 7" xfId="18974"/>
    <cellStyle name="Normal 3 4 2 6" xfId="1354"/>
    <cellStyle name="Normal 3 4 2 6 2" xfId="3996"/>
    <cellStyle name="Normal 3 4 2 6 2 2" xfId="9277"/>
    <cellStyle name="Normal 3 4 2 6 2 2 2" xfId="27420"/>
    <cellStyle name="Normal 3 4 2 6 2 3" xfId="17034"/>
    <cellStyle name="Normal 3 4 2 6 2 4" xfId="22140"/>
    <cellStyle name="Normal 3 4 2 6 3" xfId="6636"/>
    <cellStyle name="Normal 3 4 2 6 3 2" xfId="24780"/>
    <cellStyle name="Normal 3 4 2 6 4" xfId="11930"/>
    <cellStyle name="Normal 3 4 2 6 5" xfId="14570"/>
    <cellStyle name="Normal 3 4 2 6 6" xfId="19500"/>
    <cellStyle name="Normal 3 4 2 7" xfId="2586"/>
    <cellStyle name="Normal 3 4 2 7 2" xfId="5228"/>
    <cellStyle name="Normal 3 4 2 7 2 2" xfId="10509"/>
    <cellStyle name="Normal 3 4 2 7 2 2 2" xfId="28652"/>
    <cellStyle name="Normal 3 4 2 7 2 3" xfId="23372"/>
    <cellStyle name="Normal 3 4 2 7 3" xfId="7868"/>
    <cellStyle name="Normal 3 4 2 7 3 2" xfId="26012"/>
    <cellStyle name="Normal 3 4 2 7 4" xfId="13162"/>
    <cellStyle name="Normal 3 4 2 7 5" xfId="15802"/>
    <cellStyle name="Normal 3 4 2 7 6" xfId="20732"/>
    <cellStyle name="Normal 3 4 2 8" xfId="2765"/>
    <cellStyle name="Normal 3 4 2 8 2" xfId="8047"/>
    <cellStyle name="Normal 3 4 2 8 2 2" xfId="26190"/>
    <cellStyle name="Normal 3 4 2 8 3" xfId="20910"/>
    <cellStyle name="Normal 3 4 2 9" xfId="5406"/>
    <cellStyle name="Normal 3 4 2 9 2" xfId="23550"/>
    <cellStyle name="Normal 3 4 3" xfId="95"/>
    <cellStyle name="Normal 3 4 3 10" xfId="10736"/>
    <cellStyle name="Normal 3 4 3 11" xfId="13355"/>
    <cellStyle name="Normal 3 4 3 12" xfId="18284"/>
    <cellStyle name="Normal 3 4 3 2" xfId="216"/>
    <cellStyle name="Normal 3 4 3 2 10" xfId="13442"/>
    <cellStyle name="Normal 3 4 3 2 11" xfId="18372"/>
    <cellStyle name="Normal 3 4 3 2 2" xfId="401"/>
    <cellStyle name="Normal 3 4 3 2 2 2" xfId="754"/>
    <cellStyle name="Normal 3 4 3 2 2 2 2" xfId="1986"/>
    <cellStyle name="Normal 3 4 3 2 2 2 2 2" xfId="4628"/>
    <cellStyle name="Normal 3 4 3 2 2 2 2 2 2" xfId="9909"/>
    <cellStyle name="Normal 3 4 3 2 2 2 2 2 2 2" xfId="28052"/>
    <cellStyle name="Normal 3 4 3 2 2 2 2 2 3" xfId="17666"/>
    <cellStyle name="Normal 3 4 3 2 2 2 2 2 4" xfId="22772"/>
    <cellStyle name="Normal 3 4 3 2 2 2 2 3" xfId="7268"/>
    <cellStyle name="Normal 3 4 3 2 2 2 2 3 2" xfId="25412"/>
    <cellStyle name="Normal 3 4 3 2 2 2 2 4" xfId="12562"/>
    <cellStyle name="Normal 3 4 3 2 2 2 2 5" xfId="15202"/>
    <cellStyle name="Normal 3 4 3 2 2 2 2 6" xfId="20132"/>
    <cellStyle name="Normal 3 4 3 2 2 2 3" xfId="3396"/>
    <cellStyle name="Normal 3 4 3 2 2 2 3 2" xfId="8677"/>
    <cellStyle name="Normal 3 4 3 2 2 2 3 2 2" xfId="26820"/>
    <cellStyle name="Normal 3 4 3 2 2 2 3 3" xfId="16434"/>
    <cellStyle name="Normal 3 4 3 2 2 2 3 4" xfId="21540"/>
    <cellStyle name="Normal 3 4 3 2 2 2 4" xfId="6036"/>
    <cellStyle name="Normal 3 4 3 2 2 2 4 2" xfId="24180"/>
    <cellStyle name="Normal 3 4 3 2 2 2 5" xfId="11330"/>
    <cellStyle name="Normal 3 4 3 2 2 2 6" xfId="13970"/>
    <cellStyle name="Normal 3 4 3 2 2 2 7" xfId="18900"/>
    <cellStyle name="Normal 3 4 3 2 2 3" xfId="1106"/>
    <cellStyle name="Normal 3 4 3 2 2 3 2" xfId="2338"/>
    <cellStyle name="Normal 3 4 3 2 2 3 2 2" xfId="4980"/>
    <cellStyle name="Normal 3 4 3 2 2 3 2 2 2" xfId="10261"/>
    <cellStyle name="Normal 3 4 3 2 2 3 2 2 2 2" xfId="28404"/>
    <cellStyle name="Normal 3 4 3 2 2 3 2 2 3" xfId="18018"/>
    <cellStyle name="Normal 3 4 3 2 2 3 2 2 4" xfId="23124"/>
    <cellStyle name="Normal 3 4 3 2 2 3 2 3" xfId="7620"/>
    <cellStyle name="Normal 3 4 3 2 2 3 2 3 2" xfId="25764"/>
    <cellStyle name="Normal 3 4 3 2 2 3 2 4" xfId="12914"/>
    <cellStyle name="Normal 3 4 3 2 2 3 2 5" xfId="15554"/>
    <cellStyle name="Normal 3 4 3 2 2 3 2 6" xfId="20484"/>
    <cellStyle name="Normal 3 4 3 2 2 3 3" xfId="3748"/>
    <cellStyle name="Normal 3 4 3 2 2 3 3 2" xfId="9029"/>
    <cellStyle name="Normal 3 4 3 2 2 3 3 2 2" xfId="27172"/>
    <cellStyle name="Normal 3 4 3 2 2 3 3 3" xfId="16786"/>
    <cellStyle name="Normal 3 4 3 2 2 3 3 4" xfId="21892"/>
    <cellStyle name="Normal 3 4 3 2 2 3 4" xfId="6388"/>
    <cellStyle name="Normal 3 4 3 2 2 3 4 2" xfId="24532"/>
    <cellStyle name="Normal 3 4 3 2 2 3 5" xfId="11682"/>
    <cellStyle name="Normal 3 4 3 2 2 3 6" xfId="14322"/>
    <cellStyle name="Normal 3 4 3 2 2 3 7" xfId="19252"/>
    <cellStyle name="Normal 3 4 3 2 2 4" xfId="1634"/>
    <cellStyle name="Normal 3 4 3 2 2 4 2" xfId="4276"/>
    <cellStyle name="Normal 3 4 3 2 2 4 2 2" xfId="9557"/>
    <cellStyle name="Normal 3 4 3 2 2 4 2 2 2" xfId="27700"/>
    <cellStyle name="Normal 3 4 3 2 2 4 2 3" xfId="17314"/>
    <cellStyle name="Normal 3 4 3 2 2 4 2 4" xfId="22420"/>
    <cellStyle name="Normal 3 4 3 2 2 4 3" xfId="6916"/>
    <cellStyle name="Normal 3 4 3 2 2 4 3 2" xfId="25060"/>
    <cellStyle name="Normal 3 4 3 2 2 4 4" xfId="12210"/>
    <cellStyle name="Normal 3 4 3 2 2 4 5" xfId="14850"/>
    <cellStyle name="Normal 3 4 3 2 2 4 6" xfId="19780"/>
    <cellStyle name="Normal 3 4 3 2 2 5" xfId="3043"/>
    <cellStyle name="Normal 3 4 3 2 2 5 2" xfId="8325"/>
    <cellStyle name="Normal 3 4 3 2 2 5 2 2" xfId="26468"/>
    <cellStyle name="Normal 3 4 3 2 2 5 3" xfId="16082"/>
    <cellStyle name="Normal 3 4 3 2 2 5 4" xfId="21188"/>
    <cellStyle name="Normal 3 4 3 2 2 6" xfId="5684"/>
    <cellStyle name="Normal 3 4 3 2 2 6 2" xfId="23828"/>
    <cellStyle name="Normal 3 4 3 2 2 7" xfId="10982"/>
    <cellStyle name="Normal 3 4 3 2 2 8" xfId="13618"/>
    <cellStyle name="Normal 3 4 3 2 2 9" xfId="18548"/>
    <cellStyle name="Normal 3 4 3 2 3" xfId="577"/>
    <cellStyle name="Normal 3 4 3 2 3 2" xfId="1282"/>
    <cellStyle name="Normal 3 4 3 2 3 2 2" xfId="2514"/>
    <cellStyle name="Normal 3 4 3 2 3 2 2 2" xfId="5156"/>
    <cellStyle name="Normal 3 4 3 2 3 2 2 2 2" xfId="10437"/>
    <cellStyle name="Normal 3 4 3 2 3 2 2 2 2 2" xfId="28580"/>
    <cellStyle name="Normal 3 4 3 2 3 2 2 2 3" xfId="18194"/>
    <cellStyle name="Normal 3 4 3 2 3 2 2 2 4" xfId="23300"/>
    <cellStyle name="Normal 3 4 3 2 3 2 2 3" xfId="7796"/>
    <cellStyle name="Normal 3 4 3 2 3 2 2 3 2" xfId="25940"/>
    <cellStyle name="Normal 3 4 3 2 3 2 2 4" xfId="13090"/>
    <cellStyle name="Normal 3 4 3 2 3 2 2 5" xfId="15730"/>
    <cellStyle name="Normal 3 4 3 2 3 2 2 6" xfId="20660"/>
    <cellStyle name="Normal 3 4 3 2 3 2 3" xfId="3924"/>
    <cellStyle name="Normal 3 4 3 2 3 2 3 2" xfId="9205"/>
    <cellStyle name="Normal 3 4 3 2 3 2 3 2 2" xfId="27348"/>
    <cellStyle name="Normal 3 4 3 2 3 2 3 3" xfId="16962"/>
    <cellStyle name="Normal 3 4 3 2 3 2 3 4" xfId="22068"/>
    <cellStyle name="Normal 3 4 3 2 3 2 4" xfId="6564"/>
    <cellStyle name="Normal 3 4 3 2 3 2 4 2" xfId="24708"/>
    <cellStyle name="Normal 3 4 3 2 3 2 5" xfId="11858"/>
    <cellStyle name="Normal 3 4 3 2 3 2 6" xfId="14498"/>
    <cellStyle name="Normal 3 4 3 2 3 2 7" xfId="19428"/>
    <cellStyle name="Normal 3 4 3 2 3 3" xfId="1810"/>
    <cellStyle name="Normal 3 4 3 2 3 3 2" xfId="4452"/>
    <cellStyle name="Normal 3 4 3 2 3 3 2 2" xfId="9733"/>
    <cellStyle name="Normal 3 4 3 2 3 3 2 2 2" xfId="27876"/>
    <cellStyle name="Normal 3 4 3 2 3 3 2 3" xfId="17490"/>
    <cellStyle name="Normal 3 4 3 2 3 3 2 4" xfId="22596"/>
    <cellStyle name="Normal 3 4 3 2 3 3 3" xfId="7092"/>
    <cellStyle name="Normal 3 4 3 2 3 3 3 2" xfId="25236"/>
    <cellStyle name="Normal 3 4 3 2 3 3 4" xfId="12386"/>
    <cellStyle name="Normal 3 4 3 2 3 3 5" xfId="15026"/>
    <cellStyle name="Normal 3 4 3 2 3 3 6" xfId="19956"/>
    <cellStyle name="Normal 3 4 3 2 3 4" xfId="3219"/>
    <cellStyle name="Normal 3 4 3 2 3 4 2" xfId="8501"/>
    <cellStyle name="Normal 3 4 3 2 3 4 2 2" xfId="26644"/>
    <cellStyle name="Normal 3 4 3 2 3 4 3" xfId="16258"/>
    <cellStyle name="Normal 3 4 3 2 3 4 4" xfId="21364"/>
    <cellStyle name="Normal 3 4 3 2 3 5" xfId="5860"/>
    <cellStyle name="Normal 3 4 3 2 3 5 2" xfId="24004"/>
    <cellStyle name="Normal 3 4 3 2 3 6" xfId="11154"/>
    <cellStyle name="Normal 3 4 3 2 3 7" xfId="13794"/>
    <cellStyle name="Normal 3 4 3 2 3 8" xfId="18724"/>
    <cellStyle name="Normal 3 4 3 2 4" xfId="930"/>
    <cellStyle name="Normal 3 4 3 2 4 2" xfId="2162"/>
    <cellStyle name="Normal 3 4 3 2 4 2 2" xfId="4804"/>
    <cellStyle name="Normal 3 4 3 2 4 2 2 2" xfId="10085"/>
    <cellStyle name="Normal 3 4 3 2 4 2 2 2 2" xfId="28228"/>
    <cellStyle name="Normal 3 4 3 2 4 2 2 3" xfId="17842"/>
    <cellStyle name="Normal 3 4 3 2 4 2 2 4" xfId="22948"/>
    <cellStyle name="Normal 3 4 3 2 4 2 3" xfId="7444"/>
    <cellStyle name="Normal 3 4 3 2 4 2 3 2" xfId="25588"/>
    <cellStyle name="Normal 3 4 3 2 4 2 4" xfId="12738"/>
    <cellStyle name="Normal 3 4 3 2 4 2 5" xfId="15378"/>
    <cellStyle name="Normal 3 4 3 2 4 2 6" xfId="20308"/>
    <cellStyle name="Normal 3 4 3 2 4 3" xfId="3572"/>
    <cellStyle name="Normal 3 4 3 2 4 3 2" xfId="8853"/>
    <cellStyle name="Normal 3 4 3 2 4 3 2 2" xfId="26996"/>
    <cellStyle name="Normal 3 4 3 2 4 3 3" xfId="16610"/>
    <cellStyle name="Normal 3 4 3 2 4 3 4" xfId="21716"/>
    <cellStyle name="Normal 3 4 3 2 4 4" xfId="6212"/>
    <cellStyle name="Normal 3 4 3 2 4 4 2" xfId="24356"/>
    <cellStyle name="Normal 3 4 3 2 4 5" xfId="11506"/>
    <cellStyle name="Normal 3 4 3 2 4 6" xfId="14146"/>
    <cellStyle name="Normal 3 4 3 2 4 7" xfId="19076"/>
    <cellStyle name="Normal 3 4 3 2 5" xfId="1458"/>
    <cellStyle name="Normal 3 4 3 2 5 2" xfId="4100"/>
    <cellStyle name="Normal 3 4 3 2 5 2 2" xfId="9381"/>
    <cellStyle name="Normal 3 4 3 2 5 2 2 2" xfId="27524"/>
    <cellStyle name="Normal 3 4 3 2 5 2 3" xfId="17138"/>
    <cellStyle name="Normal 3 4 3 2 5 2 4" xfId="22244"/>
    <cellStyle name="Normal 3 4 3 2 5 3" xfId="6740"/>
    <cellStyle name="Normal 3 4 3 2 5 3 2" xfId="24884"/>
    <cellStyle name="Normal 3 4 3 2 5 4" xfId="12034"/>
    <cellStyle name="Normal 3 4 3 2 5 5" xfId="14674"/>
    <cellStyle name="Normal 3 4 3 2 5 6" xfId="19604"/>
    <cellStyle name="Normal 3 4 3 2 6" xfId="2690"/>
    <cellStyle name="Normal 3 4 3 2 6 2" xfId="5332"/>
    <cellStyle name="Normal 3 4 3 2 6 2 2" xfId="10613"/>
    <cellStyle name="Normal 3 4 3 2 6 2 2 2" xfId="28756"/>
    <cellStyle name="Normal 3 4 3 2 6 2 3" xfId="23476"/>
    <cellStyle name="Normal 3 4 3 2 6 3" xfId="7972"/>
    <cellStyle name="Normal 3 4 3 2 6 3 2" xfId="26116"/>
    <cellStyle name="Normal 3 4 3 2 6 4" xfId="13266"/>
    <cellStyle name="Normal 3 4 3 2 6 5" xfId="15906"/>
    <cellStyle name="Normal 3 4 3 2 6 6" xfId="20836"/>
    <cellStyle name="Normal 3 4 3 2 7" xfId="2867"/>
    <cellStyle name="Normal 3 4 3 2 7 2" xfId="8149"/>
    <cellStyle name="Normal 3 4 3 2 7 2 2" xfId="26292"/>
    <cellStyle name="Normal 3 4 3 2 7 3" xfId="21012"/>
    <cellStyle name="Normal 3 4 3 2 8" xfId="5508"/>
    <cellStyle name="Normal 3 4 3 2 8 2" xfId="23652"/>
    <cellStyle name="Normal 3 4 3 2 9" xfId="10806"/>
    <cellStyle name="Normal 3 4 3 3" xfId="314"/>
    <cellStyle name="Normal 3 4 3 3 2" xfId="667"/>
    <cellStyle name="Normal 3 4 3 3 2 2" xfId="1899"/>
    <cellStyle name="Normal 3 4 3 3 2 2 2" xfId="4541"/>
    <cellStyle name="Normal 3 4 3 3 2 2 2 2" xfId="9822"/>
    <cellStyle name="Normal 3 4 3 3 2 2 2 2 2" xfId="27965"/>
    <cellStyle name="Normal 3 4 3 3 2 2 2 3" xfId="17579"/>
    <cellStyle name="Normal 3 4 3 3 2 2 2 4" xfId="22685"/>
    <cellStyle name="Normal 3 4 3 3 2 2 3" xfId="7181"/>
    <cellStyle name="Normal 3 4 3 3 2 2 3 2" xfId="25325"/>
    <cellStyle name="Normal 3 4 3 3 2 2 4" xfId="12475"/>
    <cellStyle name="Normal 3 4 3 3 2 2 5" xfId="15115"/>
    <cellStyle name="Normal 3 4 3 3 2 2 6" xfId="20045"/>
    <cellStyle name="Normal 3 4 3 3 2 3" xfId="3309"/>
    <cellStyle name="Normal 3 4 3 3 2 3 2" xfId="8590"/>
    <cellStyle name="Normal 3 4 3 3 2 3 2 2" xfId="26733"/>
    <cellStyle name="Normal 3 4 3 3 2 3 3" xfId="16347"/>
    <cellStyle name="Normal 3 4 3 3 2 3 4" xfId="21453"/>
    <cellStyle name="Normal 3 4 3 3 2 4" xfId="5949"/>
    <cellStyle name="Normal 3 4 3 3 2 4 2" xfId="24093"/>
    <cellStyle name="Normal 3 4 3 3 2 5" xfId="11243"/>
    <cellStyle name="Normal 3 4 3 3 2 6" xfId="13883"/>
    <cellStyle name="Normal 3 4 3 3 2 7" xfId="18813"/>
    <cellStyle name="Normal 3 4 3 3 3" xfId="1019"/>
    <cellStyle name="Normal 3 4 3 3 3 2" xfId="2251"/>
    <cellStyle name="Normal 3 4 3 3 3 2 2" xfId="4893"/>
    <cellStyle name="Normal 3 4 3 3 3 2 2 2" xfId="10174"/>
    <cellStyle name="Normal 3 4 3 3 3 2 2 2 2" xfId="28317"/>
    <cellStyle name="Normal 3 4 3 3 3 2 2 3" xfId="17931"/>
    <cellStyle name="Normal 3 4 3 3 3 2 2 4" xfId="23037"/>
    <cellStyle name="Normal 3 4 3 3 3 2 3" xfId="7533"/>
    <cellStyle name="Normal 3 4 3 3 3 2 3 2" xfId="25677"/>
    <cellStyle name="Normal 3 4 3 3 3 2 4" xfId="12827"/>
    <cellStyle name="Normal 3 4 3 3 3 2 5" xfId="15467"/>
    <cellStyle name="Normal 3 4 3 3 3 2 6" xfId="20397"/>
    <cellStyle name="Normal 3 4 3 3 3 3" xfId="3661"/>
    <cellStyle name="Normal 3 4 3 3 3 3 2" xfId="8942"/>
    <cellStyle name="Normal 3 4 3 3 3 3 2 2" xfId="27085"/>
    <cellStyle name="Normal 3 4 3 3 3 3 3" xfId="16699"/>
    <cellStyle name="Normal 3 4 3 3 3 3 4" xfId="21805"/>
    <cellStyle name="Normal 3 4 3 3 3 4" xfId="6301"/>
    <cellStyle name="Normal 3 4 3 3 3 4 2" xfId="24445"/>
    <cellStyle name="Normal 3 4 3 3 3 5" xfId="11595"/>
    <cellStyle name="Normal 3 4 3 3 3 6" xfId="14235"/>
    <cellStyle name="Normal 3 4 3 3 3 7" xfId="19165"/>
    <cellStyle name="Normal 3 4 3 3 4" xfId="1547"/>
    <cellStyle name="Normal 3 4 3 3 4 2" xfId="4189"/>
    <cellStyle name="Normal 3 4 3 3 4 2 2" xfId="9470"/>
    <cellStyle name="Normal 3 4 3 3 4 2 2 2" xfId="27613"/>
    <cellStyle name="Normal 3 4 3 3 4 2 3" xfId="17227"/>
    <cellStyle name="Normal 3 4 3 3 4 2 4" xfId="22333"/>
    <cellStyle name="Normal 3 4 3 3 4 3" xfId="6829"/>
    <cellStyle name="Normal 3 4 3 3 4 3 2" xfId="24973"/>
    <cellStyle name="Normal 3 4 3 3 4 4" xfId="12123"/>
    <cellStyle name="Normal 3 4 3 3 4 5" xfId="14763"/>
    <cellStyle name="Normal 3 4 3 3 4 6" xfId="19693"/>
    <cellStyle name="Normal 3 4 3 3 5" xfId="2956"/>
    <cellStyle name="Normal 3 4 3 3 5 2" xfId="8238"/>
    <cellStyle name="Normal 3 4 3 3 5 2 2" xfId="26381"/>
    <cellStyle name="Normal 3 4 3 3 5 3" xfId="15995"/>
    <cellStyle name="Normal 3 4 3 3 5 4" xfId="21101"/>
    <cellStyle name="Normal 3 4 3 3 6" xfId="5597"/>
    <cellStyle name="Normal 3 4 3 3 6 2" xfId="23741"/>
    <cellStyle name="Normal 3 4 3 3 7" xfId="10897"/>
    <cellStyle name="Normal 3 4 3 3 8" xfId="13531"/>
    <cellStyle name="Normal 3 4 3 3 9" xfId="18461"/>
    <cellStyle name="Normal 3 4 3 4" xfId="491"/>
    <cellStyle name="Normal 3 4 3 4 2" xfId="1196"/>
    <cellStyle name="Normal 3 4 3 4 2 2" xfId="2428"/>
    <cellStyle name="Normal 3 4 3 4 2 2 2" xfId="5070"/>
    <cellStyle name="Normal 3 4 3 4 2 2 2 2" xfId="10351"/>
    <cellStyle name="Normal 3 4 3 4 2 2 2 2 2" xfId="28494"/>
    <cellStyle name="Normal 3 4 3 4 2 2 2 3" xfId="18108"/>
    <cellStyle name="Normal 3 4 3 4 2 2 2 4" xfId="23214"/>
    <cellStyle name="Normal 3 4 3 4 2 2 3" xfId="7710"/>
    <cellStyle name="Normal 3 4 3 4 2 2 3 2" xfId="25854"/>
    <cellStyle name="Normal 3 4 3 4 2 2 4" xfId="13004"/>
    <cellStyle name="Normal 3 4 3 4 2 2 5" xfId="15644"/>
    <cellStyle name="Normal 3 4 3 4 2 2 6" xfId="20574"/>
    <cellStyle name="Normal 3 4 3 4 2 3" xfId="3838"/>
    <cellStyle name="Normal 3 4 3 4 2 3 2" xfId="9119"/>
    <cellStyle name="Normal 3 4 3 4 2 3 2 2" xfId="27262"/>
    <cellStyle name="Normal 3 4 3 4 2 3 3" xfId="16876"/>
    <cellStyle name="Normal 3 4 3 4 2 3 4" xfId="21982"/>
    <cellStyle name="Normal 3 4 3 4 2 4" xfId="6478"/>
    <cellStyle name="Normal 3 4 3 4 2 4 2" xfId="24622"/>
    <cellStyle name="Normal 3 4 3 4 2 5" xfId="11772"/>
    <cellStyle name="Normal 3 4 3 4 2 6" xfId="14412"/>
    <cellStyle name="Normal 3 4 3 4 2 7" xfId="19342"/>
    <cellStyle name="Normal 3 4 3 4 3" xfId="1724"/>
    <cellStyle name="Normal 3 4 3 4 3 2" xfId="4366"/>
    <cellStyle name="Normal 3 4 3 4 3 2 2" xfId="9647"/>
    <cellStyle name="Normal 3 4 3 4 3 2 2 2" xfId="27790"/>
    <cellStyle name="Normal 3 4 3 4 3 2 3" xfId="17404"/>
    <cellStyle name="Normal 3 4 3 4 3 2 4" xfId="22510"/>
    <cellStyle name="Normal 3 4 3 4 3 3" xfId="7006"/>
    <cellStyle name="Normal 3 4 3 4 3 3 2" xfId="25150"/>
    <cellStyle name="Normal 3 4 3 4 3 4" xfId="12300"/>
    <cellStyle name="Normal 3 4 3 4 3 5" xfId="14940"/>
    <cellStyle name="Normal 3 4 3 4 3 6" xfId="19870"/>
    <cellStyle name="Normal 3 4 3 4 4" xfId="3133"/>
    <cellStyle name="Normal 3 4 3 4 4 2" xfId="8415"/>
    <cellStyle name="Normal 3 4 3 4 4 2 2" xfId="26558"/>
    <cellStyle name="Normal 3 4 3 4 4 3" xfId="16172"/>
    <cellStyle name="Normal 3 4 3 4 4 4" xfId="21278"/>
    <cellStyle name="Normal 3 4 3 4 5" xfId="5774"/>
    <cellStyle name="Normal 3 4 3 4 5 2" xfId="23918"/>
    <cellStyle name="Normal 3 4 3 4 6" xfId="11070"/>
    <cellStyle name="Normal 3 4 3 4 7" xfId="13708"/>
    <cellStyle name="Normal 3 4 3 4 8" xfId="18638"/>
    <cellStyle name="Normal 3 4 3 5" xfId="844"/>
    <cellStyle name="Normal 3 4 3 5 2" xfId="2076"/>
    <cellStyle name="Normal 3 4 3 5 2 2" xfId="4718"/>
    <cellStyle name="Normal 3 4 3 5 2 2 2" xfId="9999"/>
    <cellStyle name="Normal 3 4 3 5 2 2 2 2" xfId="28142"/>
    <cellStyle name="Normal 3 4 3 5 2 2 3" xfId="17756"/>
    <cellStyle name="Normal 3 4 3 5 2 2 4" xfId="22862"/>
    <cellStyle name="Normal 3 4 3 5 2 3" xfId="7358"/>
    <cellStyle name="Normal 3 4 3 5 2 3 2" xfId="25502"/>
    <cellStyle name="Normal 3 4 3 5 2 4" xfId="12652"/>
    <cellStyle name="Normal 3 4 3 5 2 5" xfId="15292"/>
    <cellStyle name="Normal 3 4 3 5 2 6" xfId="20222"/>
    <cellStyle name="Normal 3 4 3 5 3" xfId="3486"/>
    <cellStyle name="Normal 3 4 3 5 3 2" xfId="8767"/>
    <cellStyle name="Normal 3 4 3 5 3 2 2" xfId="26910"/>
    <cellStyle name="Normal 3 4 3 5 3 3" xfId="16524"/>
    <cellStyle name="Normal 3 4 3 5 3 4" xfId="21630"/>
    <cellStyle name="Normal 3 4 3 5 4" xfId="6126"/>
    <cellStyle name="Normal 3 4 3 5 4 2" xfId="24270"/>
    <cellStyle name="Normal 3 4 3 5 5" xfId="11420"/>
    <cellStyle name="Normal 3 4 3 5 6" xfId="14060"/>
    <cellStyle name="Normal 3 4 3 5 7" xfId="18990"/>
    <cellStyle name="Normal 3 4 3 6" xfId="1371"/>
    <cellStyle name="Normal 3 4 3 6 2" xfId="4013"/>
    <cellStyle name="Normal 3 4 3 6 2 2" xfId="9294"/>
    <cellStyle name="Normal 3 4 3 6 2 2 2" xfId="27437"/>
    <cellStyle name="Normal 3 4 3 6 2 3" xfId="17051"/>
    <cellStyle name="Normal 3 4 3 6 2 4" xfId="22157"/>
    <cellStyle name="Normal 3 4 3 6 3" xfId="6653"/>
    <cellStyle name="Normal 3 4 3 6 3 2" xfId="24797"/>
    <cellStyle name="Normal 3 4 3 6 4" xfId="11947"/>
    <cellStyle name="Normal 3 4 3 6 5" xfId="14587"/>
    <cellStyle name="Normal 3 4 3 6 6" xfId="19517"/>
    <cellStyle name="Normal 3 4 3 7" xfId="2603"/>
    <cellStyle name="Normal 3 4 3 7 2" xfId="5245"/>
    <cellStyle name="Normal 3 4 3 7 2 2" xfId="10526"/>
    <cellStyle name="Normal 3 4 3 7 2 2 2" xfId="28669"/>
    <cellStyle name="Normal 3 4 3 7 2 3" xfId="23389"/>
    <cellStyle name="Normal 3 4 3 7 3" xfId="7885"/>
    <cellStyle name="Normal 3 4 3 7 3 2" xfId="26029"/>
    <cellStyle name="Normal 3 4 3 7 4" xfId="13179"/>
    <cellStyle name="Normal 3 4 3 7 5" xfId="15819"/>
    <cellStyle name="Normal 3 4 3 7 6" xfId="20749"/>
    <cellStyle name="Normal 3 4 3 8" xfId="2781"/>
    <cellStyle name="Normal 3 4 3 8 2" xfId="8063"/>
    <cellStyle name="Normal 3 4 3 8 2 2" xfId="26206"/>
    <cellStyle name="Normal 3 4 3 8 3" xfId="20926"/>
    <cellStyle name="Normal 3 4 3 9" xfId="5422"/>
    <cellStyle name="Normal 3 4 3 9 2" xfId="23566"/>
    <cellStyle name="Normal 3 4 4" xfId="108"/>
    <cellStyle name="Normal 3 4 4 10" xfId="10747"/>
    <cellStyle name="Normal 3 4 4 11" xfId="13367"/>
    <cellStyle name="Normal 3 4 4 12" xfId="18296"/>
    <cellStyle name="Normal 3 4 4 2" xfId="228"/>
    <cellStyle name="Normal 3 4 4 2 10" xfId="13454"/>
    <cellStyle name="Normal 3 4 4 2 11" xfId="18384"/>
    <cellStyle name="Normal 3 4 4 2 2" xfId="413"/>
    <cellStyle name="Normal 3 4 4 2 2 2" xfId="766"/>
    <cellStyle name="Normal 3 4 4 2 2 2 2" xfId="1998"/>
    <cellStyle name="Normal 3 4 4 2 2 2 2 2" xfId="4640"/>
    <cellStyle name="Normal 3 4 4 2 2 2 2 2 2" xfId="9921"/>
    <cellStyle name="Normal 3 4 4 2 2 2 2 2 2 2" xfId="28064"/>
    <cellStyle name="Normal 3 4 4 2 2 2 2 2 3" xfId="17678"/>
    <cellStyle name="Normal 3 4 4 2 2 2 2 2 4" xfId="22784"/>
    <cellStyle name="Normal 3 4 4 2 2 2 2 3" xfId="7280"/>
    <cellStyle name="Normal 3 4 4 2 2 2 2 3 2" xfId="25424"/>
    <cellStyle name="Normal 3 4 4 2 2 2 2 4" xfId="12574"/>
    <cellStyle name="Normal 3 4 4 2 2 2 2 5" xfId="15214"/>
    <cellStyle name="Normal 3 4 4 2 2 2 2 6" xfId="20144"/>
    <cellStyle name="Normal 3 4 4 2 2 2 3" xfId="3408"/>
    <cellStyle name="Normal 3 4 4 2 2 2 3 2" xfId="8689"/>
    <cellStyle name="Normal 3 4 4 2 2 2 3 2 2" xfId="26832"/>
    <cellStyle name="Normal 3 4 4 2 2 2 3 3" xfId="16446"/>
    <cellStyle name="Normal 3 4 4 2 2 2 3 4" xfId="21552"/>
    <cellStyle name="Normal 3 4 4 2 2 2 4" xfId="6048"/>
    <cellStyle name="Normal 3 4 4 2 2 2 4 2" xfId="24192"/>
    <cellStyle name="Normal 3 4 4 2 2 2 5" xfId="11342"/>
    <cellStyle name="Normal 3 4 4 2 2 2 6" xfId="13982"/>
    <cellStyle name="Normal 3 4 4 2 2 2 7" xfId="18912"/>
    <cellStyle name="Normal 3 4 4 2 2 3" xfId="1118"/>
    <cellStyle name="Normal 3 4 4 2 2 3 2" xfId="2350"/>
    <cellStyle name="Normal 3 4 4 2 2 3 2 2" xfId="4992"/>
    <cellStyle name="Normal 3 4 4 2 2 3 2 2 2" xfId="10273"/>
    <cellStyle name="Normal 3 4 4 2 2 3 2 2 2 2" xfId="28416"/>
    <cellStyle name="Normal 3 4 4 2 2 3 2 2 3" xfId="18030"/>
    <cellStyle name="Normal 3 4 4 2 2 3 2 2 4" xfId="23136"/>
    <cellStyle name="Normal 3 4 4 2 2 3 2 3" xfId="7632"/>
    <cellStyle name="Normal 3 4 4 2 2 3 2 3 2" xfId="25776"/>
    <cellStyle name="Normal 3 4 4 2 2 3 2 4" xfId="12926"/>
    <cellStyle name="Normal 3 4 4 2 2 3 2 5" xfId="15566"/>
    <cellStyle name="Normal 3 4 4 2 2 3 2 6" xfId="20496"/>
    <cellStyle name="Normal 3 4 4 2 2 3 3" xfId="3760"/>
    <cellStyle name="Normal 3 4 4 2 2 3 3 2" xfId="9041"/>
    <cellStyle name="Normal 3 4 4 2 2 3 3 2 2" xfId="27184"/>
    <cellStyle name="Normal 3 4 4 2 2 3 3 3" xfId="16798"/>
    <cellStyle name="Normal 3 4 4 2 2 3 3 4" xfId="21904"/>
    <cellStyle name="Normal 3 4 4 2 2 3 4" xfId="6400"/>
    <cellStyle name="Normal 3 4 4 2 2 3 4 2" xfId="24544"/>
    <cellStyle name="Normal 3 4 4 2 2 3 5" xfId="11694"/>
    <cellStyle name="Normal 3 4 4 2 2 3 6" xfId="14334"/>
    <cellStyle name="Normal 3 4 4 2 2 3 7" xfId="19264"/>
    <cellStyle name="Normal 3 4 4 2 2 4" xfId="1646"/>
    <cellStyle name="Normal 3 4 4 2 2 4 2" xfId="4288"/>
    <cellStyle name="Normal 3 4 4 2 2 4 2 2" xfId="9569"/>
    <cellStyle name="Normal 3 4 4 2 2 4 2 2 2" xfId="27712"/>
    <cellStyle name="Normal 3 4 4 2 2 4 2 3" xfId="17326"/>
    <cellStyle name="Normal 3 4 4 2 2 4 2 4" xfId="22432"/>
    <cellStyle name="Normal 3 4 4 2 2 4 3" xfId="6928"/>
    <cellStyle name="Normal 3 4 4 2 2 4 3 2" xfId="25072"/>
    <cellStyle name="Normal 3 4 4 2 2 4 4" xfId="12222"/>
    <cellStyle name="Normal 3 4 4 2 2 4 5" xfId="14862"/>
    <cellStyle name="Normal 3 4 4 2 2 4 6" xfId="19792"/>
    <cellStyle name="Normal 3 4 4 2 2 5" xfId="3055"/>
    <cellStyle name="Normal 3 4 4 2 2 5 2" xfId="8337"/>
    <cellStyle name="Normal 3 4 4 2 2 5 2 2" xfId="26480"/>
    <cellStyle name="Normal 3 4 4 2 2 5 3" xfId="16094"/>
    <cellStyle name="Normal 3 4 4 2 2 5 4" xfId="21200"/>
    <cellStyle name="Normal 3 4 4 2 2 6" xfId="5696"/>
    <cellStyle name="Normal 3 4 4 2 2 6 2" xfId="23840"/>
    <cellStyle name="Normal 3 4 4 2 2 7" xfId="10994"/>
    <cellStyle name="Normal 3 4 4 2 2 8" xfId="13630"/>
    <cellStyle name="Normal 3 4 4 2 2 9" xfId="18560"/>
    <cellStyle name="Normal 3 4 4 2 3" xfId="589"/>
    <cellStyle name="Normal 3 4 4 2 3 2" xfId="1294"/>
    <cellStyle name="Normal 3 4 4 2 3 2 2" xfId="2526"/>
    <cellStyle name="Normal 3 4 4 2 3 2 2 2" xfId="5168"/>
    <cellStyle name="Normal 3 4 4 2 3 2 2 2 2" xfId="10449"/>
    <cellStyle name="Normal 3 4 4 2 3 2 2 2 2 2" xfId="28592"/>
    <cellStyle name="Normal 3 4 4 2 3 2 2 2 3" xfId="18206"/>
    <cellStyle name="Normal 3 4 4 2 3 2 2 2 4" xfId="23312"/>
    <cellStyle name="Normal 3 4 4 2 3 2 2 3" xfId="7808"/>
    <cellStyle name="Normal 3 4 4 2 3 2 2 3 2" xfId="25952"/>
    <cellStyle name="Normal 3 4 4 2 3 2 2 4" xfId="13102"/>
    <cellStyle name="Normal 3 4 4 2 3 2 2 5" xfId="15742"/>
    <cellStyle name="Normal 3 4 4 2 3 2 2 6" xfId="20672"/>
    <cellStyle name="Normal 3 4 4 2 3 2 3" xfId="3936"/>
    <cellStyle name="Normal 3 4 4 2 3 2 3 2" xfId="9217"/>
    <cellStyle name="Normal 3 4 4 2 3 2 3 2 2" xfId="27360"/>
    <cellStyle name="Normal 3 4 4 2 3 2 3 3" xfId="16974"/>
    <cellStyle name="Normal 3 4 4 2 3 2 3 4" xfId="22080"/>
    <cellStyle name="Normal 3 4 4 2 3 2 4" xfId="6576"/>
    <cellStyle name="Normal 3 4 4 2 3 2 4 2" xfId="24720"/>
    <cellStyle name="Normal 3 4 4 2 3 2 5" xfId="11870"/>
    <cellStyle name="Normal 3 4 4 2 3 2 6" xfId="14510"/>
    <cellStyle name="Normal 3 4 4 2 3 2 7" xfId="19440"/>
    <cellStyle name="Normal 3 4 4 2 3 3" xfId="1822"/>
    <cellStyle name="Normal 3 4 4 2 3 3 2" xfId="4464"/>
    <cellStyle name="Normal 3 4 4 2 3 3 2 2" xfId="9745"/>
    <cellStyle name="Normal 3 4 4 2 3 3 2 2 2" xfId="27888"/>
    <cellStyle name="Normal 3 4 4 2 3 3 2 3" xfId="17502"/>
    <cellStyle name="Normal 3 4 4 2 3 3 2 4" xfId="22608"/>
    <cellStyle name="Normal 3 4 4 2 3 3 3" xfId="7104"/>
    <cellStyle name="Normal 3 4 4 2 3 3 3 2" xfId="25248"/>
    <cellStyle name="Normal 3 4 4 2 3 3 4" xfId="12398"/>
    <cellStyle name="Normal 3 4 4 2 3 3 5" xfId="15038"/>
    <cellStyle name="Normal 3 4 4 2 3 3 6" xfId="19968"/>
    <cellStyle name="Normal 3 4 4 2 3 4" xfId="3231"/>
    <cellStyle name="Normal 3 4 4 2 3 4 2" xfId="8513"/>
    <cellStyle name="Normal 3 4 4 2 3 4 2 2" xfId="26656"/>
    <cellStyle name="Normal 3 4 4 2 3 4 3" xfId="16270"/>
    <cellStyle name="Normal 3 4 4 2 3 4 4" xfId="21376"/>
    <cellStyle name="Normal 3 4 4 2 3 5" xfId="5872"/>
    <cellStyle name="Normal 3 4 4 2 3 5 2" xfId="24016"/>
    <cellStyle name="Normal 3 4 4 2 3 6" xfId="11166"/>
    <cellStyle name="Normal 3 4 4 2 3 7" xfId="13806"/>
    <cellStyle name="Normal 3 4 4 2 3 8" xfId="18736"/>
    <cellStyle name="Normal 3 4 4 2 4" xfId="942"/>
    <cellStyle name="Normal 3 4 4 2 4 2" xfId="2174"/>
    <cellStyle name="Normal 3 4 4 2 4 2 2" xfId="4816"/>
    <cellStyle name="Normal 3 4 4 2 4 2 2 2" xfId="10097"/>
    <cellStyle name="Normal 3 4 4 2 4 2 2 2 2" xfId="28240"/>
    <cellStyle name="Normal 3 4 4 2 4 2 2 3" xfId="17854"/>
    <cellStyle name="Normal 3 4 4 2 4 2 2 4" xfId="22960"/>
    <cellStyle name="Normal 3 4 4 2 4 2 3" xfId="7456"/>
    <cellStyle name="Normal 3 4 4 2 4 2 3 2" xfId="25600"/>
    <cellStyle name="Normal 3 4 4 2 4 2 4" xfId="12750"/>
    <cellStyle name="Normal 3 4 4 2 4 2 5" xfId="15390"/>
    <cellStyle name="Normal 3 4 4 2 4 2 6" xfId="20320"/>
    <cellStyle name="Normal 3 4 4 2 4 3" xfId="3584"/>
    <cellStyle name="Normal 3 4 4 2 4 3 2" xfId="8865"/>
    <cellStyle name="Normal 3 4 4 2 4 3 2 2" xfId="27008"/>
    <cellStyle name="Normal 3 4 4 2 4 3 3" xfId="16622"/>
    <cellStyle name="Normal 3 4 4 2 4 3 4" xfId="21728"/>
    <cellStyle name="Normal 3 4 4 2 4 4" xfId="6224"/>
    <cellStyle name="Normal 3 4 4 2 4 4 2" xfId="24368"/>
    <cellStyle name="Normal 3 4 4 2 4 5" xfId="11518"/>
    <cellStyle name="Normal 3 4 4 2 4 6" xfId="14158"/>
    <cellStyle name="Normal 3 4 4 2 4 7" xfId="19088"/>
    <cellStyle name="Normal 3 4 4 2 5" xfId="1470"/>
    <cellStyle name="Normal 3 4 4 2 5 2" xfId="4112"/>
    <cellStyle name="Normal 3 4 4 2 5 2 2" xfId="9393"/>
    <cellStyle name="Normal 3 4 4 2 5 2 2 2" xfId="27536"/>
    <cellStyle name="Normal 3 4 4 2 5 2 3" xfId="17150"/>
    <cellStyle name="Normal 3 4 4 2 5 2 4" xfId="22256"/>
    <cellStyle name="Normal 3 4 4 2 5 3" xfId="6752"/>
    <cellStyle name="Normal 3 4 4 2 5 3 2" xfId="24896"/>
    <cellStyle name="Normal 3 4 4 2 5 4" xfId="12046"/>
    <cellStyle name="Normal 3 4 4 2 5 5" xfId="14686"/>
    <cellStyle name="Normal 3 4 4 2 5 6" xfId="19616"/>
    <cellStyle name="Normal 3 4 4 2 6" xfId="2702"/>
    <cellStyle name="Normal 3 4 4 2 6 2" xfId="5344"/>
    <cellStyle name="Normal 3 4 4 2 6 2 2" xfId="10625"/>
    <cellStyle name="Normal 3 4 4 2 6 2 2 2" xfId="28768"/>
    <cellStyle name="Normal 3 4 4 2 6 2 3" xfId="23488"/>
    <cellStyle name="Normal 3 4 4 2 6 3" xfId="7984"/>
    <cellStyle name="Normal 3 4 4 2 6 3 2" xfId="26128"/>
    <cellStyle name="Normal 3 4 4 2 6 4" xfId="13278"/>
    <cellStyle name="Normal 3 4 4 2 6 5" xfId="15918"/>
    <cellStyle name="Normal 3 4 4 2 6 6" xfId="20848"/>
    <cellStyle name="Normal 3 4 4 2 7" xfId="2879"/>
    <cellStyle name="Normal 3 4 4 2 7 2" xfId="8161"/>
    <cellStyle name="Normal 3 4 4 2 7 2 2" xfId="26304"/>
    <cellStyle name="Normal 3 4 4 2 7 3" xfId="21024"/>
    <cellStyle name="Normal 3 4 4 2 8" xfId="5520"/>
    <cellStyle name="Normal 3 4 4 2 8 2" xfId="23664"/>
    <cellStyle name="Normal 3 4 4 2 9" xfId="10818"/>
    <cellStyle name="Normal 3 4 4 3" xfId="326"/>
    <cellStyle name="Normal 3 4 4 3 2" xfId="679"/>
    <cellStyle name="Normal 3 4 4 3 2 2" xfId="1911"/>
    <cellStyle name="Normal 3 4 4 3 2 2 2" xfId="4553"/>
    <cellStyle name="Normal 3 4 4 3 2 2 2 2" xfId="9834"/>
    <cellStyle name="Normal 3 4 4 3 2 2 2 2 2" xfId="27977"/>
    <cellStyle name="Normal 3 4 4 3 2 2 2 3" xfId="17591"/>
    <cellStyle name="Normal 3 4 4 3 2 2 2 4" xfId="22697"/>
    <cellStyle name="Normal 3 4 4 3 2 2 3" xfId="7193"/>
    <cellStyle name="Normal 3 4 4 3 2 2 3 2" xfId="25337"/>
    <cellStyle name="Normal 3 4 4 3 2 2 4" xfId="12487"/>
    <cellStyle name="Normal 3 4 4 3 2 2 5" xfId="15127"/>
    <cellStyle name="Normal 3 4 4 3 2 2 6" xfId="20057"/>
    <cellStyle name="Normal 3 4 4 3 2 3" xfId="3321"/>
    <cellStyle name="Normal 3 4 4 3 2 3 2" xfId="8602"/>
    <cellStyle name="Normal 3 4 4 3 2 3 2 2" xfId="26745"/>
    <cellStyle name="Normal 3 4 4 3 2 3 3" xfId="16359"/>
    <cellStyle name="Normal 3 4 4 3 2 3 4" xfId="21465"/>
    <cellStyle name="Normal 3 4 4 3 2 4" xfId="5961"/>
    <cellStyle name="Normal 3 4 4 3 2 4 2" xfId="24105"/>
    <cellStyle name="Normal 3 4 4 3 2 5" xfId="11255"/>
    <cellStyle name="Normal 3 4 4 3 2 6" xfId="13895"/>
    <cellStyle name="Normal 3 4 4 3 2 7" xfId="18825"/>
    <cellStyle name="Normal 3 4 4 3 3" xfId="1031"/>
    <cellStyle name="Normal 3 4 4 3 3 2" xfId="2263"/>
    <cellStyle name="Normal 3 4 4 3 3 2 2" xfId="4905"/>
    <cellStyle name="Normal 3 4 4 3 3 2 2 2" xfId="10186"/>
    <cellStyle name="Normal 3 4 4 3 3 2 2 2 2" xfId="28329"/>
    <cellStyle name="Normal 3 4 4 3 3 2 2 3" xfId="17943"/>
    <cellStyle name="Normal 3 4 4 3 3 2 2 4" xfId="23049"/>
    <cellStyle name="Normal 3 4 4 3 3 2 3" xfId="7545"/>
    <cellStyle name="Normal 3 4 4 3 3 2 3 2" xfId="25689"/>
    <cellStyle name="Normal 3 4 4 3 3 2 4" xfId="12839"/>
    <cellStyle name="Normal 3 4 4 3 3 2 5" xfId="15479"/>
    <cellStyle name="Normal 3 4 4 3 3 2 6" xfId="20409"/>
    <cellStyle name="Normal 3 4 4 3 3 3" xfId="3673"/>
    <cellStyle name="Normal 3 4 4 3 3 3 2" xfId="8954"/>
    <cellStyle name="Normal 3 4 4 3 3 3 2 2" xfId="27097"/>
    <cellStyle name="Normal 3 4 4 3 3 3 3" xfId="16711"/>
    <cellStyle name="Normal 3 4 4 3 3 3 4" xfId="21817"/>
    <cellStyle name="Normal 3 4 4 3 3 4" xfId="6313"/>
    <cellStyle name="Normal 3 4 4 3 3 4 2" xfId="24457"/>
    <cellStyle name="Normal 3 4 4 3 3 5" xfId="11607"/>
    <cellStyle name="Normal 3 4 4 3 3 6" xfId="14247"/>
    <cellStyle name="Normal 3 4 4 3 3 7" xfId="19177"/>
    <cellStyle name="Normal 3 4 4 3 4" xfId="1559"/>
    <cellStyle name="Normal 3 4 4 3 4 2" xfId="4201"/>
    <cellStyle name="Normal 3 4 4 3 4 2 2" xfId="9482"/>
    <cellStyle name="Normal 3 4 4 3 4 2 2 2" xfId="27625"/>
    <cellStyle name="Normal 3 4 4 3 4 2 3" xfId="17239"/>
    <cellStyle name="Normal 3 4 4 3 4 2 4" xfId="22345"/>
    <cellStyle name="Normal 3 4 4 3 4 3" xfId="6841"/>
    <cellStyle name="Normal 3 4 4 3 4 3 2" xfId="24985"/>
    <cellStyle name="Normal 3 4 4 3 4 4" xfId="12135"/>
    <cellStyle name="Normal 3 4 4 3 4 5" xfId="14775"/>
    <cellStyle name="Normal 3 4 4 3 4 6" xfId="19705"/>
    <cellStyle name="Normal 3 4 4 3 5" xfId="2968"/>
    <cellStyle name="Normal 3 4 4 3 5 2" xfId="8250"/>
    <cellStyle name="Normal 3 4 4 3 5 2 2" xfId="26393"/>
    <cellStyle name="Normal 3 4 4 3 5 3" xfId="16007"/>
    <cellStyle name="Normal 3 4 4 3 5 4" xfId="21113"/>
    <cellStyle name="Normal 3 4 4 3 6" xfId="5609"/>
    <cellStyle name="Normal 3 4 4 3 6 2" xfId="23753"/>
    <cellStyle name="Normal 3 4 4 3 7" xfId="10909"/>
    <cellStyle name="Normal 3 4 4 3 8" xfId="13543"/>
    <cellStyle name="Normal 3 4 4 3 9" xfId="18473"/>
    <cellStyle name="Normal 3 4 4 4" xfId="502"/>
    <cellStyle name="Normal 3 4 4 4 2" xfId="1207"/>
    <cellStyle name="Normal 3 4 4 4 2 2" xfId="2439"/>
    <cellStyle name="Normal 3 4 4 4 2 2 2" xfId="5081"/>
    <cellStyle name="Normal 3 4 4 4 2 2 2 2" xfId="10362"/>
    <cellStyle name="Normal 3 4 4 4 2 2 2 2 2" xfId="28505"/>
    <cellStyle name="Normal 3 4 4 4 2 2 2 3" xfId="18119"/>
    <cellStyle name="Normal 3 4 4 4 2 2 2 4" xfId="23225"/>
    <cellStyle name="Normal 3 4 4 4 2 2 3" xfId="7721"/>
    <cellStyle name="Normal 3 4 4 4 2 2 3 2" xfId="25865"/>
    <cellStyle name="Normal 3 4 4 4 2 2 4" xfId="13015"/>
    <cellStyle name="Normal 3 4 4 4 2 2 5" xfId="15655"/>
    <cellStyle name="Normal 3 4 4 4 2 2 6" xfId="20585"/>
    <cellStyle name="Normal 3 4 4 4 2 3" xfId="3849"/>
    <cellStyle name="Normal 3 4 4 4 2 3 2" xfId="9130"/>
    <cellStyle name="Normal 3 4 4 4 2 3 2 2" xfId="27273"/>
    <cellStyle name="Normal 3 4 4 4 2 3 3" xfId="16887"/>
    <cellStyle name="Normal 3 4 4 4 2 3 4" xfId="21993"/>
    <cellStyle name="Normal 3 4 4 4 2 4" xfId="6489"/>
    <cellStyle name="Normal 3 4 4 4 2 4 2" xfId="24633"/>
    <cellStyle name="Normal 3 4 4 4 2 5" xfId="11783"/>
    <cellStyle name="Normal 3 4 4 4 2 6" xfId="14423"/>
    <cellStyle name="Normal 3 4 4 4 2 7" xfId="19353"/>
    <cellStyle name="Normal 3 4 4 4 3" xfId="1735"/>
    <cellStyle name="Normal 3 4 4 4 3 2" xfId="4377"/>
    <cellStyle name="Normal 3 4 4 4 3 2 2" xfId="9658"/>
    <cellStyle name="Normal 3 4 4 4 3 2 2 2" xfId="27801"/>
    <cellStyle name="Normal 3 4 4 4 3 2 3" xfId="17415"/>
    <cellStyle name="Normal 3 4 4 4 3 2 4" xfId="22521"/>
    <cellStyle name="Normal 3 4 4 4 3 3" xfId="7017"/>
    <cellStyle name="Normal 3 4 4 4 3 3 2" xfId="25161"/>
    <cellStyle name="Normal 3 4 4 4 3 4" xfId="12311"/>
    <cellStyle name="Normal 3 4 4 4 3 5" xfId="14951"/>
    <cellStyle name="Normal 3 4 4 4 3 6" xfId="19881"/>
    <cellStyle name="Normal 3 4 4 4 4" xfId="3144"/>
    <cellStyle name="Normal 3 4 4 4 4 2" xfId="8426"/>
    <cellStyle name="Normal 3 4 4 4 4 2 2" xfId="26569"/>
    <cellStyle name="Normal 3 4 4 4 4 3" xfId="16183"/>
    <cellStyle name="Normal 3 4 4 4 4 4" xfId="21289"/>
    <cellStyle name="Normal 3 4 4 4 5" xfId="5785"/>
    <cellStyle name="Normal 3 4 4 4 5 2" xfId="23929"/>
    <cellStyle name="Normal 3 4 4 4 6" xfId="11081"/>
    <cellStyle name="Normal 3 4 4 4 7" xfId="13719"/>
    <cellStyle name="Normal 3 4 4 4 8" xfId="18649"/>
    <cellStyle name="Normal 3 4 4 5" xfId="855"/>
    <cellStyle name="Normal 3 4 4 5 2" xfId="2087"/>
    <cellStyle name="Normal 3 4 4 5 2 2" xfId="4729"/>
    <cellStyle name="Normal 3 4 4 5 2 2 2" xfId="10010"/>
    <cellStyle name="Normal 3 4 4 5 2 2 2 2" xfId="28153"/>
    <cellStyle name="Normal 3 4 4 5 2 2 3" xfId="17767"/>
    <cellStyle name="Normal 3 4 4 5 2 2 4" xfId="22873"/>
    <cellStyle name="Normal 3 4 4 5 2 3" xfId="7369"/>
    <cellStyle name="Normal 3 4 4 5 2 3 2" xfId="25513"/>
    <cellStyle name="Normal 3 4 4 5 2 4" xfId="12663"/>
    <cellStyle name="Normal 3 4 4 5 2 5" xfId="15303"/>
    <cellStyle name="Normal 3 4 4 5 2 6" xfId="20233"/>
    <cellStyle name="Normal 3 4 4 5 3" xfId="3497"/>
    <cellStyle name="Normal 3 4 4 5 3 2" xfId="8778"/>
    <cellStyle name="Normal 3 4 4 5 3 2 2" xfId="26921"/>
    <cellStyle name="Normal 3 4 4 5 3 3" xfId="16535"/>
    <cellStyle name="Normal 3 4 4 5 3 4" xfId="21641"/>
    <cellStyle name="Normal 3 4 4 5 4" xfId="6137"/>
    <cellStyle name="Normal 3 4 4 5 4 2" xfId="24281"/>
    <cellStyle name="Normal 3 4 4 5 5" xfId="11431"/>
    <cellStyle name="Normal 3 4 4 5 6" xfId="14071"/>
    <cellStyle name="Normal 3 4 4 5 7" xfId="19001"/>
    <cellStyle name="Normal 3 4 4 6" xfId="1383"/>
    <cellStyle name="Normal 3 4 4 6 2" xfId="4025"/>
    <cellStyle name="Normal 3 4 4 6 2 2" xfId="9306"/>
    <cellStyle name="Normal 3 4 4 6 2 2 2" xfId="27449"/>
    <cellStyle name="Normal 3 4 4 6 2 3" xfId="17063"/>
    <cellStyle name="Normal 3 4 4 6 2 4" xfId="22169"/>
    <cellStyle name="Normal 3 4 4 6 3" xfId="6665"/>
    <cellStyle name="Normal 3 4 4 6 3 2" xfId="24809"/>
    <cellStyle name="Normal 3 4 4 6 4" xfId="11959"/>
    <cellStyle name="Normal 3 4 4 6 5" xfId="14599"/>
    <cellStyle name="Normal 3 4 4 6 6" xfId="19529"/>
    <cellStyle name="Normal 3 4 4 7" xfId="2615"/>
    <cellStyle name="Normal 3 4 4 7 2" xfId="5257"/>
    <cellStyle name="Normal 3 4 4 7 2 2" xfId="10538"/>
    <cellStyle name="Normal 3 4 4 7 2 2 2" xfId="28681"/>
    <cellStyle name="Normal 3 4 4 7 2 3" xfId="23401"/>
    <cellStyle name="Normal 3 4 4 7 3" xfId="7897"/>
    <cellStyle name="Normal 3 4 4 7 3 2" xfId="26041"/>
    <cellStyle name="Normal 3 4 4 7 4" xfId="13191"/>
    <cellStyle name="Normal 3 4 4 7 5" xfId="15831"/>
    <cellStyle name="Normal 3 4 4 7 6" xfId="20761"/>
    <cellStyle name="Normal 3 4 4 8" xfId="2792"/>
    <cellStyle name="Normal 3 4 4 8 2" xfId="8074"/>
    <cellStyle name="Normal 3 4 4 8 2 2" xfId="26217"/>
    <cellStyle name="Normal 3 4 4 8 3" xfId="20937"/>
    <cellStyle name="Normal 3 4 4 9" xfId="5433"/>
    <cellStyle name="Normal 3 4 4 9 2" xfId="23577"/>
    <cellStyle name="Normal 3 4 5" xfId="184"/>
    <cellStyle name="Normal 3 4 5 10" xfId="13411"/>
    <cellStyle name="Normal 3 4 5 11" xfId="18341"/>
    <cellStyle name="Normal 3 4 5 2" xfId="370"/>
    <cellStyle name="Normal 3 4 5 2 2" xfId="723"/>
    <cellStyle name="Normal 3 4 5 2 2 2" xfId="1955"/>
    <cellStyle name="Normal 3 4 5 2 2 2 2" xfId="4597"/>
    <cellStyle name="Normal 3 4 5 2 2 2 2 2" xfId="9878"/>
    <cellStyle name="Normal 3 4 5 2 2 2 2 2 2" xfId="28021"/>
    <cellStyle name="Normal 3 4 5 2 2 2 2 3" xfId="17635"/>
    <cellStyle name="Normal 3 4 5 2 2 2 2 4" xfId="22741"/>
    <cellStyle name="Normal 3 4 5 2 2 2 3" xfId="7237"/>
    <cellStyle name="Normal 3 4 5 2 2 2 3 2" xfId="25381"/>
    <cellStyle name="Normal 3 4 5 2 2 2 4" xfId="12531"/>
    <cellStyle name="Normal 3 4 5 2 2 2 5" xfId="15171"/>
    <cellStyle name="Normal 3 4 5 2 2 2 6" xfId="20101"/>
    <cellStyle name="Normal 3 4 5 2 2 3" xfId="3365"/>
    <cellStyle name="Normal 3 4 5 2 2 3 2" xfId="8646"/>
    <cellStyle name="Normal 3 4 5 2 2 3 2 2" xfId="26789"/>
    <cellStyle name="Normal 3 4 5 2 2 3 3" xfId="16403"/>
    <cellStyle name="Normal 3 4 5 2 2 3 4" xfId="21509"/>
    <cellStyle name="Normal 3 4 5 2 2 4" xfId="6005"/>
    <cellStyle name="Normal 3 4 5 2 2 4 2" xfId="24149"/>
    <cellStyle name="Normal 3 4 5 2 2 5" xfId="11299"/>
    <cellStyle name="Normal 3 4 5 2 2 6" xfId="13939"/>
    <cellStyle name="Normal 3 4 5 2 2 7" xfId="18869"/>
    <cellStyle name="Normal 3 4 5 2 3" xfId="1075"/>
    <cellStyle name="Normal 3 4 5 2 3 2" xfId="2307"/>
    <cellStyle name="Normal 3 4 5 2 3 2 2" xfId="4949"/>
    <cellStyle name="Normal 3 4 5 2 3 2 2 2" xfId="10230"/>
    <cellStyle name="Normal 3 4 5 2 3 2 2 2 2" xfId="28373"/>
    <cellStyle name="Normal 3 4 5 2 3 2 2 3" xfId="17987"/>
    <cellStyle name="Normal 3 4 5 2 3 2 2 4" xfId="23093"/>
    <cellStyle name="Normal 3 4 5 2 3 2 3" xfId="7589"/>
    <cellStyle name="Normal 3 4 5 2 3 2 3 2" xfId="25733"/>
    <cellStyle name="Normal 3 4 5 2 3 2 4" xfId="12883"/>
    <cellStyle name="Normal 3 4 5 2 3 2 5" xfId="15523"/>
    <cellStyle name="Normal 3 4 5 2 3 2 6" xfId="20453"/>
    <cellStyle name="Normal 3 4 5 2 3 3" xfId="3717"/>
    <cellStyle name="Normal 3 4 5 2 3 3 2" xfId="8998"/>
    <cellStyle name="Normal 3 4 5 2 3 3 2 2" xfId="27141"/>
    <cellStyle name="Normal 3 4 5 2 3 3 3" xfId="16755"/>
    <cellStyle name="Normal 3 4 5 2 3 3 4" xfId="21861"/>
    <cellStyle name="Normal 3 4 5 2 3 4" xfId="6357"/>
    <cellStyle name="Normal 3 4 5 2 3 4 2" xfId="24501"/>
    <cellStyle name="Normal 3 4 5 2 3 5" xfId="11651"/>
    <cellStyle name="Normal 3 4 5 2 3 6" xfId="14291"/>
    <cellStyle name="Normal 3 4 5 2 3 7" xfId="19221"/>
    <cellStyle name="Normal 3 4 5 2 4" xfId="1603"/>
    <cellStyle name="Normal 3 4 5 2 4 2" xfId="4245"/>
    <cellStyle name="Normal 3 4 5 2 4 2 2" xfId="9526"/>
    <cellStyle name="Normal 3 4 5 2 4 2 2 2" xfId="27669"/>
    <cellStyle name="Normal 3 4 5 2 4 2 3" xfId="17283"/>
    <cellStyle name="Normal 3 4 5 2 4 2 4" xfId="22389"/>
    <cellStyle name="Normal 3 4 5 2 4 3" xfId="6885"/>
    <cellStyle name="Normal 3 4 5 2 4 3 2" xfId="25029"/>
    <cellStyle name="Normal 3 4 5 2 4 4" xfId="12179"/>
    <cellStyle name="Normal 3 4 5 2 4 5" xfId="14819"/>
    <cellStyle name="Normal 3 4 5 2 4 6" xfId="19749"/>
    <cellStyle name="Normal 3 4 5 2 5" xfId="3012"/>
    <cellStyle name="Normal 3 4 5 2 5 2" xfId="8294"/>
    <cellStyle name="Normal 3 4 5 2 5 2 2" xfId="26437"/>
    <cellStyle name="Normal 3 4 5 2 5 3" xfId="16051"/>
    <cellStyle name="Normal 3 4 5 2 5 4" xfId="21157"/>
    <cellStyle name="Normal 3 4 5 2 6" xfId="5653"/>
    <cellStyle name="Normal 3 4 5 2 6 2" xfId="23797"/>
    <cellStyle name="Normal 3 4 5 2 7" xfId="10953"/>
    <cellStyle name="Normal 3 4 5 2 8" xfId="13587"/>
    <cellStyle name="Normal 3 4 5 2 9" xfId="18517"/>
    <cellStyle name="Normal 3 4 5 3" xfId="546"/>
    <cellStyle name="Normal 3 4 5 3 2" xfId="1251"/>
    <cellStyle name="Normal 3 4 5 3 2 2" xfId="2483"/>
    <cellStyle name="Normal 3 4 5 3 2 2 2" xfId="5125"/>
    <cellStyle name="Normal 3 4 5 3 2 2 2 2" xfId="10406"/>
    <cellStyle name="Normal 3 4 5 3 2 2 2 2 2" xfId="28549"/>
    <cellStyle name="Normal 3 4 5 3 2 2 2 3" xfId="18163"/>
    <cellStyle name="Normal 3 4 5 3 2 2 2 4" xfId="23269"/>
    <cellStyle name="Normal 3 4 5 3 2 2 3" xfId="7765"/>
    <cellStyle name="Normal 3 4 5 3 2 2 3 2" xfId="25909"/>
    <cellStyle name="Normal 3 4 5 3 2 2 4" xfId="13059"/>
    <cellStyle name="Normal 3 4 5 3 2 2 5" xfId="15699"/>
    <cellStyle name="Normal 3 4 5 3 2 2 6" xfId="20629"/>
    <cellStyle name="Normal 3 4 5 3 2 3" xfId="3893"/>
    <cellStyle name="Normal 3 4 5 3 2 3 2" xfId="9174"/>
    <cellStyle name="Normal 3 4 5 3 2 3 2 2" xfId="27317"/>
    <cellStyle name="Normal 3 4 5 3 2 3 3" xfId="16931"/>
    <cellStyle name="Normal 3 4 5 3 2 3 4" xfId="22037"/>
    <cellStyle name="Normal 3 4 5 3 2 4" xfId="6533"/>
    <cellStyle name="Normal 3 4 5 3 2 4 2" xfId="24677"/>
    <cellStyle name="Normal 3 4 5 3 2 5" xfId="11827"/>
    <cellStyle name="Normal 3 4 5 3 2 6" xfId="14467"/>
    <cellStyle name="Normal 3 4 5 3 2 7" xfId="19397"/>
    <cellStyle name="Normal 3 4 5 3 3" xfId="1779"/>
    <cellStyle name="Normal 3 4 5 3 3 2" xfId="4421"/>
    <cellStyle name="Normal 3 4 5 3 3 2 2" xfId="9702"/>
    <cellStyle name="Normal 3 4 5 3 3 2 2 2" xfId="27845"/>
    <cellStyle name="Normal 3 4 5 3 3 2 3" xfId="17459"/>
    <cellStyle name="Normal 3 4 5 3 3 2 4" xfId="22565"/>
    <cellStyle name="Normal 3 4 5 3 3 3" xfId="7061"/>
    <cellStyle name="Normal 3 4 5 3 3 3 2" xfId="25205"/>
    <cellStyle name="Normal 3 4 5 3 3 4" xfId="12355"/>
    <cellStyle name="Normal 3 4 5 3 3 5" xfId="14995"/>
    <cellStyle name="Normal 3 4 5 3 3 6" xfId="19925"/>
    <cellStyle name="Normal 3 4 5 3 4" xfId="3188"/>
    <cellStyle name="Normal 3 4 5 3 4 2" xfId="8470"/>
    <cellStyle name="Normal 3 4 5 3 4 2 2" xfId="26613"/>
    <cellStyle name="Normal 3 4 5 3 4 3" xfId="16227"/>
    <cellStyle name="Normal 3 4 5 3 4 4" xfId="21333"/>
    <cellStyle name="Normal 3 4 5 3 5" xfId="5829"/>
    <cellStyle name="Normal 3 4 5 3 5 2" xfId="23973"/>
    <cellStyle name="Normal 3 4 5 3 6" xfId="11125"/>
    <cellStyle name="Normal 3 4 5 3 7" xfId="13763"/>
    <cellStyle name="Normal 3 4 5 3 8" xfId="18693"/>
    <cellStyle name="Normal 3 4 5 4" xfId="899"/>
    <cellStyle name="Normal 3 4 5 4 2" xfId="2131"/>
    <cellStyle name="Normal 3 4 5 4 2 2" xfId="4773"/>
    <cellStyle name="Normal 3 4 5 4 2 2 2" xfId="10054"/>
    <cellStyle name="Normal 3 4 5 4 2 2 2 2" xfId="28197"/>
    <cellStyle name="Normal 3 4 5 4 2 2 3" xfId="17811"/>
    <cellStyle name="Normal 3 4 5 4 2 2 4" xfId="22917"/>
    <cellStyle name="Normal 3 4 5 4 2 3" xfId="7413"/>
    <cellStyle name="Normal 3 4 5 4 2 3 2" xfId="25557"/>
    <cellStyle name="Normal 3 4 5 4 2 4" xfId="12707"/>
    <cellStyle name="Normal 3 4 5 4 2 5" xfId="15347"/>
    <cellStyle name="Normal 3 4 5 4 2 6" xfId="20277"/>
    <cellStyle name="Normal 3 4 5 4 3" xfId="3541"/>
    <cellStyle name="Normal 3 4 5 4 3 2" xfId="8822"/>
    <cellStyle name="Normal 3 4 5 4 3 2 2" xfId="26965"/>
    <cellStyle name="Normal 3 4 5 4 3 3" xfId="16579"/>
    <cellStyle name="Normal 3 4 5 4 3 4" xfId="21685"/>
    <cellStyle name="Normal 3 4 5 4 4" xfId="6181"/>
    <cellStyle name="Normal 3 4 5 4 4 2" xfId="24325"/>
    <cellStyle name="Normal 3 4 5 4 5" xfId="11475"/>
    <cellStyle name="Normal 3 4 5 4 6" xfId="14115"/>
    <cellStyle name="Normal 3 4 5 4 7" xfId="19045"/>
    <cellStyle name="Normal 3 4 5 5" xfId="1427"/>
    <cellStyle name="Normal 3 4 5 5 2" xfId="4069"/>
    <cellStyle name="Normal 3 4 5 5 2 2" xfId="9350"/>
    <cellStyle name="Normal 3 4 5 5 2 2 2" xfId="27493"/>
    <cellStyle name="Normal 3 4 5 5 2 3" xfId="17107"/>
    <cellStyle name="Normal 3 4 5 5 2 4" xfId="22213"/>
    <cellStyle name="Normal 3 4 5 5 3" xfId="6709"/>
    <cellStyle name="Normal 3 4 5 5 3 2" xfId="24853"/>
    <cellStyle name="Normal 3 4 5 5 4" xfId="12003"/>
    <cellStyle name="Normal 3 4 5 5 5" xfId="14643"/>
    <cellStyle name="Normal 3 4 5 5 6" xfId="19573"/>
    <cellStyle name="Normal 3 4 5 6" xfId="2659"/>
    <cellStyle name="Normal 3 4 5 6 2" xfId="5301"/>
    <cellStyle name="Normal 3 4 5 6 2 2" xfId="10582"/>
    <cellStyle name="Normal 3 4 5 6 2 2 2" xfId="28725"/>
    <cellStyle name="Normal 3 4 5 6 2 3" xfId="23445"/>
    <cellStyle name="Normal 3 4 5 6 3" xfId="7941"/>
    <cellStyle name="Normal 3 4 5 6 3 2" xfId="26085"/>
    <cellStyle name="Normal 3 4 5 6 4" xfId="13235"/>
    <cellStyle name="Normal 3 4 5 6 5" xfId="15875"/>
    <cellStyle name="Normal 3 4 5 6 6" xfId="20805"/>
    <cellStyle name="Normal 3 4 5 7" xfId="2836"/>
    <cellStyle name="Normal 3 4 5 7 2" xfId="8118"/>
    <cellStyle name="Normal 3 4 5 7 2 2" xfId="26261"/>
    <cellStyle name="Normal 3 4 5 7 3" xfId="20981"/>
    <cellStyle name="Normal 3 4 5 8" xfId="5477"/>
    <cellStyle name="Normal 3 4 5 8 2" xfId="23621"/>
    <cellStyle name="Normal 3 4 5 9" xfId="10775"/>
    <cellStyle name="Normal 3 4 6" xfId="282"/>
    <cellStyle name="Normal 3 4 6 2" xfId="634"/>
    <cellStyle name="Normal 3 4 6 2 2" xfId="1866"/>
    <cellStyle name="Normal 3 4 6 2 2 2" xfId="4508"/>
    <cellStyle name="Normal 3 4 6 2 2 2 2" xfId="9789"/>
    <cellStyle name="Normal 3 4 6 2 2 2 2 2" xfId="27932"/>
    <cellStyle name="Normal 3 4 6 2 2 2 3" xfId="17546"/>
    <cellStyle name="Normal 3 4 6 2 2 2 4" xfId="22652"/>
    <cellStyle name="Normal 3 4 6 2 2 3" xfId="7148"/>
    <cellStyle name="Normal 3 4 6 2 2 3 2" xfId="25292"/>
    <cellStyle name="Normal 3 4 6 2 2 4" xfId="12442"/>
    <cellStyle name="Normal 3 4 6 2 2 5" xfId="15082"/>
    <cellStyle name="Normal 3 4 6 2 2 6" xfId="20012"/>
    <cellStyle name="Normal 3 4 6 2 3" xfId="3276"/>
    <cellStyle name="Normal 3 4 6 2 3 2" xfId="8557"/>
    <cellStyle name="Normal 3 4 6 2 3 2 2" xfId="26700"/>
    <cellStyle name="Normal 3 4 6 2 3 3" xfId="16314"/>
    <cellStyle name="Normal 3 4 6 2 3 4" xfId="21420"/>
    <cellStyle name="Normal 3 4 6 2 4" xfId="5916"/>
    <cellStyle name="Normal 3 4 6 2 4 2" xfId="24060"/>
    <cellStyle name="Normal 3 4 6 2 5" xfId="11210"/>
    <cellStyle name="Normal 3 4 6 2 6" xfId="13850"/>
    <cellStyle name="Normal 3 4 6 2 7" xfId="18780"/>
    <cellStyle name="Normal 3 4 6 3" xfId="986"/>
    <cellStyle name="Normal 3 4 6 3 2" xfId="2218"/>
    <cellStyle name="Normal 3 4 6 3 2 2" xfId="4860"/>
    <cellStyle name="Normal 3 4 6 3 2 2 2" xfId="10141"/>
    <cellStyle name="Normal 3 4 6 3 2 2 2 2" xfId="28284"/>
    <cellStyle name="Normal 3 4 6 3 2 2 3" xfId="17898"/>
    <cellStyle name="Normal 3 4 6 3 2 2 4" xfId="23004"/>
    <cellStyle name="Normal 3 4 6 3 2 3" xfId="7500"/>
    <cellStyle name="Normal 3 4 6 3 2 3 2" xfId="25644"/>
    <cellStyle name="Normal 3 4 6 3 2 4" xfId="12794"/>
    <cellStyle name="Normal 3 4 6 3 2 5" xfId="15434"/>
    <cellStyle name="Normal 3 4 6 3 2 6" xfId="20364"/>
    <cellStyle name="Normal 3 4 6 3 3" xfId="3628"/>
    <cellStyle name="Normal 3 4 6 3 3 2" xfId="8909"/>
    <cellStyle name="Normal 3 4 6 3 3 2 2" xfId="27052"/>
    <cellStyle name="Normal 3 4 6 3 3 3" xfId="16666"/>
    <cellStyle name="Normal 3 4 6 3 3 4" xfId="21772"/>
    <cellStyle name="Normal 3 4 6 3 4" xfId="6268"/>
    <cellStyle name="Normal 3 4 6 3 4 2" xfId="24412"/>
    <cellStyle name="Normal 3 4 6 3 5" xfId="11562"/>
    <cellStyle name="Normal 3 4 6 3 6" xfId="14202"/>
    <cellStyle name="Normal 3 4 6 3 7" xfId="19132"/>
    <cellStyle name="Normal 3 4 6 4" xfId="1514"/>
    <cellStyle name="Normal 3 4 6 4 2" xfId="4156"/>
    <cellStyle name="Normal 3 4 6 4 2 2" xfId="9437"/>
    <cellStyle name="Normal 3 4 6 4 2 2 2" xfId="27580"/>
    <cellStyle name="Normal 3 4 6 4 2 3" xfId="17194"/>
    <cellStyle name="Normal 3 4 6 4 2 4" xfId="22300"/>
    <cellStyle name="Normal 3 4 6 4 3" xfId="6796"/>
    <cellStyle name="Normal 3 4 6 4 3 2" xfId="24940"/>
    <cellStyle name="Normal 3 4 6 4 4" xfId="12090"/>
    <cellStyle name="Normal 3 4 6 4 5" xfId="14730"/>
    <cellStyle name="Normal 3 4 6 4 6" xfId="19660"/>
    <cellStyle name="Normal 3 4 6 5" xfId="2923"/>
    <cellStyle name="Normal 3 4 6 5 2" xfId="8205"/>
    <cellStyle name="Normal 3 4 6 5 2 2" xfId="26348"/>
    <cellStyle name="Normal 3 4 6 5 3" xfId="15962"/>
    <cellStyle name="Normal 3 4 6 5 4" xfId="21068"/>
    <cellStyle name="Normal 3 4 6 6" xfId="5564"/>
    <cellStyle name="Normal 3 4 6 6 2" xfId="23708"/>
    <cellStyle name="Normal 3 4 6 7" xfId="10867"/>
    <cellStyle name="Normal 3 4 6 8" xfId="13498"/>
    <cellStyle name="Normal 3 4 6 9" xfId="18429"/>
    <cellStyle name="Normal 3 4 7" xfId="457"/>
    <cellStyle name="Normal 3 4 7 2" xfId="1162"/>
    <cellStyle name="Normal 3 4 7 2 2" xfId="2394"/>
    <cellStyle name="Normal 3 4 7 2 2 2" xfId="5036"/>
    <cellStyle name="Normal 3 4 7 2 2 2 2" xfId="10317"/>
    <cellStyle name="Normal 3 4 7 2 2 2 2 2" xfId="28460"/>
    <cellStyle name="Normal 3 4 7 2 2 2 3" xfId="18074"/>
    <cellStyle name="Normal 3 4 7 2 2 2 4" xfId="23180"/>
    <cellStyle name="Normal 3 4 7 2 2 3" xfId="7676"/>
    <cellStyle name="Normal 3 4 7 2 2 3 2" xfId="25820"/>
    <cellStyle name="Normal 3 4 7 2 2 4" xfId="12970"/>
    <cellStyle name="Normal 3 4 7 2 2 5" xfId="15610"/>
    <cellStyle name="Normal 3 4 7 2 2 6" xfId="20540"/>
    <cellStyle name="Normal 3 4 7 2 3" xfId="3804"/>
    <cellStyle name="Normal 3 4 7 2 3 2" xfId="9085"/>
    <cellStyle name="Normal 3 4 7 2 3 2 2" xfId="27228"/>
    <cellStyle name="Normal 3 4 7 2 3 3" xfId="16842"/>
    <cellStyle name="Normal 3 4 7 2 3 4" xfId="21948"/>
    <cellStyle name="Normal 3 4 7 2 4" xfId="6444"/>
    <cellStyle name="Normal 3 4 7 2 4 2" xfId="24588"/>
    <cellStyle name="Normal 3 4 7 2 5" xfId="11738"/>
    <cellStyle name="Normal 3 4 7 2 6" xfId="14378"/>
    <cellStyle name="Normal 3 4 7 2 7" xfId="19308"/>
    <cellStyle name="Normal 3 4 7 3" xfId="1690"/>
    <cellStyle name="Normal 3 4 7 3 2" xfId="4332"/>
    <cellStyle name="Normal 3 4 7 3 2 2" xfId="9613"/>
    <cellStyle name="Normal 3 4 7 3 2 2 2" xfId="27756"/>
    <cellStyle name="Normal 3 4 7 3 2 3" xfId="17370"/>
    <cellStyle name="Normal 3 4 7 3 2 4" xfId="22476"/>
    <cellStyle name="Normal 3 4 7 3 3" xfId="6972"/>
    <cellStyle name="Normal 3 4 7 3 3 2" xfId="25116"/>
    <cellStyle name="Normal 3 4 7 3 4" xfId="12266"/>
    <cellStyle name="Normal 3 4 7 3 5" xfId="14906"/>
    <cellStyle name="Normal 3 4 7 3 6" xfId="19836"/>
    <cellStyle name="Normal 3 4 7 4" xfId="3099"/>
    <cellStyle name="Normal 3 4 7 4 2" xfId="8381"/>
    <cellStyle name="Normal 3 4 7 4 2 2" xfId="26524"/>
    <cellStyle name="Normal 3 4 7 4 3" xfId="16138"/>
    <cellStyle name="Normal 3 4 7 4 4" xfId="21244"/>
    <cellStyle name="Normal 3 4 7 5" xfId="5740"/>
    <cellStyle name="Normal 3 4 7 5 2" xfId="23884"/>
    <cellStyle name="Normal 3 4 7 6" xfId="11038"/>
    <cellStyle name="Normal 3 4 7 7" xfId="13674"/>
    <cellStyle name="Normal 3 4 7 8" xfId="18604"/>
    <cellStyle name="Normal 3 4 8" xfId="810"/>
    <cellStyle name="Normal 3 4 8 2" xfId="2042"/>
    <cellStyle name="Normal 3 4 8 2 2" xfId="4684"/>
    <cellStyle name="Normal 3 4 8 2 2 2" xfId="9965"/>
    <cellStyle name="Normal 3 4 8 2 2 2 2" xfId="28108"/>
    <cellStyle name="Normal 3 4 8 2 2 3" xfId="17722"/>
    <cellStyle name="Normal 3 4 8 2 2 4" xfId="22828"/>
    <cellStyle name="Normal 3 4 8 2 3" xfId="7324"/>
    <cellStyle name="Normal 3 4 8 2 3 2" xfId="25468"/>
    <cellStyle name="Normal 3 4 8 2 4" xfId="12618"/>
    <cellStyle name="Normal 3 4 8 2 5" xfId="15258"/>
    <cellStyle name="Normal 3 4 8 2 6" xfId="20188"/>
    <cellStyle name="Normal 3 4 8 3" xfId="3452"/>
    <cellStyle name="Normal 3 4 8 3 2" xfId="8733"/>
    <cellStyle name="Normal 3 4 8 3 2 2" xfId="26876"/>
    <cellStyle name="Normal 3 4 8 3 3" xfId="16490"/>
    <cellStyle name="Normal 3 4 8 3 4" xfId="21596"/>
    <cellStyle name="Normal 3 4 8 4" xfId="6092"/>
    <cellStyle name="Normal 3 4 8 4 2" xfId="24236"/>
    <cellStyle name="Normal 3 4 8 5" xfId="11386"/>
    <cellStyle name="Normal 3 4 8 6" xfId="14026"/>
    <cellStyle name="Normal 3 4 8 7" xfId="18956"/>
    <cellStyle name="Normal 3 4 9" xfId="1338"/>
    <cellStyle name="Normal 3 4 9 2" xfId="3980"/>
    <cellStyle name="Normal 3 4 9 2 2" xfId="9261"/>
    <cellStyle name="Normal 3 4 9 2 2 2" xfId="27404"/>
    <cellStyle name="Normal 3 4 9 2 3" xfId="17018"/>
    <cellStyle name="Normal 3 4 9 2 4" xfId="22124"/>
    <cellStyle name="Normal 3 4 9 3" xfId="6620"/>
    <cellStyle name="Normal 3 4 9 3 2" xfId="24764"/>
    <cellStyle name="Normal 3 4 9 4" xfId="11914"/>
    <cellStyle name="Normal 3 4 9 5" xfId="14554"/>
    <cellStyle name="Normal 3 4 9 6" xfId="19484"/>
    <cellStyle name="Normal 3 5" xfId="52"/>
    <cellStyle name="Normal 3 5 2" xfId="63"/>
    <cellStyle name="Normal 3 5 3" xfId="156"/>
    <cellStyle name="Normal 3 6" xfId="71"/>
    <cellStyle name="Normal 3 6 10" xfId="2758"/>
    <cellStyle name="Normal 3 6 10 2" xfId="8040"/>
    <cellStyle name="Normal 3 6 10 2 2" xfId="26183"/>
    <cellStyle name="Normal 3 6 10 3" xfId="20903"/>
    <cellStyle name="Normal 3 6 11" xfId="5399"/>
    <cellStyle name="Normal 3 6 11 2" xfId="23543"/>
    <cellStyle name="Normal 3 6 12" xfId="13331"/>
    <cellStyle name="Normal 3 6 13" xfId="18260"/>
    <cellStyle name="Normal 3 6 2" xfId="107"/>
    <cellStyle name="Normal 3 6 3" xfId="155"/>
    <cellStyle name="Normal 3 6 3 10" xfId="10713"/>
    <cellStyle name="Normal 3 6 3 11" xfId="13387"/>
    <cellStyle name="Normal 3 6 3 12" xfId="18316"/>
    <cellStyle name="Normal 3 6 3 2" xfId="248"/>
    <cellStyle name="Normal 3 6 3 2 10" xfId="13474"/>
    <cellStyle name="Normal 3 6 3 2 11" xfId="18404"/>
    <cellStyle name="Normal 3 6 3 2 2" xfId="433"/>
    <cellStyle name="Normal 3 6 3 2 2 2" xfId="786"/>
    <cellStyle name="Normal 3 6 3 2 2 2 2" xfId="2018"/>
    <cellStyle name="Normal 3 6 3 2 2 2 2 2" xfId="4660"/>
    <cellStyle name="Normal 3 6 3 2 2 2 2 2 2" xfId="9941"/>
    <cellStyle name="Normal 3 6 3 2 2 2 2 2 2 2" xfId="28084"/>
    <cellStyle name="Normal 3 6 3 2 2 2 2 2 3" xfId="17698"/>
    <cellStyle name="Normal 3 6 3 2 2 2 2 2 4" xfId="22804"/>
    <cellStyle name="Normal 3 6 3 2 2 2 2 3" xfId="7300"/>
    <cellStyle name="Normal 3 6 3 2 2 2 2 3 2" xfId="25444"/>
    <cellStyle name="Normal 3 6 3 2 2 2 2 4" xfId="12594"/>
    <cellStyle name="Normal 3 6 3 2 2 2 2 5" xfId="15234"/>
    <cellStyle name="Normal 3 6 3 2 2 2 2 6" xfId="20164"/>
    <cellStyle name="Normal 3 6 3 2 2 2 3" xfId="3428"/>
    <cellStyle name="Normal 3 6 3 2 2 2 3 2" xfId="8709"/>
    <cellStyle name="Normal 3 6 3 2 2 2 3 2 2" xfId="26852"/>
    <cellStyle name="Normal 3 6 3 2 2 2 3 3" xfId="16466"/>
    <cellStyle name="Normal 3 6 3 2 2 2 3 4" xfId="21572"/>
    <cellStyle name="Normal 3 6 3 2 2 2 4" xfId="6068"/>
    <cellStyle name="Normal 3 6 3 2 2 2 4 2" xfId="24212"/>
    <cellStyle name="Normal 3 6 3 2 2 2 5" xfId="11362"/>
    <cellStyle name="Normal 3 6 3 2 2 2 6" xfId="14002"/>
    <cellStyle name="Normal 3 6 3 2 2 2 7" xfId="18932"/>
    <cellStyle name="Normal 3 6 3 2 2 3" xfId="1138"/>
    <cellStyle name="Normal 3 6 3 2 2 3 2" xfId="2370"/>
    <cellStyle name="Normal 3 6 3 2 2 3 2 2" xfId="5012"/>
    <cellStyle name="Normal 3 6 3 2 2 3 2 2 2" xfId="10293"/>
    <cellStyle name="Normal 3 6 3 2 2 3 2 2 2 2" xfId="28436"/>
    <cellStyle name="Normal 3 6 3 2 2 3 2 2 3" xfId="18050"/>
    <cellStyle name="Normal 3 6 3 2 2 3 2 2 4" xfId="23156"/>
    <cellStyle name="Normal 3 6 3 2 2 3 2 3" xfId="7652"/>
    <cellStyle name="Normal 3 6 3 2 2 3 2 3 2" xfId="25796"/>
    <cellStyle name="Normal 3 6 3 2 2 3 2 4" xfId="12946"/>
    <cellStyle name="Normal 3 6 3 2 2 3 2 5" xfId="15586"/>
    <cellStyle name="Normal 3 6 3 2 2 3 2 6" xfId="20516"/>
    <cellStyle name="Normal 3 6 3 2 2 3 3" xfId="3780"/>
    <cellStyle name="Normal 3 6 3 2 2 3 3 2" xfId="9061"/>
    <cellStyle name="Normal 3 6 3 2 2 3 3 2 2" xfId="27204"/>
    <cellStyle name="Normal 3 6 3 2 2 3 3 3" xfId="16818"/>
    <cellStyle name="Normal 3 6 3 2 2 3 3 4" xfId="21924"/>
    <cellStyle name="Normal 3 6 3 2 2 3 4" xfId="6420"/>
    <cellStyle name="Normal 3 6 3 2 2 3 4 2" xfId="24564"/>
    <cellStyle name="Normal 3 6 3 2 2 3 5" xfId="11714"/>
    <cellStyle name="Normal 3 6 3 2 2 3 6" xfId="14354"/>
    <cellStyle name="Normal 3 6 3 2 2 3 7" xfId="19284"/>
    <cellStyle name="Normal 3 6 3 2 2 4" xfId="1666"/>
    <cellStyle name="Normal 3 6 3 2 2 4 2" xfId="4308"/>
    <cellStyle name="Normal 3 6 3 2 2 4 2 2" xfId="9589"/>
    <cellStyle name="Normal 3 6 3 2 2 4 2 2 2" xfId="27732"/>
    <cellStyle name="Normal 3 6 3 2 2 4 2 3" xfId="17346"/>
    <cellStyle name="Normal 3 6 3 2 2 4 2 4" xfId="22452"/>
    <cellStyle name="Normal 3 6 3 2 2 4 3" xfId="6948"/>
    <cellStyle name="Normal 3 6 3 2 2 4 3 2" xfId="25092"/>
    <cellStyle name="Normal 3 6 3 2 2 4 4" xfId="12242"/>
    <cellStyle name="Normal 3 6 3 2 2 4 5" xfId="14882"/>
    <cellStyle name="Normal 3 6 3 2 2 4 6" xfId="19812"/>
    <cellStyle name="Normal 3 6 3 2 2 5" xfId="3075"/>
    <cellStyle name="Normal 3 6 3 2 2 5 2" xfId="8357"/>
    <cellStyle name="Normal 3 6 3 2 2 5 2 2" xfId="26500"/>
    <cellStyle name="Normal 3 6 3 2 2 5 3" xfId="16114"/>
    <cellStyle name="Normal 3 6 3 2 2 5 4" xfId="21220"/>
    <cellStyle name="Normal 3 6 3 2 2 6" xfId="5716"/>
    <cellStyle name="Normal 3 6 3 2 2 6 2" xfId="23860"/>
    <cellStyle name="Normal 3 6 3 2 2 7" xfId="11014"/>
    <cellStyle name="Normal 3 6 3 2 2 8" xfId="13650"/>
    <cellStyle name="Normal 3 6 3 2 2 9" xfId="18580"/>
    <cellStyle name="Normal 3 6 3 2 3" xfId="609"/>
    <cellStyle name="Normal 3 6 3 2 3 2" xfId="1314"/>
    <cellStyle name="Normal 3 6 3 2 3 2 2" xfId="2546"/>
    <cellStyle name="Normal 3 6 3 2 3 2 2 2" xfId="5188"/>
    <cellStyle name="Normal 3 6 3 2 3 2 2 2 2" xfId="10469"/>
    <cellStyle name="Normal 3 6 3 2 3 2 2 2 2 2" xfId="28612"/>
    <cellStyle name="Normal 3 6 3 2 3 2 2 2 3" xfId="18226"/>
    <cellStyle name="Normal 3 6 3 2 3 2 2 2 4" xfId="23332"/>
    <cellStyle name="Normal 3 6 3 2 3 2 2 3" xfId="7828"/>
    <cellStyle name="Normal 3 6 3 2 3 2 2 3 2" xfId="25972"/>
    <cellStyle name="Normal 3 6 3 2 3 2 2 4" xfId="13122"/>
    <cellStyle name="Normal 3 6 3 2 3 2 2 5" xfId="15762"/>
    <cellStyle name="Normal 3 6 3 2 3 2 2 6" xfId="20692"/>
    <cellStyle name="Normal 3 6 3 2 3 2 3" xfId="3956"/>
    <cellStyle name="Normal 3 6 3 2 3 2 3 2" xfId="9237"/>
    <cellStyle name="Normal 3 6 3 2 3 2 3 2 2" xfId="27380"/>
    <cellStyle name="Normal 3 6 3 2 3 2 3 3" xfId="16994"/>
    <cellStyle name="Normal 3 6 3 2 3 2 3 4" xfId="22100"/>
    <cellStyle name="Normal 3 6 3 2 3 2 4" xfId="6596"/>
    <cellStyle name="Normal 3 6 3 2 3 2 4 2" xfId="24740"/>
    <cellStyle name="Normal 3 6 3 2 3 2 5" xfId="11890"/>
    <cellStyle name="Normal 3 6 3 2 3 2 6" xfId="14530"/>
    <cellStyle name="Normal 3 6 3 2 3 2 7" xfId="19460"/>
    <cellStyle name="Normal 3 6 3 2 3 3" xfId="1842"/>
    <cellStyle name="Normal 3 6 3 2 3 3 2" xfId="4484"/>
    <cellStyle name="Normal 3 6 3 2 3 3 2 2" xfId="9765"/>
    <cellStyle name="Normal 3 6 3 2 3 3 2 2 2" xfId="27908"/>
    <cellStyle name="Normal 3 6 3 2 3 3 2 3" xfId="17522"/>
    <cellStyle name="Normal 3 6 3 2 3 3 2 4" xfId="22628"/>
    <cellStyle name="Normal 3 6 3 2 3 3 3" xfId="7124"/>
    <cellStyle name="Normal 3 6 3 2 3 3 3 2" xfId="25268"/>
    <cellStyle name="Normal 3 6 3 2 3 3 4" xfId="12418"/>
    <cellStyle name="Normal 3 6 3 2 3 3 5" xfId="15058"/>
    <cellStyle name="Normal 3 6 3 2 3 3 6" xfId="19988"/>
    <cellStyle name="Normal 3 6 3 2 3 4" xfId="3251"/>
    <cellStyle name="Normal 3 6 3 2 3 4 2" xfId="8533"/>
    <cellStyle name="Normal 3 6 3 2 3 4 2 2" xfId="26676"/>
    <cellStyle name="Normal 3 6 3 2 3 4 3" xfId="16290"/>
    <cellStyle name="Normal 3 6 3 2 3 4 4" xfId="21396"/>
    <cellStyle name="Normal 3 6 3 2 3 5" xfId="5892"/>
    <cellStyle name="Normal 3 6 3 2 3 5 2" xfId="24036"/>
    <cellStyle name="Normal 3 6 3 2 3 6" xfId="11186"/>
    <cellStyle name="Normal 3 6 3 2 3 7" xfId="13826"/>
    <cellStyle name="Normal 3 6 3 2 3 8" xfId="18756"/>
    <cellStyle name="Normal 3 6 3 2 4" xfId="962"/>
    <cellStyle name="Normal 3 6 3 2 4 2" xfId="2194"/>
    <cellStyle name="Normal 3 6 3 2 4 2 2" xfId="4836"/>
    <cellStyle name="Normal 3 6 3 2 4 2 2 2" xfId="10117"/>
    <cellStyle name="Normal 3 6 3 2 4 2 2 2 2" xfId="28260"/>
    <cellStyle name="Normal 3 6 3 2 4 2 2 3" xfId="17874"/>
    <cellStyle name="Normal 3 6 3 2 4 2 2 4" xfId="22980"/>
    <cellStyle name="Normal 3 6 3 2 4 2 3" xfId="7476"/>
    <cellStyle name="Normal 3 6 3 2 4 2 3 2" xfId="25620"/>
    <cellStyle name="Normal 3 6 3 2 4 2 4" xfId="12770"/>
    <cellStyle name="Normal 3 6 3 2 4 2 5" xfId="15410"/>
    <cellStyle name="Normal 3 6 3 2 4 2 6" xfId="20340"/>
    <cellStyle name="Normal 3 6 3 2 4 3" xfId="3604"/>
    <cellStyle name="Normal 3 6 3 2 4 3 2" xfId="8885"/>
    <cellStyle name="Normal 3 6 3 2 4 3 2 2" xfId="27028"/>
    <cellStyle name="Normal 3 6 3 2 4 3 3" xfId="16642"/>
    <cellStyle name="Normal 3 6 3 2 4 3 4" xfId="21748"/>
    <cellStyle name="Normal 3 6 3 2 4 4" xfId="6244"/>
    <cellStyle name="Normal 3 6 3 2 4 4 2" xfId="24388"/>
    <cellStyle name="Normal 3 6 3 2 4 5" xfId="11538"/>
    <cellStyle name="Normal 3 6 3 2 4 6" xfId="14178"/>
    <cellStyle name="Normal 3 6 3 2 4 7" xfId="19108"/>
    <cellStyle name="Normal 3 6 3 2 5" xfId="1490"/>
    <cellStyle name="Normal 3 6 3 2 5 2" xfId="4132"/>
    <cellStyle name="Normal 3 6 3 2 5 2 2" xfId="9413"/>
    <cellStyle name="Normal 3 6 3 2 5 2 2 2" xfId="27556"/>
    <cellStyle name="Normal 3 6 3 2 5 2 3" xfId="17170"/>
    <cellStyle name="Normal 3 6 3 2 5 2 4" xfId="22276"/>
    <cellStyle name="Normal 3 6 3 2 5 3" xfId="6772"/>
    <cellStyle name="Normal 3 6 3 2 5 3 2" xfId="24916"/>
    <cellStyle name="Normal 3 6 3 2 5 4" xfId="12066"/>
    <cellStyle name="Normal 3 6 3 2 5 5" xfId="14706"/>
    <cellStyle name="Normal 3 6 3 2 5 6" xfId="19636"/>
    <cellStyle name="Normal 3 6 3 2 6" xfId="2722"/>
    <cellStyle name="Normal 3 6 3 2 6 2" xfId="5364"/>
    <cellStyle name="Normal 3 6 3 2 6 2 2" xfId="10645"/>
    <cellStyle name="Normal 3 6 3 2 6 2 2 2" xfId="28788"/>
    <cellStyle name="Normal 3 6 3 2 6 2 3" xfId="23508"/>
    <cellStyle name="Normal 3 6 3 2 6 3" xfId="8004"/>
    <cellStyle name="Normal 3 6 3 2 6 3 2" xfId="26148"/>
    <cellStyle name="Normal 3 6 3 2 6 4" xfId="13298"/>
    <cellStyle name="Normal 3 6 3 2 6 5" xfId="15938"/>
    <cellStyle name="Normal 3 6 3 2 6 6" xfId="20868"/>
    <cellStyle name="Normal 3 6 3 2 7" xfId="2899"/>
    <cellStyle name="Normal 3 6 3 2 7 2" xfId="8181"/>
    <cellStyle name="Normal 3 6 3 2 7 2 2" xfId="26324"/>
    <cellStyle name="Normal 3 6 3 2 7 3" xfId="21044"/>
    <cellStyle name="Normal 3 6 3 2 8" xfId="5540"/>
    <cellStyle name="Normal 3 6 3 2 8 2" xfId="23684"/>
    <cellStyle name="Normal 3 6 3 2 9" xfId="10838"/>
    <cellStyle name="Normal 3 6 3 3" xfId="346"/>
    <cellStyle name="Normal 3 6 3 3 2" xfId="699"/>
    <cellStyle name="Normal 3 6 3 3 2 2" xfId="1931"/>
    <cellStyle name="Normal 3 6 3 3 2 2 2" xfId="4573"/>
    <cellStyle name="Normal 3 6 3 3 2 2 2 2" xfId="9854"/>
    <cellStyle name="Normal 3 6 3 3 2 2 2 2 2" xfId="27997"/>
    <cellStyle name="Normal 3 6 3 3 2 2 2 3" xfId="17611"/>
    <cellStyle name="Normal 3 6 3 3 2 2 2 4" xfId="22717"/>
    <cellStyle name="Normal 3 6 3 3 2 2 3" xfId="7213"/>
    <cellStyle name="Normal 3 6 3 3 2 2 3 2" xfId="25357"/>
    <cellStyle name="Normal 3 6 3 3 2 2 4" xfId="12507"/>
    <cellStyle name="Normal 3 6 3 3 2 2 5" xfId="15147"/>
    <cellStyle name="Normal 3 6 3 3 2 2 6" xfId="20077"/>
    <cellStyle name="Normal 3 6 3 3 2 3" xfId="3341"/>
    <cellStyle name="Normal 3 6 3 3 2 3 2" xfId="8622"/>
    <cellStyle name="Normal 3 6 3 3 2 3 2 2" xfId="26765"/>
    <cellStyle name="Normal 3 6 3 3 2 3 3" xfId="16379"/>
    <cellStyle name="Normal 3 6 3 3 2 3 4" xfId="21485"/>
    <cellStyle name="Normal 3 6 3 3 2 4" xfId="5981"/>
    <cellStyle name="Normal 3 6 3 3 2 4 2" xfId="24125"/>
    <cellStyle name="Normal 3 6 3 3 2 5" xfId="11275"/>
    <cellStyle name="Normal 3 6 3 3 2 6" xfId="13915"/>
    <cellStyle name="Normal 3 6 3 3 2 7" xfId="18845"/>
    <cellStyle name="Normal 3 6 3 3 3" xfId="1051"/>
    <cellStyle name="Normal 3 6 3 3 3 2" xfId="2283"/>
    <cellStyle name="Normal 3 6 3 3 3 2 2" xfId="4925"/>
    <cellStyle name="Normal 3 6 3 3 3 2 2 2" xfId="10206"/>
    <cellStyle name="Normal 3 6 3 3 3 2 2 2 2" xfId="28349"/>
    <cellStyle name="Normal 3 6 3 3 3 2 2 3" xfId="17963"/>
    <cellStyle name="Normal 3 6 3 3 3 2 2 4" xfId="23069"/>
    <cellStyle name="Normal 3 6 3 3 3 2 3" xfId="7565"/>
    <cellStyle name="Normal 3 6 3 3 3 2 3 2" xfId="25709"/>
    <cellStyle name="Normal 3 6 3 3 3 2 4" xfId="12859"/>
    <cellStyle name="Normal 3 6 3 3 3 2 5" xfId="15499"/>
    <cellStyle name="Normal 3 6 3 3 3 2 6" xfId="20429"/>
    <cellStyle name="Normal 3 6 3 3 3 3" xfId="3693"/>
    <cellStyle name="Normal 3 6 3 3 3 3 2" xfId="8974"/>
    <cellStyle name="Normal 3 6 3 3 3 3 2 2" xfId="27117"/>
    <cellStyle name="Normal 3 6 3 3 3 3 3" xfId="16731"/>
    <cellStyle name="Normal 3 6 3 3 3 3 4" xfId="21837"/>
    <cellStyle name="Normal 3 6 3 3 3 4" xfId="6333"/>
    <cellStyle name="Normal 3 6 3 3 3 4 2" xfId="24477"/>
    <cellStyle name="Normal 3 6 3 3 3 5" xfId="11627"/>
    <cellStyle name="Normal 3 6 3 3 3 6" xfId="14267"/>
    <cellStyle name="Normal 3 6 3 3 3 7" xfId="19197"/>
    <cellStyle name="Normal 3 6 3 3 4" xfId="1579"/>
    <cellStyle name="Normal 3 6 3 3 4 2" xfId="4221"/>
    <cellStyle name="Normal 3 6 3 3 4 2 2" xfId="9502"/>
    <cellStyle name="Normal 3 6 3 3 4 2 2 2" xfId="27645"/>
    <cellStyle name="Normal 3 6 3 3 4 2 3" xfId="17259"/>
    <cellStyle name="Normal 3 6 3 3 4 2 4" xfId="22365"/>
    <cellStyle name="Normal 3 6 3 3 4 3" xfId="6861"/>
    <cellStyle name="Normal 3 6 3 3 4 3 2" xfId="25005"/>
    <cellStyle name="Normal 3 6 3 3 4 4" xfId="12155"/>
    <cellStyle name="Normal 3 6 3 3 4 5" xfId="14795"/>
    <cellStyle name="Normal 3 6 3 3 4 6" xfId="19725"/>
    <cellStyle name="Normal 3 6 3 3 5" xfId="2988"/>
    <cellStyle name="Normal 3 6 3 3 5 2" xfId="8270"/>
    <cellStyle name="Normal 3 6 3 3 5 2 2" xfId="26413"/>
    <cellStyle name="Normal 3 6 3 3 5 3" xfId="16027"/>
    <cellStyle name="Normal 3 6 3 3 5 4" xfId="21133"/>
    <cellStyle name="Normal 3 6 3 3 6" xfId="5629"/>
    <cellStyle name="Normal 3 6 3 3 6 2" xfId="23773"/>
    <cellStyle name="Normal 3 6 3 3 7" xfId="10929"/>
    <cellStyle name="Normal 3 6 3 3 8" xfId="13563"/>
    <cellStyle name="Normal 3 6 3 3 9" xfId="18493"/>
    <cellStyle name="Normal 3 6 3 4" xfId="522"/>
    <cellStyle name="Normal 3 6 3 4 2" xfId="1227"/>
    <cellStyle name="Normal 3 6 3 4 2 2" xfId="2459"/>
    <cellStyle name="Normal 3 6 3 4 2 2 2" xfId="5101"/>
    <cellStyle name="Normal 3 6 3 4 2 2 2 2" xfId="10382"/>
    <cellStyle name="Normal 3 6 3 4 2 2 2 2 2" xfId="28525"/>
    <cellStyle name="Normal 3 6 3 4 2 2 2 3" xfId="18139"/>
    <cellStyle name="Normal 3 6 3 4 2 2 2 4" xfId="23245"/>
    <cellStyle name="Normal 3 6 3 4 2 2 3" xfId="7741"/>
    <cellStyle name="Normal 3 6 3 4 2 2 3 2" xfId="25885"/>
    <cellStyle name="Normal 3 6 3 4 2 2 4" xfId="13035"/>
    <cellStyle name="Normal 3 6 3 4 2 2 5" xfId="15675"/>
    <cellStyle name="Normal 3 6 3 4 2 2 6" xfId="20605"/>
    <cellStyle name="Normal 3 6 3 4 2 3" xfId="3869"/>
    <cellStyle name="Normal 3 6 3 4 2 3 2" xfId="9150"/>
    <cellStyle name="Normal 3 6 3 4 2 3 2 2" xfId="27293"/>
    <cellStyle name="Normal 3 6 3 4 2 3 3" xfId="16907"/>
    <cellStyle name="Normal 3 6 3 4 2 3 4" xfId="22013"/>
    <cellStyle name="Normal 3 6 3 4 2 4" xfId="6509"/>
    <cellStyle name="Normal 3 6 3 4 2 4 2" xfId="24653"/>
    <cellStyle name="Normal 3 6 3 4 2 5" xfId="11803"/>
    <cellStyle name="Normal 3 6 3 4 2 6" xfId="14443"/>
    <cellStyle name="Normal 3 6 3 4 2 7" xfId="19373"/>
    <cellStyle name="Normal 3 6 3 4 3" xfId="1755"/>
    <cellStyle name="Normal 3 6 3 4 3 2" xfId="4397"/>
    <cellStyle name="Normal 3 6 3 4 3 2 2" xfId="9678"/>
    <cellStyle name="Normal 3 6 3 4 3 2 2 2" xfId="27821"/>
    <cellStyle name="Normal 3 6 3 4 3 2 3" xfId="17435"/>
    <cellStyle name="Normal 3 6 3 4 3 2 4" xfId="22541"/>
    <cellStyle name="Normal 3 6 3 4 3 3" xfId="7037"/>
    <cellStyle name="Normal 3 6 3 4 3 3 2" xfId="25181"/>
    <cellStyle name="Normal 3 6 3 4 3 4" xfId="12331"/>
    <cellStyle name="Normal 3 6 3 4 3 5" xfId="14971"/>
    <cellStyle name="Normal 3 6 3 4 3 6" xfId="19901"/>
    <cellStyle name="Normal 3 6 3 4 4" xfId="3164"/>
    <cellStyle name="Normal 3 6 3 4 4 2" xfId="8446"/>
    <cellStyle name="Normal 3 6 3 4 4 2 2" xfId="26589"/>
    <cellStyle name="Normal 3 6 3 4 4 3" xfId="16203"/>
    <cellStyle name="Normal 3 6 3 4 4 4" xfId="21309"/>
    <cellStyle name="Normal 3 6 3 4 5" xfId="5805"/>
    <cellStyle name="Normal 3 6 3 4 5 2" xfId="23949"/>
    <cellStyle name="Normal 3 6 3 4 6" xfId="11101"/>
    <cellStyle name="Normal 3 6 3 4 7" xfId="13739"/>
    <cellStyle name="Normal 3 6 3 4 8" xfId="18669"/>
    <cellStyle name="Normal 3 6 3 5" xfId="875"/>
    <cellStyle name="Normal 3 6 3 5 2" xfId="2107"/>
    <cellStyle name="Normal 3 6 3 5 2 2" xfId="4749"/>
    <cellStyle name="Normal 3 6 3 5 2 2 2" xfId="10030"/>
    <cellStyle name="Normal 3 6 3 5 2 2 2 2" xfId="28173"/>
    <cellStyle name="Normal 3 6 3 5 2 2 3" xfId="17787"/>
    <cellStyle name="Normal 3 6 3 5 2 2 4" xfId="22893"/>
    <cellStyle name="Normal 3 6 3 5 2 3" xfId="7389"/>
    <cellStyle name="Normal 3 6 3 5 2 3 2" xfId="25533"/>
    <cellStyle name="Normal 3 6 3 5 2 4" xfId="12683"/>
    <cellStyle name="Normal 3 6 3 5 2 5" xfId="15323"/>
    <cellStyle name="Normal 3 6 3 5 2 6" xfId="20253"/>
    <cellStyle name="Normal 3 6 3 5 3" xfId="3517"/>
    <cellStyle name="Normal 3 6 3 5 3 2" xfId="8798"/>
    <cellStyle name="Normal 3 6 3 5 3 2 2" xfId="26941"/>
    <cellStyle name="Normal 3 6 3 5 3 3" xfId="16555"/>
    <cellStyle name="Normal 3 6 3 5 3 4" xfId="21661"/>
    <cellStyle name="Normal 3 6 3 5 4" xfId="6157"/>
    <cellStyle name="Normal 3 6 3 5 4 2" xfId="24301"/>
    <cellStyle name="Normal 3 6 3 5 5" xfId="11451"/>
    <cellStyle name="Normal 3 6 3 5 6" xfId="14091"/>
    <cellStyle name="Normal 3 6 3 5 7" xfId="19021"/>
    <cellStyle name="Normal 3 6 3 6" xfId="1403"/>
    <cellStyle name="Normal 3 6 3 6 2" xfId="4045"/>
    <cellStyle name="Normal 3 6 3 6 2 2" xfId="9326"/>
    <cellStyle name="Normal 3 6 3 6 2 2 2" xfId="27469"/>
    <cellStyle name="Normal 3 6 3 6 2 3" xfId="17083"/>
    <cellStyle name="Normal 3 6 3 6 2 4" xfId="22189"/>
    <cellStyle name="Normal 3 6 3 6 3" xfId="6685"/>
    <cellStyle name="Normal 3 6 3 6 3 2" xfId="24829"/>
    <cellStyle name="Normal 3 6 3 6 4" xfId="11979"/>
    <cellStyle name="Normal 3 6 3 6 5" xfId="14619"/>
    <cellStyle name="Normal 3 6 3 6 6" xfId="19549"/>
    <cellStyle name="Normal 3 6 3 7" xfId="2635"/>
    <cellStyle name="Normal 3 6 3 7 2" xfId="5277"/>
    <cellStyle name="Normal 3 6 3 7 2 2" xfId="10558"/>
    <cellStyle name="Normal 3 6 3 7 2 2 2" xfId="28701"/>
    <cellStyle name="Normal 3 6 3 7 2 3" xfId="23421"/>
    <cellStyle name="Normal 3 6 3 7 3" xfId="7917"/>
    <cellStyle name="Normal 3 6 3 7 3 2" xfId="26061"/>
    <cellStyle name="Normal 3 6 3 7 4" xfId="13211"/>
    <cellStyle name="Normal 3 6 3 7 5" xfId="15851"/>
    <cellStyle name="Normal 3 6 3 7 6" xfId="20781"/>
    <cellStyle name="Normal 3 6 3 8" xfId="2812"/>
    <cellStyle name="Normal 3 6 3 8 2" xfId="8094"/>
    <cellStyle name="Normal 3 6 3 8 2 2" xfId="26237"/>
    <cellStyle name="Normal 3 6 3 8 3" xfId="20957"/>
    <cellStyle name="Normal 3 6 3 9" xfId="5453"/>
    <cellStyle name="Normal 3 6 3 9 2" xfId="23597"/>
    <cellStyle name="Normal 3 6 4" xfId="194"/>
    <cellStyle name="Normal 3 6 4 10" xfId="13420"/>
    <cellStyle name="Normal 3 6 4 11" xfId="18350"/>
    <cellStyle name="Normal 3 6 4 2" xfId="379"/>
    <cellStyle name="Normal 3 6 4 2 2" xfId="732"/>
    <cellStyle name="Normal 3 6 4 2 2 2" xfId="1964"/>
    <cellStyle name="Normal 3 6 4 2 2 2 2" xfId="4606"/>
    <cellStyle name="Normal 3 6 4 2 2 2 2 2" xfId="9887"/>
    <cellStyle name="Normal 3 6 4 2 2 2 2 2 2" xfId="28030"/>
    <cellStyle name="Normal 3 6 4 2 2 2 2 3" xfId="17644"/>
    <cellStyle name="Normal 3 6 4 2 2 2 2 4" xfId="22750"/>
    <cellStyle name="Normal 3 6 4 2 2 2 3" xfId="7246"/>
    <cellStyle name="Normal 3 6 4 2 2 2 3 2" xfId="25390"/>
    <cellStyle name="Normal 3 6 4 2 2 2 4" xfId="12540"/>
    <cellStyle name="Normal 3 6 4 2 2 2 5" xfId="15180"/>
    <cellStyle name="Normal 3 6 4 2 2 2 6" xfId="20110"/>
    <cellStyle name="Normal 3 6 4 2 2 3" xfId="3374"/>
    <cellStyle name="Normal 3 6 4 2 2 3 2" xfId="8655"/>
    <cellStyle name="Normal 3 6 4 2 2 3 2 2" xfId="26798"/>
    <cellStyle name="Normal 3 6 4 2 2 3 3" xfId="16412"/>
    <cellStyle name="Normal 3 6 4 2 2 3 4" xfId="21518"/>
    <cellStyle name="Normal 3 6 4 2 2 4" xfId="6014"/>
    <cellStyle name="Normal 3 6 4 2 2 4 2" xfId="24158"/>
    <cellStyle name="Normal 3 6 4 2 2 5" xfId="11308"/>
    <cellStyle name="Normal 3 6 4 2 2 6" xfId="13948"/>
    <cellStyle name="Normal 3 6 4 2 2 7" xfId="18878"/>
    <cellStyle name="Normal 3 6 4 2 3" xfId="1084"/>
    <cellStyle name="Normal 3 6 4 2 3 2" xfId="2316"/>
    <cellStyle name="Normal 3 6 4 2 3 2 2" xfId="4958"/>
    <cellStyle name="Normal 3 6 4 2 3 2 2 2" xfId="10239"/>
    <cellStyle name="Normal 3 6 4 2 3 2 2 2 2" xfId="28382"/>
    <cellStyle name="Normal 3 6 4 2 3 2 2 3" xfId="17996"/>
    <cellStyle name="Normal 3 6 4 2 3 2 2 4" xfId="23102"/>
    <cellStyle name="Normal 3 6 4 2 3 2 3" xfId="7598"/>
    <cellStyle name="Normal 3 6 4 2 3 2 3 2" xfId="25742"/>
    <cellStyle name="Normal 3 6 4 2 3 2 4" xfId="12892"/>
    <cellStyle name="Normal 3 6 4 2 3 2 5" xfId="15532"/>
    <cellStyle name="Normal 3 6 4 2 3 2 6" xfId="20462"/>
    <cellStyle name="Normal 3 6 4 2 3 3" xfId="3726"/>
    <cellStyle name="Normal 3 6 4 2 3 3 2" xfId="9007"/>
    <cellStyle name="Normal 3 6 4 2 3 3 2 2" xfId="27150"/>
    <cellStyle name="Normal 3 6 4 2 3 3 3" xfId="16764"/>
    <cellStyle name="Normal 3 6 4 2 3 3 4" xfId="21870"/>
    <cellStyle name="Normal 3 6 4 2 3 4" xfId="6366"/>
    <cellStyle name="Normal 3 6 4 2 3 4 2" xfId="24510"/>
    <cellStyle name="Normal 3 6 4 2 3 5" xfId="11660"/>
    <cellStyle name="Normal 3 6 4 2 3 6" xfId="14300"/>
    <cellStyle name="Normal 3 6 4 2 3 7" xfId="19230"/>
    <cellStyle name="Normal 3 6 4 2 4" xfId="1612"/>
    <cellStyle name="Normal 3 6 4 2 4 2" xfId="4254"/>
    <cellStyle name="Normal 3 6 4 2 4 2 2" xfId="9535"/>
    <cellStyle name="Normal 3 6 4 2 4 2 2 2" xfId="27678"/>
    <cellStyle name="Normal 3 6 4 2 4 2 3" xfId="17292"/>
    <cellStyle name="Normal 3 6 4 2 4 2 4" xfId="22398"/>
    <cellStyle name="Normal 3 6 4 2 4 3" xfId="6894"/>
    <cellStyle name="Normal 3 6 4 2 4 3 2" xfId="25038"/>
    <cellStyle name="Normal 3 6 4 2 4 4" xfId="12188"/>
    <cellStyle name="Normal 3 6 4 2 4 5" xfId="14828"/>
    <cellStyle name="Normal 3 6 4 2 4 6" xfId="19758"/>
    <cellStyle name="Normal 3 6 4 2 5" xfId="3021"/>
    <cellStyle name="Normal 3 6 4 2 5 2" xfId="8303"/>
    <cellStyle name="Normal 3 6 4 2 5 2 2" xfId="26446"/>
    <cellStyle name="Normal 3 6 4 2 5 3" xfId="16060"/>
    <cellStyle name="Normal 3 6 4 2 5 4" xfId="21166"/>
    <cellStyle name="Normal 3 6 4 2 6" xfId="5662"/>
    <cellStyle name="Normal 3 6 4 2 6 2" xfId="23806"/>
    <cellStyle name="Normal 3 6 4 2 7" xfId="10961"/>
    <cellStyle name="Normal 3 6 4 2 8" xfId="13596"/>
    <cellStyle name="Normal 3 6 4 2 9" xfId="18526"/>
    <cellStyle name="Normal 3 6 4 3" xfId="555"/>
    <cellStyle name="Normal 3 6 4 3 2" xfId="1260"/>
    <cellStyle name="Normal 3 6 4 3 2 2" xfId="2492"/>
    <cellStyle name="Normal 3 6 4 3 2 2 2" xfId="5134"/>
    <cellStyle name="Normal 3 6 4 3 2 2 2 2" xfId="10415"/>
    <cellStyle name="Normal 3 6 4 3 2 2 2 2 2" xfId="28558"/>
    <cellStyle name="Normal 3 6 4 3 2 2 2 3" xfId="18172"/>
    <cellStyle name="Normal 3 6 4 3 2 2 2 4" xfId="23278"/>
    <cellStyle name="Normal 3 6 4 3 2 2 3" xfId="7774"/>
    <cellStyle name="Normal 3 6 4 3 2 2 3 2" xfId="25918"/>
    <cellStyle name="Normal 3 6 4 3 2 2 4" xfId="13068"/>
    <cellStyle name="Normal 3 6 4 3 2 2 5" xfId="15708"/>
    <cellStyle name="Normal 3 6 4 3 2 2 6" xfId="20638"/>
    <cellStyle name="Normal 3 6 4 3 2 3" xfId="3902"/>
    <cellStyle name="Normal 3 6 4 3 2 3 2" xfId="9183"/>
    <cellStyle name="Normal 3 6 4 3 2 3 2 2" xfId="27326"/>
    <cellStyle name="Normal 3 6 4 3 2 3 3" xfId="16940"/>
    <cellStyle name="Normal 3 6 4 3 2 3 4" xfId="22046"/>
    <cellStyle name="Normal 3 6 4 3 2 4" xfId="6542"/>
    <cellStyle name="Normal 3 6 4 3 2 4 2" xfId="24686"/>
    <cellStyle name="Normal 3 6 4 3 2 5" xfId="11836"/>
    <cellStyle name="Normal 3 6 4 3 2 6" xfId="14476"/>
    <cellStyle name="Normal 3 6 4 3 2 7" xfId="19406"/>
    <cellStyle name="Normal 3 6 4 3 3" xfId="1788"/>
    <cellStyle name="Normal 3 6 4 3 3 2" xfId="4430"/>
    <cellStyle name="Normal 3 6 4 3 3 2 2" xfId="9711"/>
    <cellStyle name="Normal 3 6 4 3 3 2 2 2" xfId="27854"/>
    <cellStyle name="Normal 3 6 4 3 3 2 3" xfId="17468"/>
    <cellStyle name="Normal 3 6 4 3 3 2 4" xfId="22574"/>
    <cellStyle name="Normal 3 6 4 3 3 3" xfId="7070"/>
    <cellStyle name="Normal 3 6 4 3 3 3 2" xfId="25214"/>
    <cellStyle name="Normal 3 6 4 3 3 4" xfId="12364"/>
    <cellStyle name="Normal 3 6 4 3 3 5" xfId="15004"/>
    <cellStyle name="Normal 3 6 4 3 3 6" xfId="19934"/>
    <cellStyle name="Normal 3 6 4 3 4" xfId="3197"/>
    <cellStyle name="Normal 3 6 4 3 4 2" xfId="8479"/>
    <cellStyle name="Normal 3 6 4 3 4 2 2" xfId="26622"/>
    <cellStyle name="Normal 3 6 4 3 4 3" xfId="16236"/>
    <cellStyle name="Normal 3 6 4 3 4 4" xfId="21342"/>
    <cellStyle name="Normal 3 6 4 3 5" xfId="5838"/>
    <cellStyle name="Normal 3 6 4 3 5 2" xfId="23982"/>
    <cellStyle name="Normal 3 6 4 3 6" xfId="11133"/>
    <cellStyle name="Normal 3 6 4 3 7" xfId="13772"/>
    <cellStyle name="Normal 3 6 4 3 8" xfId="18702"/>
    <cellStyle name="Normal 3 6 4 4" xfId="908"/>
    <cellStyle name="Normal 3 6 4 4 2" xfId="2140"/>
    <cellStyle name="Normal 3 6 4 4 2 2" xfId="4782"/>
    <cellStyle name="Normal 3 6 4 4 2 2 2" xfId="10063"/>
    <cellStyle name="Normal 3 6 4 4 2 2 2 2" xfId="28206"/>
    <cellStyle name="Normal 3 6 4 4 2 2 3" xfId="17820"/>
    <cellStyle name="Normal 3 6 4 4 2 2 4" xfId="22926"/>
    <cellStyle name="Normal 3 6 4 4 2 3" xfId="7422"/>
    <cellStyle name="Normal 3 6 4 4 2 3 2" xfId="25566"/>
    <cellStyle name="Normal 3 6 4 4 2 4" xfId="12716"/>
    <cellStyle name="Normal 3 6 4 4 2 5" xfId="15356"/>
    <cellStyle name="Normal 3 6 4 4 2 6" xfId="20286"/>
    <cellStyle name="Normal 3 6 4 4 3" xfId="3550"/>
    <cellStyle name="Normal 3 6 4 4 3 2" xfId="8831"/>
    <cellStyle name="Normal 3 6 4 4 3 2 2" xfId="26974"/>
    <cellStyle name="Normal 3 6 4 4 3 3" xfId="16588"/>
    <cellStyle name="Normal 3 6 4 4 3 4" xfId="21694"/>
    <cellStyle name="Normal 3 6 4 4 4" xfId="6190"/>
    <cellStyle name="Normal 3 6 4 4 4 2" xfId="24334"/>
    <cellStyle name="Normal 3 6 4 4 5" xfId="11484"/>
    <cellStyle name="Normal 3 6 4 4 6" xfId="14124"/>
    <cellStyle name="Normal 3 6 4 4 7" xfId="19054"/>
    <cellStyle name="Normal 3 6 4 5" xfId="1436"/>
    <cellStyle name="Normal 3 6 4 5 2" xfId="4078"/>
    <cellStyle name="Normal 3 6 4 5 2 2" xfId="9359"/>
    <cellStyle name="Normal 3 6 4 5 2 2 2" xfId="27502"/>
    <cellStyle name="Normal 3 6 4 5 2 3" xfId="17116"/>
    <cellStyle name="Normal 3 6 4 5 2 4" xfId="22222"/>
    <cellStyle name="Normal 3 6 4 5 3" xfId="6718"/>
    <cellStyle name="Normal 3 6 4 5 3 2" xfId="24862"/>
    <cellStyle name="Normal 3 6 4 5 4" xfId="12012"/>
    <cellStyle name="Normal 3 6 4 5 5" xfId="14652"/>
    <cellStyle name="Normal 3 6 4 5 6" xfId="19582"/>
    <cellStyle name="Normal 3 6 4 6" xfId="2668"/>
    <cellStyle name="Normal 3 6 4 6 2" xfId="5310"/>
    <cellStyle name="Normal 3 6 4 6 2 2" xfId="10591"/>
    <cellStyle name="Normal 3 6 4 6 2 2 2" xfId="28734"/>
    <cellStyle name="Normal 3 6 4 6 2 3" xfId="23454"/>
    <cellStyle name="Normal 3 6 4 6 3" xfId="7950"/>
    <cellStyle name="Normal 3 6 4 6 3 2" xfId="26094"/>
    <cellStyle name="Normal 3 6 4 6 4" xfId="13244"/>
    <cellStyle name="Normal 3 6 4 6 5" xfId="15884"/>
    <cellStyle name="Normal 3 6 4 6 6" xfId="20814"/>
    <cellStyle name="Normal 3 6 4 7" xfId="2845"/>
    <cellStyle name="Normal 3 6 4 7 2" xfId="8127"/>
    <cellStyle name="Normal 3 6 4 7 2 2" xfId="26270"/>
    <cellStyle name="Normal 3 6 4 7 3" xfId="20990"/>
    <cellStyle name="Normal 3 6 4 8" xfId="5486"/>
    <cellStyle name="Normal 3 6 4 8 2" xfId="23630"/>
    <cellStyle name="Normal 3 6 4 9" xfId="10784"/>
    <cellStyle name="Normal 3 6 5" xfId="255"/>
    <cellStyle name="Normal 3 6 5 2" xfId="643"/>
    <cellStyle name="Normal 3 6 5 2 2" xfId="1875"/>
    <cellStyle name="Normal 3 6 5 2 2 2" xfId="4517"/>
    <cellStyle name="Normal 3 6 5 2 2 2 2" xfId="9798"/>
    <cellStyle name="Normal 3 6 5 2 2 2 2 2" xfId="27941"/>
    <cellStyle name="Normal 3 6 5 2 2 2 3" xfId="17555"/>
    <cellStyle name="Normal 3 6 5 2 2 2 4" xfId="22661"/>
    <cellStyle name="Normal 3 6 5 2 2 3" xfId="7157"/>
    <cellStyle name="Normal 3 6 5 2 2 3 2" xfId="25301"/>
    <cellStyle name="Normal 3 6 5 2 2 4" xfId="12451"/>
    <cellStyle name="Normal 3 6 5 2 2 5" xfId="15091"/>
    <cellStyle name="Normal 3 6 5 2 2 6" xfId="20021"/>
    <cellStyle name="Normal 3 6 5 2 3" xfId="3285"/>
    <cellStyle name="Normal 3 6 5 2 3 2" xfId="8566"/>
    <cellStyle name="Normal 3 6 5 2 3 2 2" xfId="26709"/>
    <cellStyle name="Normal 3 6 5 2 3 3" xfId="16323"/>
    <cellStyle name="Normal 3 6 5 2 3 4" xfId="21429"/>
    <cellStyle name="Normal 3 6 5 2 4" xfId="5925"/>
    <cellStyle name="Normal 3 6 5 2 4 2" xfId="24069"/>
    <cellStyle name="Normal 3 6 5 2 5" xfId="11219"/>
    <cellStyle name="Normal 3 6 5 2 6" xfId="13859"/>
    <cellStyle name="Normal 3 6 5 2 7" xfId="18789"/>
    <cellStyle name="Normal 3 6 5 3" xfId="995"/>
    <cellStyle name="Normal 3 6 5 3 2" xfId="2227"/>
    <cellStyle name="Normal 3 6 5 3 2 2" xfId="4869"/>
    <cellStyle name="Normal 3 6 5 3 2 2 2" xfId="10150"/>
    <cellStyle name="Normal 3 6 5 3 2 2 2 2" xfId="28293"/>
    <cellStyle name="Normal 3 6 5 3 2 2 3" xfId="17907"/>
    <cellStyle name="Normal 3 6 5 3 2 2 4" xfId="23013"/>
    <cellStyle name="Normal 3 6 5 3 2 3" xfId="7509"/>
    <cellStyle name="Normal 3 6 5 3 2 3 2" xfId="25653"/>
    <cellStyle name="Normal 3 6 5 3 2 4" xfId="12803"/>
    <cellStyle name="Normal 3 6 5 3 2 5" xfId="15443"/>
    <cellStyle name="Normal 3 6 5 3 2 6" xfId="20373"/>
    <cellStyle name="Normal 3 6 5 3 3" xfId="3637"/>
    <cellStyle name="Normal 3 6 5 3 3 2" xfId="8918"/>
    <cellStyle name="Normal 3 6 5 3 3 2 2" xfId="27061"/>
    <cellStyle name="Normal 3 6 5 3 3 3" xfId="16675"/>
    <cellStyle name="Normal 3 6 5 3 3 4" xfId="21781"/>
    <cellStyle name="Normal 3 6 5 3 4" xfId="6277"/>
    <cellStyle name="Normal 3 6 5 3 4 2" xfId="24421"/>
    <cellStyle name="Normal 3 6 5 3 5" xfId="11571"/>
    <cellStyle name="Normal 3 6 5 3 6" xfId="14211"/>
    <cellStyle name="Normal 3 6 5 3 7" xfId="19141"/>
    <cellStyle name="Normal 3 6 5 4" xfId="1523"/>
    <cellStyle name="Normal 3 6 5 4 2" xfId="4165"/>
    <cellStyle name="Normal 3 6 5 4 2 2" xfId="9446"/>
    <cellStyle name="Normal 3 6 5 4 2 2 2" xfId="27589"/>
    <cellStyle name="Normal 3 6 5 4 2 3" xfId="17203"/>
    <cellStyle name="Normal 3 6 5 4 2 4" xfId="22309"/>
    <cellStyle name="Normal 3 6 5 4 3" xfId="6805"/>
    <cellStyle name="Normal 3 6 5 4 3 2" xfId="24949"/>
    <cellStyle name="Normal 3 6 5 4 4" xfId="12099"/>
    <cellStyle name="Normal 3 6 5 4 5" xfId="14739"/>
    <cellStyle name="Normal 3 6 5 4 6" xfId="19669"/>
    <cellStyle name="Normal 3 6 5 5" xfId="2932"/>
    <cellStyle name="Normal 3 6 5 5 2" xfId="8214"/>
    <cellStyle name="Normal 3 6 5 5 2 2" xfId="26357"/>
    <cellStyle name="Normal 3 6 5 5 3" xfId="15971"/>
    <cellStyle name="Normal 3 6 5 5 4" xfId="21077"/>
    <cellStyle name="Normal 3 6 5 6" xfId="5573"/>
    <cellStyle name="Normal 3 6 5 6 2" xfId="23717"/>
    <cellStyle name="Normal 3 6 5 7" xfId="10846"/>
    <cellStyle name="Normal 3 6 5 8" xfId="13507"/>
    <cellStyle name="Normal 3 6 5 9" xfId="18408"/>
    <cellStyle name="Normal 3 6 6" xfId="468"/>
    <cellStyle name="Normal 3 6 6 2" xfId="1173"/>
    <cellStyle name="Normal 3 6 6 2 2" xfId="2405"/>
    <cellStyle name="Normal 3 6 6 2 2 2" xfId="5047"/>
    <cellStyle name="Normal 3 6 6 2 2 2 2" xfId="10328"/>
    <cellStyle name="Normal 3 6 6 2 2 2 2 2" xfId="28471"/>
    <cellStyle name="Normal 3 6 6 2 2 2 3" xfId="18085"/>
    <cellStyle name="Normal 3 6 6 2 2 2 4" xfId="23191"/>
    <cellStyle name="Normal 3 6 6 2 2 3" xfId="7687"/>
    <cellStyle name="Normal 3 6 6 2 2 3 2" xfId="25831"/>
    <cellStyle name="Normal 3 6 6 2 2 4" xfId="12981"/>
    <cellStyle name="Normal 3 6 6 2 2 5" xfId="15621"/>
    <cellStyle name="Normal 3 6 6 2 2 6" xfId="20551"/>
    <cellStyle name="Normal 3 6 6 2 3" xfId="3815"/>
    <cellStyle name="Normal 3 6 6 2 3 2" xfId="9096"/>
    <cellStyle name="Normal 3 6 6 2 3 2 2" xfId="27239"/>
    <cellStyle name="Normal 3 6 6 2 3 3" xfId="16853"/>
    <cellStyle name="Normal 3 6 6 2 3 4" xfId="21959"/>
    <cellStyle name="Normal 3 6 6 2 4" xfId="6455"/>
    <cellStyle name="Normal 3 6 6 2 4 2" xfId="24599"/>
    <cellStyle name="Normal 3 6 6 2 5" xfId="11749"/>
    <cellStyle name="Normal 3 6 6 2 6" xfId="14389"/>
    <cellStyle name="Normal 3 6 6 2 7" xfId="19319"/>
    <cellStyle name="Normal 3 6 6 3" xfId="1701"/>
    <cellStyle name="Normal 3 6 6 3 2" xfId="4343"/>
    <cellStyle name="Normal 3 6 6 3 2 2" xfId="9624"/>
    <cellStyle name="Normal 3 6 6 3 2 2 2" xfId="27767"/>
    <cellStyle name="Normal 3 6 6 3 2 3" xfId="17381"/>
    <cellStyle name="Normal 3 6 6 3 2 4" xfId="22487"/>
    <cellStyle name="Normal 3 6 6 3 3" xfId="6983"/>
    <cellStyle name="Normal 3 6 6 3 3 2" xfId="25127"/>
    <cellStyle name="Normal 3 6 6 3 4" xfId="12277"/>
    <cellStyle name="Normal 3 6 6 3 5" xfId="14917"/>
    <cellStyle name="Normal 3 6 6 3 6" xfId="19847"/>
    <cellStyle name="Normal 3 6 6 4" xfId="3110"/>
    <cellStyle name="Normal 3 6 6 4 2" xfId="8392"/>
    <cellStyle name="Normal 3 6 6 4 2 2" xfId="26535"/>
    <cellStyle name="Normal 3 6 6 4 3" xfId="16149"/>
    <cellStyle name="Normal 3 6 6 4 4" xfId="21255"/>
    <cellStyle name="Normal 3 6 6 5" xfId="5751"/>
    <cellStyle name="Normal 3 6 6 5 2" xfId="23895"/>
    <cellStyle name="Normal 3 6 6 6" xfId="11049"/>
    <cellStyle name="Normal 3 6 6 7" xfId="13685"/>
    <cellStyle name="Normal 3 6 6 8" xfId="18615"/>
    <cellStyle name="Normal 3 6 7" xfId="821"/>
    <cellStyle name="Normal 3 6 7 2" xfId="2053"/>
    <cellStyle name="Normal 3 6 7 2 2" xfId="4695"/>
    <cellStyle name="Normal 3 6 7 2 2 2" xfId="9976"/>
    <cellStyle name="Normal 3 6 7 2 2 2 2" xfId="28119"/>
    <cellStyle name="Normal 3 6 7 2 2 3" xfId="17733"/>
    <cellStyle name="Normal 3 6 7 2 2 4" xfId="22839"/>
    <cellStyle name="Normal 3 6 7 2 3" xfId="7335"/>
    <cellStyle name="Normal 3 6 7 2 3 2" xfId="25479"/>
    <cellStyle name="Normal 3 6 7 2 4" xfId="12629"/>
    <cellStyle name="Normal 3 6 7 2 5" xfId="15269"/>
    <cellStyle name="Normal 3 6 7 2 6" xfId="20199"/>
    <cellStyle name="Normal 3 6 7 3" xfId="3463"/>
    <cellStyle name="Normal 3 6 7 3 2" xfId="8744"/>
    <cellStyle name="Normal 3 6 7 3 2 2" xfId="26887"/>
    <cellStyle name="Normal 3 6 7 3 3" xfId="16501"/>
    <cellStyle name="Normal 3 6 7 3 4" xfId="21607"/>
    <cellStyle name="Normal 3 6 7 4" xfId="6103"/>
    <cellStyle name="Normal 3 6 7 4 2" xfId="24247"/>
    <cellStyle name="Normal 3 6 7 5" xfId="11397"/>
    <cellStyle name="Normal 3 6 7 6" xfId="14037"/>
    <cellStyle name="Normal 3 6 7 7" xfId="18967"/>
    <cellStyle name="Normal 3 6 8" xfId="1347"/>
    <cellStyle name="Normal 3 6 8 2" xfId="3989"/>
    <cellStyle name="Normal 3 6 8 2 2" xfId="9270"/>
    <cellStyle name="Normal 3 6 8 2 2 2" xfId="27413"/>
    <cellStyle name="Normal 3 6 8 2 3" xfId="17027"/>
    <cellStyle name="Normal 3 6 8 2 4" xfId="22133"/>
    <cellStyle name="Normal 3 6 8 3" xfId="6629"/>
    <cellStyle name="Normal 3 6 8 3 2" xfId="24773"/>
    <cellStyle name="Normal 3 6 8 4" xfId="11923"/>
    <cellStyle name="Normal 3 6 8 5" xfId="14563"/>
    <cellStyle name="Normal 3 6 8 6" xfId="19493"/>
    <cellStyle name="Normal 3 6 9" xfId="2579"/>
    <cellStyle name="Normal 3 6 9 2" xfId="5221"/>
    <cellStyle name="Normal 3 6 9 2 2" xfId="10502"/>
    <cellStyle name="Normal 3 6 9 2 2 2" xfId="28645"/>
    <cellStyle name="Normal 3 6 9 2 3" xfId="23365"/>
    <cellStyle name="Normal 3 6 9 3" xfId="7861"/>
    <cellStyle name="Normal 3 6 9 3 2" xfId="26005"/>
    <cellStyle name="Normal 3 6 9 4" xfId="13155"/>
    <cellStyle name="Normal 3 6 9 5" xfId="15795"/>
    <cellStyle name="Normal 3 6 9 6" xfId="20725"/>
    <cellStyle name="Normal 3 7" xfId="87"/>
    <cellStyle name="Normal 3 7 10" xfId="10728"/>
    <cellStyle name="Normal 3 7 11" xfId="13347"/>
    <cellStyle name="Normal 3 7 12" xfId="18276"/>
    <cellStyle name="Normal 3 7 2" xfId="208"/>
    <cellStyle name="Normal 3 7 2 10" xfId="13434"/>
    <cellStyle name="Normal 3 7 2 11" xfId="18364"/>
    <cellStyle name="Normal 3 7 2 2" xfId="393"/>
    <cellStyle name="Normal 3 7 2 2 2" xfId="746"/>
    <cellStyle name="Normal 3 7 2 2 2 2" xfId="1978"/>
    <cellStyle name="Normal 3 7 2 2 2 2 2" xfId="4620"/>
    <cellStyle name="Normal 3 7 2 2 2 2 2 2" xfId="9901"/>
    <cellStyle name="Normal 3 7 2 2 2 2 2 2 2" xfId="28044"/>
    <cellStyle name="Normal 3 7 2 2 2 2 2 3" xfId="17658"/>
    <cellStyle name="Normal 3 7 2 2 2 2 2 4" xfId="22764"/>
    <cellStyle name="Normal 3 7 2 2 2 2 3" xfId="7260"/>
    <cellStyle name="Normal 3 7 2 2 2 2 3 2" xfId="25404"/>
    <cellStyle name="Normal 3 7 2 2 2 2 4" xfId="12554"/>
    <cellStyle name="Normal 3 7 2 2 2 2 5" xfId="15194"/>
    <cellStyle name="Normal 3 7 2 2 2 2 6" xfId="20124"/>
    <cellStyle name="Normal 3 7 2 2 2 3" xfId="3388"/>
    <cellStyle name="Normal 3 7 2 2 2 3 2" xfId="8669"/>
    <cellStyle name="Normal 3 7 2 2 2 3 2 2" xfId="26812"/>
    <cellStyle name="Normal 3 7 2 2 2 3 3" xfId="16426"/>
    <cellStyle name="Normal 3 7 2 2 2 3 4" xfId="21532"/>
    <cellStyle name="Normal 3 7 2 2 2 4" xfId="6028"/>
    <cellStyle name="Normal 3 7 2 2 2 4 2" xfId="24172"/>
    <cellStyle name="Normal 3 7 2 2 2 5" xfId="11322"/>
    <cellStyle name="Normal 3 7 2 2 2 6" xfId="13962"/>
    <cellStyle name="Normal 3 7 2 2 2 7" xfId="18892"/>
    <cellStyle name="Normal 3 7 2 2 3" xfId="1098"/>
    <cellStyle name="Normal 3 7 2 2 3 2" xfId="2330"/>
    <cellStyle name="Normal 3 7 2 2 3 2 2" xfId="4972"/>
    <cellStyle name="Normal 3 7 2 2 3 2 2 2" xfId="10253"/>
    <cellStyle name="Normal 3 7 2 2 3 2 2 2 2" xfId="28396"/>
    <cellStyle name="Normal 3 7 2 2 3 2 2 3" xfId="18010"/>
    <cellStyle name="Normal 3 7 2 2 3 2 2 4" xfId="23116"/>
    <cellStyle name="Normal 3 7 2 2 3 2 3" xfId="7612"/>
    <cellStyle name="Normal 3 7 2 2 3 2 3 2" xfId="25756"/>
    <cellStyle name="Normal 3 7 2 2 3 2 4" xfId="12906"/>
    <cellStyle name="Normal 3 7 2 2 3 2 5" xfId="15546"/>
    <cellStyle name="Normal 3 7 2 2 3 2 6" xfId="20476"/>
    <cellStyle name="Normal 3 7 2 2 3 3" xfId="3740"/>
    <cellStyle name="Normal 3 7 2 2 3 3 2" xfId="9021"/>
    <cellStyle name="Normal 3 7 2 2 3 3 2 2" xfId="27164"/>
    <cellStyle name="Normal 3 7 2 2 3 3 3" xfId="16778"/>
    <cellStyle name="Normal 3 7 2 2 3 3 4" xfId="21884"/>
    <cellStyle name="Normal 3 7 2 2 3 4" xfId="6380"/>
    <cellStyle name="Normal 3 7 2 2 3 4 2" xfId="24524"/>
    <cellStyle name="Normal 3 7 2 2 3 5" xfId="11674"/>
    <cellStyle name="Normal 3 7 2 2 3 6" xfId="14314"/>
    <cellStyle name="Normal 3 7 2 2 3 7" xfId="19244"/>
    <cellStyle name="Normal 3 7 2 2 4" xfId="1626"/>
    <cellStyle name="Normal 3 7 2 2 4 2" xfId="4268"/>
    <cellStyle name="Normal 3 7 2 2 4 2 2" xfId="9549"/>
    <cellStyle name="Normal 3 7 2 2 4 2 2 2" xfId="27692"/>
    <cellStyle name="Normal 3 7 2 2 4 2 3" xfId="17306"/>
    <cellStyle name="Normal 3 7 2 2 4 2 4" xfId="22412"/>
    <cellStyle name="Normal 3 7 2 2 4 3" xfId="6908"/>
    <cellStyle name="Normal 3 7 2 2 4 3 2" xfId="25052"/>
    <cellStyle name="Normal 3 7 2 2 4 4" xfId="12202"/>
    <cellStyle name="Normal 3 7 2 2 4 5" xfId="14842"/>
    <cellStyle name="Normal 3 7 2 2 4 6" xfId="19772"/>
    <cellStyle name="Normal 3 7 2 2 5" xfId="3035"/>
    <cellStyle name="Normal 3 7 2 2 5 2" xfId="8317"/>
    <cellStyle name="Normal 3 7 2 2 5 2 2" xfId="26460"/>
    <cellStyle name="Normal 3 7 2 2 5 3" xfId="16074"/>
    <cellStyle name="Normal 3 7 2 2 5 4" xfId="21180"/>
    <cellStyle name="Normal 3 7 2 2 6" xfId="5676"/>
    <cellStyle name="Normal 3 7 2 2 6 2" xfId="23820"/>
    <cellStyle name="Normal 3 7 2 2 7" xfId="10974"/>
    <cellStyle name="Normal 3 7 2 2 8" xfId="13610"/>
    <cellStyle name="Normal 3 7 2 2 9" xfId="18540"/>
    <cellStyle name="Normal 3 7 2 3" xfId="569"/>
    <cellStyle name="Normal 3 7 2 3 2" xfId="1274"/>
    <cellStyle name="Normal 3 7 2 3 2 2" xfId="2506"/>
    <cellStyle name="Normal 3 7 2 3 2 2 2" xfId="5148"/>
    <cellStyle name="Normal 3 7 2 3 2 2 2 2" xfId="10429"/>
    <cellStyle name="Normal 3 7 2 3 2 2 2 2 2" xfId="28572"/>
    <cellStyle name="Normal 3 7 2 3 2 2 2 3" xfId="18186"/>
    <cellStyle name="Normal 3 7 2 3 2 2 2 4" xfId="23292"/>
    <cellStyle name="Normal 3 7 2 3 2 2 3" xfId="7788"/>
    <cellStyle name="Normal 3 7 2 3 2 2 3 2" xfId="25932"/>
    <cellStyle name="Normal 3 7 2 3 2 2 4" xfId="13082"/>
    <cellStyle name="Normal 3 7 2 3 2 2 5" xfId="15722"/>
    <cellStyle name="Normal 3 7 2 3 2 2 6" xfId="20652"/>
    <cellStyle name="Normal 3 7 2 3 2 3" xfId="3916"/>
    <cellStyle name="Normal 3 7 2 3 2 3 2" xfId="9197"/>
    <cellStyle name="Normal 3 7 2 3 2 3 2 2" xfId="27340"/>
    <cellStyle name="Normal 3 7 2 3 2 3 3" xfId="16954"/>
    <cellStyle name="Normal 3 7 2 3 2 3 4" xfId="22060"/>
    <cellStyle name="Normal 3 7 2 3 2 4" xfId="6556"/>
    <cellStyle name="Normal 3 7 2 3 2 4 2" xfId="24700"/>
    <cellStyle name="Normal 3 7 2 3 2 5" xfId="11850"/>
    <cellStyle name="Normal 3 7 2 3 2 6" xfId="14490"/>
    <cellStyle name="Normal 3 7 2 3 2 7" xfId="19420"/>
    <cellStyle name="Normal 3 7 2 3 3" xfId="1802"/>
    <cellStyle name="Normal 3 7 2 3 3 2" xfId="4444"/>
    <cellStyle name="Normal 3 7 2 3 3 2 2" xfId="9725"/>
    <cellStyle name="Normal 3 7 2 3 3 2 2 2" xfId="27868"/>
    <cellStyle name="Normal 3 7 2 3 3 2 3" xfId="17482"/>
    <cellStyle name="Normal 3 7 2 3 3 2 4" xfId="22588"/>
    <cellStyle name="Normal 3 7 2 3 3 3" xfId="7084"/>
    <cellStyle name="Normal 3 7 2 3 3 3 2" xfId="25228"/>
    <cellStyle name="Normal 3 7 2 3 3 4" xfId="12378"/>
    <cellStyle name="Normal 3 7 2 3 3 5" xfId="15018"/>
    <cellStyle name="Normal 3 7 2 3 3 6" xfId="19948"/>
    <cellStyle name="Normal 3 7 2 3 4" xfId="3211"/>
    <cellStyle name="Normal 3 7 2 3 4 2" xfId="8493"/>
    <cellStyle name="Normal 3 7 2 3 4 2 2" xfId="26636"/>
    <cellStyle name="Normal 3 7 2 3 4 3" xfId="16250"/>
    <cellStyle name="Normal 3 7 2 3 4 4" xfId="21356"/>
    <cellStyle name="Normal 3 7 2 3 5" xfId="5852"/>
    <cellStyle name="Normal 3 7 2 3 5 2" xfId="23996"/>
    <cellStyle name="Normal 3 7 2 3 6" xfId="11146"/>
    <cellStyle name="Normal 3 7 2 3 7" xfId="13786"/>
    <cellStyle name="Normal 3 7 2 3 8" xfId="18716"/>
    <cellStyle name="Normal 3 7 2 4" xfId="922"/>
    <cellStyle name="Normal 3 7 2 4 2" xfId="2154"/>
    <cellStyle name="Normal 3 7 2 4 2 2" xfId="4796"/>
    <cellStyle name="Normal 3 7 2 4 2 2 2" xfId="10077"/>
    <cellStyle name="Normal 3 7 2 4 2 2 2 2" xfId="28220"/>
    <cellStyle name="Normal 3 7 2 4 2 2 3" xfId="17834"/>
    <cellStyle name="Normal 3 7 2 4 2 2 4" xfId="22940"/>
    <cellStyle name="Normal 3 7 2 4 2 3" xfId="7436"/>
    <cellStyle name="Normal 3 7 2 4 2 3 2" xfId="25580"/>
    <cellStyle name="Normal 3 7 2 4 2 4" xfId="12730"/>
    <cellStyle name="Normal 3 7 2 4 2 5" xfId="15370"/>
    <cellStyle name="Normal 3 7 2 4 2 6" xfId="20300"/>
    <cellStyle name="Normal 3 7 2 4 3" xfId="3564"/>
    <cellStyle name="Normal 3 7 2 4 3 2" xfId="8845"/>
    <cellStyle name="Normal 3 7 2 4 3 2 2" xfId="26988"/>
    <cellStyle name="Normal 3 7 2 4 3 3" xfId="16602"/>
    <cellStyle name="Normal 3 7 2 4 3 4" xfId="21708"/>
    <cellStyle name="Normal 3 7 2 4 4" xfId="6204"/>
    <cellStyle name="Normal 3 7 2 4 4 2" xfId="24348"/>
    <cellStyle name="Normal 3 7 2 4 5" xfId="11498"/>
    <cellStyle name="Normal 3 7 2 4 6" xfId="14138"/>
    <cellStyle name="Normal 3 7 2 4 7" xfId="19068"/>
    <cellStyle name="Normal 3 7 2 5" xfId="1450"/>
    <cellStyle name="Normal 3 7 2 5 2" xfId="4092"/>
    <cellStyle name="Normal 3 7 2 5 2 2" xfId="9373"/>
    <cellStyle name="Normal 3 7 2 5 2 2 2" xfId="27516"/>
    <cellStyle name="Normal 3 7 2 5 2 3" xfId="17130"/>
    <cellStyle name="Normal 3 7 2 5 2 4" xfId="22236"/>
    <cellStyle name="Normal 3 7 2 5 3" xfId="6732"/>
    <cellStyle name="Normal 3 7 2 5 3 2" xfId="24876"/>
    <cellStyle name="Normal 3 7 2 5 4" xfId="12026"/>
    <cellStyle name="Normal 3 7 2 5 5" xfId="14666"/>
    <cellStyle name="Normal 3 7 2 5 6" xfId="19596"/>
    <cellStyle name="Normal 3 7 2 6" xfId="2682"/>
    <cellStyle name="Normal 3 7 2 6 2" xfId="5324"/>
    <cellStyle name="Normal 3 7 2 6 2 2" xfId="10605"/>
    <cellStyle name="Normal 3 7 2 6 2 2 2" xfId="28748"/>
    <cellStyle name="Normal 3 7 2 6 2 3" xfId="23468"/>
    <cellStyle name="Normal 3 7 2 6 3" xfId="7964"/>
    <cellStyle name="Normal 3 7 2 6 3 2" xfId="26108"/>
    <cellStyle name="Normal 3 7 2 6 4" xfId="13258"/>
    <cellStyle name="Normal 3 7 2 6 5" xfId="15898"/>
    <cellStyle name="Normal 3 7 2 6 6" xfId="20828"/>
    <cellStyle name="Normal 3 7 2 7" xfId="2859"/>
    <cellStyle name="Normal 3 7 2 7 2" xfId="8141"/>
    <cellStyle name="Normal 3 7 2 7 2 2" xfId="26284"/>
    <cellStyle name="Normal 3 7 2 7 3" xfId="21004"/>
    <cellStyle name="Normal 3 7 2 8" xfId="5500"/>
    <cellStyle name="Normal 3 7 2 8 2" xfId="23644"/>
    <cellStyle name="Normal 3 7 2 9" xfId="10798"/>
    <cellStyle name="Normal 3 7 3" xfId="306"/>
    <cellStyle name="Normal 3 7 3 2" xfId="659"/>
    <cellStyle name="Normal 3 7 3 2 2" xfId="1891"/>
    <cellStyle name="Normal 3 7 3 2 2 2" xfId="4533"/>
    <cellStyle name="Normal 3 7 3 2 2 2 2" xfId="9814"/>
    <cellStyle name="Normal 3 7 3 2 2 2 2 2" xfId="27957"/>
    <cellStyle name="Normal 3 7 3 2 2 2 3" xfId="17571"/>
    <cellStyle name="Normal 3 7 3 2 2 2 4" xfId="22677"/>
    <cellStyle name="Normal 3 7 3 2 2 3" xfId="7173"/>
    <cellStyle name="Normal 3 7 3 2 2 3 2" xfId="25317"/>
    <cellStyle name="Normal 3 7 3 2 2 4" xfId="12467"/>
    <cellStyle name="Normal 3 7 3 2 2 5" xfId="15107"/>
    <cellStyle name="Normal 3 7 3 2 2 6" xfId="20037"/>
    <cellStyle name="Normal 3 7 3 2 3" xfId="3301"/>
    <cellStyle name="Normal 3 7 3 2 3 2" xfId="8582"/>
    <cellStyle name="Normal 3 7 3 2 3 2 2" xfId="26725"/>
    <cellStyle name="Normal 3 7 3 2 3 3" xfId="16339"/>
    <cellStyle name="Normal 3 7 3 2 3 4" xfId="21445"/>
    <cellStyle name="Normal 3 7 3 2 4" xfId="5941"/>
    <cellStyle name="Normal 3 7 3 2 4 2" xfId="24085"/>
    <cellStyle name="Normal 3 7 3 2 5" xfId="11235"/>
    <cellStyle name="Normal 3 7 3 2 6" xfId="13875"/>
    <cellStyle name="Normal 3 7 3 2 7" xfId="18805"/>
    <cellStyle name="Normal 3 7 3 3" xfId="1011"/>
    <cellStyle name="Normal 3 7 3 3 2" xfId="2243"/>
    <cellStyle name="Normal 3 7 3 3 2 2" xfId="4885"/>
    <cellStyle name="Normal 3 7 3 3 2 2 2" xfId="10166"/>
    <cellStyle name="Normal 3 7 3 3 2 2 2 2" xfId="28309"/>
    <cellStyle name="Normal 3 7 3 3 2 2 3" xfId="17923"/>
    <cellStyle name="Normal 3 7 3 3 2 2 4" xfId="23029"/>
    <cellStyle name="Normal 3 7 3 3 2 3" xfId="7525"/>
    <cellStyle name="Normal 3 7 3 3 2 3 2" xfId="25669"/>
    <cellStyle name="Normal 3 7 3 3 2 4" xfId="12819"/>
    <cellStyle name="Normal 3 7 3 3 2 5" xfId="15459"/>
    <cellStyle name="Normal 3 7 3 3 2 6" xfId="20389"/>
    <cellStyle name="Normal 3 7 3 3 3" xfId="3653"/>
    <cellStyle name="Normal 3 7 3 3 3 2" xfId="8934"/>
    <cellStyle name="Normal 3 7 3 3 3 2 2" xfId="27077"/>
    <cellStyle name="Normal 3 7 3 3 3 3" xfId="16691"/>
    <cellStyle name="Normal 3 7 3 3 3 4" xfId="21797"/>
    <cellStyle name="Normal 3 7 3 3 4" xfId="6293"/>
    <cellStyle name="Normal 3 7 3 3 4 2" xfId="24437"/>
    <cellStyle name="Normal 3 7 3 3 5" xfId="11587"/>
    <cellStyle name="Normal 3 7 3 3 6" xfId="14227"/>
    <cellStyle name="Normal 3 7 3 3 7" xfId="19157"/>
    <cellStyle name="Normal 3 7 3 4" xfId="1539"/>
    <cellStyle name="Normal 3 7 3 4 2" xfId="4181"/>
    <cellStyle name="Normal 3 7 3 4 2 2" xfId="9462"/>
    <cellStyle name="Normal 3 7 3 4 2 2 2" xfId="27605"/>
    <cellStyle name="Normal 3 7 3 4 2 3" xfId="17219"/>
    <cellStyle name="Normal 3 7 3 4 2 4" xfId="22325"/>
    <cellStyle name="Normal 3 7 3 4 3" xfId="6821"/>
    <cellStyle name="Normal 3 7 3 4 3 2" xfId="24965"/>
    <cellStyle name="Normal 3 7 3 4 4" xfId="12115"/>
    <cellStyle name="Normal 3 7 3 4 5" xfId="14755"/>
    <cellStyle name="Normal 3 7 3 4 6" xfId="19685"/>
    <cellStyle name="Normal 3 7 3 5" xfId="2948"/>
    <cellStyle name="Normal 3 7 3 5 2" xfId="8230"/>
    <cellStyle name="Normal 3 7 3 5 2 2" xfId="26373"/>
    <cellStyle name="Normal 3 7 3 5 3" xfId="15987"/>
    <cellStyle name="Normal 3 7 3 5 4" xfId="21093"/>
    <cellStyle name="Normal 3 7 3 6" xfId="5589"/>
    <cellStyle name="Normal 3 7 3 6 2" xfId="23733"/>
    <cellStyle name="Normal 3 7 3 7" xfId="10889"/>
    <cellStyle name="Normal 3 7 3 8" xfId="13523"/>
    <cellStyle name="Normal 3 7 3 9" xfId="18453"/>
    <cellStyle name="Normal 3 7 4" xfId="484"/>
    <cellStyle name="Normal 3 7 4 2" xfId="1189"/>
    <cellStyle name="Normal 3 7 4 2 2" xfId="2421"/>
    <cellStyle name="Normal 3 7 4 2 2 2" xfId="5063"/>
    <cellStyle name="Normal 3 7 4 2 2 2 2" xfId="10344"/>
    <cellStyle name="Normal 3 7 4 2 2 2 2 2" xfId="28487"/>
    <cellStyle name="Normal 3 7 4 2 2 2 3" xfId="18101"/>
    <cellStyle name="Normal 3 7 4 2 2 2 4" xfId="23207"/>
    <cellStyle name="Normal 3 7 4 2 2 3" xfId="7703"/>
    <cellStyle name="Normal 3 7 4 2 2 3 2" xfId="25847"/>
    <cellStyle name="Normal 3 7 4 2 2 4" xfId="12997"/>
    <cellStyle name="Normal 3 7 4 2 2 5" xfId="15637"/>
    <cellStyle name="Normal 3 7 4 2 2 6" xfId="20567"/>
    <cellStyle name="Normal 3 7 4 2 3" xfId="3831"/>
    <cellStyle name="Normal 3 7 4 2 3 2" xfId="9112"/>
    <cellStyle name="Normal 3 7 4 2 3 2 2" xfId="27255"/>
    <cellStyle name="Normal 3 7 4 2 3 3" xfId="16869"/>
    <cellStyle name="Normal 3 7 4 2 3 4" xfId="21975"/>
    <cellStyle name="Normal 3 7 4 2 4" xfId="6471"/>
    <cellStyle name="Normal 3 7 4 2 4 2" xfId="24615"/>
    <cellStyle name="Normal 3 7 4 2 5" xfId="11765"/>
    <cellStyle name="Normal 3 7 4 2 6" xfId="14405"/>
    <cellStyle name="Normal 3 7 4 2 7" xfId="19335"/>
    <cellStyle name="Normal 3 7 4 3" xfId="1717"/>
    <cellStyle name="Normal 3 7 4 3 2" xfId="4359"/>
    <cellStyle name="Normal 3 7 4 3 2 2" xfId="9640"/>
    <cellStyle name="Normal 3 7 4 3 2 2 2" xfId="27783"/>
    <cellStyle name="Normal 3 7 4 3 2 3" xfId="17397"/>
    <cellStyle name="Normal 3 7 4 3 2 4" xfId="22503"/>
    <cellStyle name="Normal 3 7 4 3 3" xfId="6999"/>
    <cellStyle name="Normal 3 7 4 3 3 2" xfId="25143"/>
    <cellStyle name="Normal 3 7 4 3 4" xfId="12293"/>
    <cellStyle name="Normal 3 7 4 3 5" xfId="14933"/>
    <cellStyle name="Normal 3 7 4 3 6" xfId="19863"/>
    <cellStyle name="Normal 3 7 4 4" xfId="3126"/>
    <cellStyle name="Normal 3 7 4 4 2" xfId="8408"/>
    <cellStyle name="Normal 3 7 4 4 2 2" xfId="26551"/>
    <cellStyle name="Normal 3 7 4 4 3" xfId="16165"/>
    <cellStyle name="Normal 3 7 4 4 4" xfId="21271"/>
    <cellStyle name="Normal 3 7 4 5" xfId="5767"/>
    <cellStyle name="Normal 3 7 4 5 2" xfId="23911"/>
    <cellStyle name="Normal 3 7 4 6" xfId="11063"/>
    <cellStyle name="Normal 3 7 4 7" xfId="13701"/>
    <cellStyle name="Normal 3 7 4 8" xfId="18631"/>
    <cellStyle name="Normal 3 7 5" xfId="837"/>
    <cellStyle name="Normal 3 7 5 2" xfId="2069"/>
    <cellStyle name="Normal 3 7 5 2 2" xfId="4711"/>
    <cellStyle name="Normal 3 7 5 2 2 2" xfId="9992"/>
    <cellStyle name="Normal 3 7 5 2 2 2 2" xfId="28135"/>
    <cellStyle name="Normal 3 7 5 2 2 3" xfId="17749"/>
    <cellStyle name="Normal 3 7 5 2 2 4" xfId="22855"/>
    <cellStyle name="Normal 3 7 5 2 3" xfId="7351"/>
    <cellStyle name="Normal 3 7 5 2 3 2" xfId="25495"/>
    <cellStyle name="Normal 3 7 5 2 4" xfId="12645"/>
    <cellStyle name="Normal 3 7 5 2 5" xfId="15285"/>
    <cellStyle name="Normal 3 7 5 2 6" xfId="20215"/>
    <cellStyle name="Normal 3 7 5 3" xfId="3479"/>
    <cellStyle name="Normal 3 7 5 3 2" xfId="8760"/>
    <cellStyle name="Normal 3 7 5 3 2 2" xfId="26903"/>
    <cellStyle name="Normal 3 7 5 3 3" xfId="16517"/>
    <cellStyle name="Normal 3 7 5 3 4" xfId="21623"/>
    <cellStyle name="Normal 3 7 5 4" xfId="6119"/>
    <cellStyle name="Normal 3 7 5 4 2" xfId="24263"/>
    <cellStyle name="Normal 3 7 5 5" xfId="11413"/>
    <cellStyle name="Normal 3 7 5 6" xfId="14053"/>
    <cellStyle name="Normal 3 7 5 7" xfId="18983"/>
    <cellStyle name="Normal 3 7 6" xfId="1363"/>
    <cellStyle name="Normal 3 7 6 2" xfId="4005"/>
    <cellStyle name="Normal 3 7 6 2 2" xfId="9286"/>
    <cellStyle name="Normal 3 7 6 2 2 2" xfId="27429"/>
    <cellStyle name="Normal 3 7 6 2 3" xfId="17043"/>
    <cellStyle name="Normal 3 7 6 2 4" xfId="22149"/>
    <cellStyle name="Normal 3 7 6 3" xfId="6645"/>
    <cellStyle name="Normal 3 7 6 3 2" xfId="24789"/>
    <cellStyle name="Normal 3 7 6 4" xfId="11939"/>
    <cellStyle name="Normal 3 7 6 5" xfId="14579"/>
    <cellStyle name="Normal 3 7 6 6" xfId="19509"/>
    <cellStyle name="Normal 3 7 7" xfId="2595"/>
    <cellStyle name="Normal 3 7 7 2" xfId="5237"/>
    <cellStyle name="Normal 3 7 7 2 2" xfId="10518"/>
    <cellStyle name="Normal 3 7 7 2 2 2" xfId="28661"/>
    <cellStyle name="Normal 3 7 7 2 3" xfId="23381"/>
    <cellStyle name="Normal 3 7 7 3" xfId="7877"/>
    <cellStyle name="Normal 3 7 7 3 2" xfId="26021"/>
    <cellStyle name="Normal 3 7 7 4" xfId="13171"/>
    <cellStyle name="Normal 3 7 7 5" xfId="15811"/>
    <cellStyle name="Normal 3 7 7 6" xfId="20741"/>
    <cellStyle name="Normal 3 7 8" xfId="2774"/>
    <cellStyle name="Normal 3 7 8 2" xfId="8056"/>
    <cellStyle name="Normal 3 7 8 2 2" xfId="26199"/>
    <cellStyle name="Normal 3 7 8 3" xfId="20919"/>
    <cellStyle name="Normal 3 7 9" xfId="5415"/>
    <cellStyle name="Normal 3 7 9 2" xfId="23559"/>
    <cellStyle name="Normal 3 8" xfId="103"/>
    <cellStyle name="Normal 3 8 10" xfId="10744"/>
    <cellStyle name="Normal 3 8 11" xfId="13363"/>
    <cellStyle name="Normal 3 8 12" xfId="18292"/>
    <cellStyle name="Normal 3 8 2" xfId="224"/>
    <cellStyle name="Normal 3 8 2 10" xfId="13450"/>
    <cellStyle name="Normal 3 8 2 11" xfId="18380"/>
    <cellStyle name="Normal 3 8 2 2" xfId="409"/>
    <cellStyle name="Normal 3 8 2 2 2" xfId="762"/>
    <cellStyle name="Normal 3 8 2 2 2 2" xfId="1994"/>
    <cellStyle name="Normal 3 8 2 2 2 2 2" xfId="4636"/>
    <cellStyle name="Normal 3 8 2 2 2 2 2 2" xfId="9917"/>
    <cellStyle name="Normal 3 8 2 2 2 2 2 2 2" xfId="28060"/>
    <cellStyle name="Normal 3 8 2 2 2 2 2 3" xfId="17674"/>
    <cellStyle name="Normal 3 8 2 2 2 2 2 4" xfId="22780"/>
    <cellStyle name="Normal 3 8 2 2 2 2 3" xfId="7276"/>
    <cellStyle name="Normal 3 8 2 2 2 2 3 2" xfId="25420"/>
    <cellStyle name="Normal 3 8 2 2 2 2 4" xfId="12570"/>
    <cellStyle name="Normal 3 8 2 2 2 2 5" xfId="15210"/>
    <cellStyle name="Normal 3 8 2 2 2 2 6" xfId="20140"/>
    <cellStyle name="Normal 3 8 2 2 2 3" xfId="3404"/>
    <cellStyle name="Normal 3 8 2 2 2 3 2" xfId="8685"/>
    <cellStyle name="Normal 3 8 2 2 2 3 2 2" xfId="26828"/>
    <cellStyle name="Normal 3 8 2 2 2 3 3" xfId="16442"/>
    <cellStyle name="Normal 3 8 2 2 2 3 4" xfId="21548"/>
    <cellStyle name="Normal 3 8 2 2 2 4" xfId="6044"/>
    <cellStyle name="Normal 3 8 2 2 2 4 2" xfId="24188"/>
    <cellStyle name="Normal 3 8 2 2 2 5" xfId="11338"/>
    <cellStyle name="Normal 3 8 2 2 2 6" xfId="13978"/>
    <cellStyle name="Normal 3 8 2 2 2 7" xfId="18908"/>
    <cellStyle name="Normal 3 8 2 2 3" xfId="1114"/>
    <cellStyle name="Normal 3 8 2 2 3 2" xfId="2346"/>
    <cellStyle name="Normal 3 8 2 2 3 2 2" xfId="4988"/>
    <cellStyle name="Normal 3 8 2 2 3 2 2 2" xfId="10269"/>
    <cellStyle name="Normal 3 8 2 2 3 2 2 2 2" xfId="28412"/>
    <cellStyle name="Normal 3 8 2 2 3 2 2 3" xfId="18026"/>
    <cellStyle name="Normal 3 8 2 2 3 2 2 4" xfId="23132"/>
    <cellStyle name="Normal 3 8 2 2 3 2 3" xfId="7628"/>
    <cellStyle name="Normal 3 8 2 2 3 2 3 2" xfId="25772"/>
    <cellStyle name="Normal 3 8 2 2 3 2 4" xfId="12922"/>
    <cellStyle name="Normal 3 8 2 2 3 2 5" xfId="15562"/>
    <cellStyle name="Normal 3 8 2 2 3 2 6" xfId="20492"/>
    <cellStyle name="Normal 3 8 2 2 3 3" xfId="3756"/>
    <cellStyle name="Normal 3 8 2 2 3 3 2" xfId="9037"/>
    <cellStyle name="Normal 3 8 2 2 3 3 2 2" xfId="27180"/>
    <cellStyle name="Normal 3 8 2 2 3 3 3" xfId="16794"/>
    <cellStyle name="Normal 3 8 2 2 3 3 4" xfId="21900"/>
    <cellStyle name="Normal 3 8 2 2 3 4" xfId="6396"/>
    <cellStyle name="Normal 3 8 2 2 3 4 2" xfId="24540"/>
    <cellStyle name="Normal 3 8 2 2 3 5" xfId="11690"/>
    <cellStyle name="Normal 3 8 2 2 3 6" xfId="14330"/>
    <cellStyle name="Normal 3 8 2 2 3 7" xfId="19260"/>
    <cellStyle name="Normal 3 8 2 2 4" xfId="1642"/>
    <cellStyle name="Normal 3 8 2 2 4 2" xfId="4284"/>
    <cellStyle name="Normal 3 8 2 2 4 2 2" xfId="9565"/>
    <cellStyle name="Normal 3 8 2 2 4 2 2 2" xfId="27708"/>
    <cellStyle name="Normal 3 8 2 2 4 2 3" xfId="17322"/>
    <cellStyle name="Normal 3 8 2 2 4 2 4" xfId="22428"/>
    <cellStyle name="Normal 3 8 2 2 4 3" xfId="6924"/>
    <cellStyle name="Normal 3 8 2 2 4 3 2" xfId="25068"/>
    <cellStyle name="Normal 3 8 2 2 4 4" xfId="12218"/>
    <cellStyle name="Normal 3 8 2 2 4 5" xfId="14858"/>
    <cellStyle name="Normal 3 8 2 2 4 6" xfId="19788"/>
    <cellStyle name="Normal 3 8 2 2 5" xfId="3051"/>
    <cellStyle name="Normal 3 8 2 2 5 2" xfId="8333"/>
    <cellStyle name="Normal 3 8 2 2 5 2 2" xfId="26476"/>
    <cellStyle name="Normal 3 8 2 2 5 3" xfId="16090"/>
    <cellStyle name="Normal 3 8 2 2 5 4" xfId="21196"/>
    <cellStyle name="Normal 3 8 2 2 6" xfId="5692"/>
    <cellStyle name="Normal 3 8 2 2 6 2" xfId="23836"/>
    <cellStyle name="Normal 3 8 2 2 7" xfId="10990"/>
    <cellStyle name="Normal 3 8 2 2 8" xfId="13626"/>
    <cellStyle name="Normal 3 8 2 2 9" xfId="18556"/>
    <cellStyle name="Normal 3 8 2 3" xfId="585"/>
    <cellStyle name="Normal 3 8 2 3 2" xfId="1290"/>
    <cellStyle name="Normal 3 8 2 3 2 2" xfId="2522"/>
    <cellStyle name="Normal 3 8 2 3 2 2 2" xfId="5164"/>
    <cellStyle name="Normal 3 8 2 3 2 2 2 2" xfId="10445"/>
    <cellStyle name="Normal 3 8 2 3 2 2 2 2 2" xfId="28588"/>
    <cellStyle name="Normal 3 8 2 3 2 2 2 3" xfId="18202"/>
    <cellStyle name="Normal 3 8 2 3 2 2 2 4" xfId="23308"/>
    <cellStyle name="Normal 3 8 2 3 2 2 3" xfId="7804"/>
    <cellStyle name="Normal 3 8 2 3 2 2 3 2" xfId="25948"/>
    <cellStyle name="Normal 3 8 2 3 2 2 4" xfId="13098"/>
    <cellStyle name="Normal 3 8 2 3 2 2 5" xfId="15738"/>
    <cellStyle name="Normal 3 8 2 3 2 2 6" xfId="20668"/>
    <cellStyle name="Normal 3 8 2 3 2 3" xfId="3932"/>
    <cellStyle name="Normal 3 8 2 3 2 3 2" xfId="9213"/>
    <cellStyle name="Normal 3 8 2 3 2 3 2 2" xfId="27356"/>
    <cellStyle name="Normal 3 8 2 3 2 3 3" xfId="16970"/>
    <cellStyle name="Normal 3 8 2 3 2 3 4" xfId="22076"/>
    <cellStyle name="Normal 3 8 2 3 2 4" xfId="6572"/>
    <cellStyle name="Normal 3 8 2 3 2 4 2" xfId="24716"/>
    <cellStyle name="Normal 3 8 2 3 2 5" xfId="11866"/>
    <cellStyle name="Normal 3 8 2 3 2 6" xfId="14506"/>
    <cellStyle name="Normal 3 8 2 3 2 7" xfId="19436"/>
    <cellStyle name="Normal 3 8 2 3 3" xfId="1818"/>
    <cellStyle name="Normal 3 8 2 3 3 2" xfId="4460"/>
    <cellStyle name="Normal 3 8 2 3 3 2 2" xfId="9741"/>
    <cellStyle name="Normal 3 8 2 3 3 2 2 2" xfId="27884"/>
    <cellStyle name="Normal 3 8 2 3 3 2 3" xfId="17498"/>
    <cellStyle name="Normal 3 8 2 3 3 2 4" xfId="22604"/>
    <cellStyle name="Normal 3 8 2 3 3 3" xfId="7100"/>
    <cellStyle name="Normal 3 8 2 3 3 3 2" xfId="25244"/>
    <cellStyle name="Normal 3 8 2 3 3 4" xfId="12394"/>
    <cellStyle name="Normal 3 8 2 3 3 5" xfId="15034"/>
    <cellStyle name="Normal 3 8 2 3 3 6" xfId="19964"/>
    <cellStyle name="Normal 3 8 2 3 4" xfId="3227"/>
    <cellStyle name="Normal 3 8 2 3 4 2" xfId="8509"/>
    <cellStyle name="Normal 3 8 2 3 4 2 2" xfId="26652"/>
    <cellStyle name="Normal 3 8 2 3 4 3" xfId="16266"/>
    <cellStyle name="Normal 3 8 2 3 4 4" xfId="21372"/>
    <cellStyle name="Normal 3 8 2 3 5" xfId="5868"/>
    <cellStyle name="Normal 3 8 2 3 5 2" xfId="24012"/>
    <cellStyle name="Normal 3 8 2 3 6" xfId="11162"/>
    <cellStyle name="Normal 3 8 2 3 7" xfId="13802"/>
    <cellStyle name="Normal 3 8 2 3 8" xfId="18732"/>
    <cellStyle name="Normal 3 8 2 4" xfId="938"/>
    <cellStyle name="Normal 3 8 2 4 2" xfId="2170"/>
    <cellStyle name="Normal 3 8 2 4 2 2" xfId="4812"/>
    <cellStyle name="Normal 3 8 2 4 2 2 2" xfId="10093"/>
    <cellStyle name="Normal 3 8 2 4 2 2 2 2" xfId="28236"/>
    <cellStyle name="Normal 3 8 2 4 2 2 3" xfId="17850"/>
    <cellStyle name="Normal 3 8 2 4 2 2 4" xfId="22956"/>
    <cellStyle name="Normal 3 8 2 4 2 3" xfId="7452"/>
    <cellStyle name="Normal 3 8 2 4 2 3 2" xfId="25596"/>
    <cellStyle name="Normal 3 8 2 4 2 4" xfId="12746"/>
    <cellStyle name="Normal 3 8 2 4 2 5" xfId="15386"/>
    <cellStyle name="Normal 3 8 2 4 2 6" xfId="20316"/>
    <cellStyle name="Normal 3 8 2 4 3" xfId="3580"/>
    <cellStyle name="Normal 3 8 2 4 3 2" xfId="8861"/>
    <cellStyle name="Normal 3 8 2 4 3 2 2" xfId="27004"/>
    <cellStyle name="Normal 3 8 2 4 3 3" xfId="16618"/>
    <cellStyle name="Normal 3 8 2 4 3 4" xfId="21724"/>
    <cellStyle name="Normal 3 8 2 4 4" xfId="6220"/>
    <cellStyle name="Normal 3 8 2 4 4 2" xfId="24364"/>
    <cellStyle name="Normal 3 8 2 4 5" xfId="11514"/>
    <cellStyle name="Normal 3 8 2 4 6" xfId="14154"/>
    <cellStyle name="Normal 3 8 2 4 7" xfId="19084"/>
    <cellStyle name="Normal 3 8 2 5" xfId="1466"/>
    <cellStyle name="Normal 3 8 2 5 2" xfId="4108"/>
    <cellStyle name="Normal 3 8 2 5 2 2" xfId="9389"/>
    <cellStyle name="Normal 3 8 2 5 2 2 2" xfId="27532"/>
    <cellStyle name="Normal 3 8 2 5 2 3" xfId="17146"/>
    <cellStyle name="Normal 3 8 2 5 2 4" xfId="22252"/>
    <cellStyle name="Normal 3 8 2 5 3" xfId="6748"/>
    <cellStyle name="Normal 3 8 2 5 3 2" xfId="24892"/>
    <cellStyle name="Normal 3 8 2 5 4" xfId="12042"/>
    <cellStyle name="Normal 3 8 2 5 5" xfId="14682"/>
    <cellStyle name="Normal 3 8 2 5 6" xfId="19612"/>
    <cellStyle name="Normal 3 8 2 6" xfId="2698"/>
    <cellStyle name="Normal 3 8 2 6 2" xfId="5340"/>
    <cellStyle name="Normal 3 8 2 6 2 2" xfId="10621"/>
    <cellStyle name="Normal 3 8 2 6 2 2 2" xfId="28764"/>
    <cellStyle name="Normal 3 8 2 6 2 3" xfId="23484"/>
    <cellStyle name="Normal 3 8 2 6 3" xfId="7980"/>
    <cellStyle name="Normal 3 8 2 6 3 2" xfId="26124"/>
    <cellStyle name="Normal 3 8 2 6 4" xfId="13274"/>
    <cellStyle name="Normal 3 8 2 6 5" xfId="15914"/>
    <cellStyle name="Normal 3 8 2 6 6" xfId="20844"/>
    <cellStyle name="Normal 3 8 2 7" xfId="2875"/>
    <cellStyle name="Normal 3 8 2 7 2" xfId="8157"/>
    <cellStyle name="Normal 3 8 2 7 2 2" xfId="26300"/>
    <cellStyle name="Normal 3 8 2 7 3" xfId="21020"/>
    <cellStyle name="Normal 3 8 2 8" xfId="5516"/>
    <cellStyle name="Normal 3 8 2 8 2" xfId="23660"/>
    <cellStyle name="Normal 3 8 2 9" xfId="10814"/>
    <cellStyle name="Normal 3 8 3" xfId="322"/>
    <cellStyle name="Normal 3 8 3 2" xfId="675"/>
    <cellStyle name="Normal 3 8 3 2 2" xfId="1907"/>
    <cellStyle name="Normal 3 8 3 2 2 2" xfId="4549"/>
    <cellStyle name="Normal 3 8 3 2 2 2 2" xfId="9830"/>
    <cellStyle name="Normal 3 8 3 2 2 2 2 2" xfId="27973"/>
    <cellStyle name="Normal 3 8 3 2 2 2 3" xfId="17587"/>
    <cellStyle name="Normal 3 8 3 2 2 2 4" xfId="22693"/>
    <cellStyle name="Normal 3 8 3 2 2 3" xfId="7189"/>
    <cellStyle name="Normal 3 8 3 2 2 3 2" xfId="25333"/>
    <cellStyle name="Normal 3 8 3 2 2 4" xfId="12483"/>
    <cellStyle name="Normal 3 8 3 2 2 5" xfId="15123"/>
    <cellStyle name="Normal 3 8 3 2 2 6" xfId="20053"/>
    <cellStyle name="Normal 3 8 3 2 3" xfId="3317"/>
    <cellStyle name="Normal 3 8 3 2 3 2" xfId="8598"/>
    <cellStyle name="Normal 3 8 3 2 3 2 2" xfId="26741"/>
    <cellStyle name="Normal 3 8 3 2 3 3" xfId="16355"/>
    <cellStyle name="Normal 3 8 3 2 3 4" xfId="21461"/>
    <cellStyle name="Normal 3 8 3 2 4" xfId="5957"/>
    <cellStyle name="Normal 3 8 3 2 4 2" xfId="24101"/>
    <cellStyle name="Normal 3 8 3 2 5" xfId="11251"/>
    <cellStyle name="Normal 3 8 3 2 6" xfId="13891"/>
    <cellStyle name="Normal 3 8 3 2 7" xfId="18821"/>
    <cellStyle name="Normal 3 8 3 3" xfId="1027"/>
    <cellStyle name="Normal 3 8 3 3 2" xfId="2259"/>
    <cellStyle name="Normal 3 8 3 3 2 2" xfId="4901"/>
    <cellStyle name="Normal 3 8 3 3 2 2 2" xfId="10182"/>
    <cellStyle name="Normal 3 8 3 3 2 2 2 2" xfId="28325"/>
    <cellStyle name="Normal 3 8 3 3 2 2 3" xfId="17939"/>
    <cellStyle name="Normal 3 8 3 3 2 2 4" xfId="23045"/>
    <cellStyle name="Normal 3 8 3 3 2 3" xfId="7541"/>
    <cellStyle name="Normal 3 8 3 3 2 3 2" xfId="25685"/>
    <cellStyle name="Normal 3 8 3 3 2 4" xfId="12835"/>
    <cellStyle name="Normal 3 8 3 3 2 5" xfId="15475"/>
    <cellStyle name="Normal 3 8 3 3 2 6" xfId="20405"/>
    <cellStyle name="Normal 3 8 3 3 3" xfId="3669"/>
    <cellStyle name="Normal 3 8 3 3 3 2" xfId="8950"/>
    <cellStyle name="Normal 3 8 3 3 3 2 2" xfId="27093"/>
    <cellStyle name="Normal 3 8 3 3 3 3" xfId="16707"/>
    <cellStyle name="Normal 3 8 3 3 3 4" xfId="21813"/>
    <cellStyle name="Normal 3 8 3 3 4" xfId="6309"/>
    <cellStyle name="Normal 3 8 3 3 4 2" xfId="24453"/>
    <cellStyle name="Normal 3 8 3 3 5" xfId="11603"/>
    <cellStyle name="Normal 3 8 3 3 6" xfId="14243"/>
    <cellStyle name="Normal 3 8 3 3 7" xfId="19173"/>
    <cellStyle name="Normal 3 8 3 4" xfId="1555"/>
    <cellStyle name="Normal 3 8 3 4 2" xfId="4197"/>
    <cellStyle name="Normal 3 8 3 4 2 2" xfId="9478"/>
    <cellStyle name="Normal 3 8 3 4 2 2 2" xfId="27621"/>
    <cellStyle name="Normal 3 8 3 4 2 3" xfId="17235"/>
    <cellStyle name="Normal 3 8 3 4 2 4" xfId="22341"/>
    <cellStyle name="Normal 3 8 3 4 3" xfId="6837"/>
    <cellStyle name="Normal 3 8 3 4 3 2" xfId="24981"/>
    <cellStyle name="Normal 3 8 3 4 4" xfId="12131"/>
    <cellStyle name="Normal 3 8 3 4 5" xfId="14771"/>
    <cellStyle name="Normal 3 8 3 4 6" xfId="19701"/>
    <cellStyle name="Normal 3 8 3 5" xfId="2964"/>
    <cellStyle name="Normal 3 8 3 5 2" xfId="8246"/>
    <cellStyle name="Normal 3 8 3 5 2 2" xfId="26389"/>
    <cellStyle name="Normal 3 8 3 5 3" xfId="16003"/>
    <cellStyle name="Normal 3 8 3 5 4" xfId="21109"/>
    <cellStyle name="Normal 3 8 3 6" xfId="5605"/>
    <cellStyle name="Normal 3 8 3 6 2" xfId="23749"/>
    <cellStyle name="Normal 3 8 3 7" xfId="10905"/>
    <cellStyle name="Normal 3 8 3 8" xfId="13539"/>
    <cellStyle name="Normal 3 8 3 9" xfId="18469"/>
    <cellStyle name="Normal 3 8 4" xfId="498"/>
    <cellStyle name="Normal 3 8 4 2" xfId="1203"/>
    <cellStyle name="Normal 3 8 4 2 2" xfId="2435"/>
    <cellStyle name="Normal 3 8 4 2 2 2" xfId="5077"/>
    <cellStyle name="Normal 3 8 4 2 2 2 2" xfId="10358"/>
    <cellStyle name="Normal 3 8 4 2 2 2 2 2" xfId="28501"/>
    <cellStyle name="Normal 3 8 4 2 2 2 3" xfId="18115"/>
    <cellStyle name="Normal 3 8 4 2 2 2 4" xfId="23221"/>
    <cellStyle name="Normal 3 8 4 2 2 3" xfId="7717"/>
    <cellStyle name="Normal 3 8 4 2 2 3 2" xfId="25861"/>
    <cellStyle name="Normal 3 8 4 2 2 4" xfId="13011"/>
    <cellStyle name="Normal 3 8 4 2 2 5" xfId="15651"/>
    <cellStyle name="Normal 3 8 4 2 2 6" xfId="20581"/>
    <cellStyle name="Normal 3 8 4 2 3" xfId="3845"/>
    <cellStyle name="Normal 3 8 4 2 3 2" xfId="9126"/>
    <cellStyle name="Normal 3 8 4 2 3 2 2" xfId="27269"/>
    <cellStyle name="Normal 3 8 4 2 3 3" xfId="16883"/>
    <cellStyle name="Normal 3 8 4 2 3 4" xfId="21989"/>
    <cellStyle name="Normal 3 8 4 2 4" xfId="6485"/>
    <cellStyle name="Normal 3 8 4 2 4 2" xfId="24629"/>
    <cellStyle name="Normal 3 8 4 2 5" xfId="11779"/>
    <cellStyle name="Normal 3 8 4 2 6" xfId="14419"/>
    <cellStyle name="Normal 3 8 4 2 7" xfId="19349"/>
    <cellStyle name="Normal 3 8 4 3" xfId="1731"/>
    <cellStyle name="Normal 3 8 4 3 2" xfId="4373"/>
    <cellStyle name="Normal 3 8 4 3 2 2" xfId="9654"/>
    <cellStyle name="Normal 3 8 4 3 2 2 2" xfId="27797"/>
    <cellStyle name="Normal 3 8 4 3 2 3" xfId="17411"/>
    <cellStyle name="Normal 3 8 4 3 2 4" xfId="22517"/>
    <cellStyle name="Normal 3 8 4 3 3" xfId="7013"/>
    <cellStyle name="Normal 3 8 4 3 3 2" xfId="25157"/>
    <cellStyle name="Normal 3 8 4 3 4" xfId="12307"/>
    <cellStyle name="Normal 3 8 4 3 5" xfId="14947"/>
    <cellStyle name="Normal 3 8 4 3 6" xfId="19877"/>
    <cellStyle name="Normal 3 8 4 4" xfId="3140"/>
    <cellStyle name="Normal 3 8 4 4 2" xfId="8422"/>
    <cellStyle name="Normal 3 8 4 4 2 2" xfId="26565"/>
    <cellStyle name="Normal 3 8 4 4 3" xfId="16179"/>
    <cellStyle name="Normal 3 8 4 4 4" xfId="21285"/>
    <cellStyle name="Normal 3 8 4 5" xfId="5781"/>
    <cellStyle name="Normal 3 8 4 5 2" xfId="23925"/>
    <cellStyle name="Normal 3 8 4 6" xfId="11077"/>
    <cellStyle name="Normal 3 8 4 7" xfId="13715"/>
    <cellStyle name="Normal 3 8 4 8" xfId="18645"/>
    <cellStyle name="Normal 3 8 5" xfId="851"/>
    <cellStyle name="Normal 3 8 5 2" xfId="2083"/>
    <cellStyle name="Normal 3 8 5 2 2" xfId="4725"/>
    <cellStyle name="Normal 3 8 5 2 2 2" xfId="10006"/>
    <cellStyle name="Normal 3 8 5 2 2 2 2" xfId="28149"/>
    <cellStyle name="Normal 3 8 5 2 2 3" xfId="17763"/>
    <cellStyle name="Normal 3 8 5 2 2 4" xfId="22869"/>
    <cellStyle name="Normal 3 8 5 2 3" xfId="7365"/>
    <cellStyle name="Normal 3 8 5 2 3 2" xfId="25509"/>
    <cellStyle name="Normal 3 8 5 2 4" xfId="12659"/>
    <cellStyle name="Normal 3 8 5 2 5" xfId="15299"/>
    <cellStyle name="Normal 3 8 5 2 6" xfId="20229"/>
    <cellStyle name="Normal 3 8 5 3" xfId="3493"/>
    <cellStyle name="Normal 3 8 5 3 2" xfId="8774"/>
    <cellStyle name="Normal 3 8 5 3 2 2" xfId="26917"/>
    <cellStyle name="Normal 3 8 5 3 3" xfId="16531"/>
    <cellStyle name="Normal 3 8 5 3 4" xfId="21637"/>
    <cellStyle name="Normal 3 8 5 4" xfId="6133"/>
    <cellStyle name="Normal 3 8 5 4 2" xfId="24277"/>
    <cellStyle name="Normal 3 8 5 5" xfId="11427"/>
    <cellStyle name="Normal 3 8 5 6" xfId="14067"/>
    <cellStyle name="Normal 3 8 5 7" xfId="18997"/>
    <cellStyle name="Normal 3 8 6" xfId="1379"/>
    <cellStyle name="Normal 3 8 6 2" xfId="4021"/>
    <cellStyle name="Normal 3 8 6 2 2" xfId="9302"/>
    <cellStyle name="Normal 3 8 6 2 2 2" xfId="27445"/>
    <cellStyle name="Normal 3 8 6 2 3" xfId="17059"/>
    <cellStyle name="Normal 3 8 6 2 4" xfId="22165"/>
    <cellStyle name="Normal 3 8 6 3" xfId="6661"/>
    <cellStyle name="Normal 3 8 6 3 2" xfId="24805"/>
    <cellStyle name="Normal 3 8 6 4" xfId="11955"/>
    <cellStyle name="Normal 3 8 6 5" xfId="14595"/>
    <cellStyle name="Normal 3 8 6 6" xfId="19525"/>
    <cellStyle name="Normal 3 8 7" xfId="2611"/>
    <cellStyle name="Normal 3 8 7 2" xfId="5253"/>
    <cellStyle name="Normal 3 8 7 2 2" xfId="10534"/>
    <cellStyle name="Normal 3 8 7 2 2 2" xfId="28677"/>
    <cellStyle name="Normal 3 8 7 2 3" xfId="23397"/>
    <cellStyle name="Normal 3 8 7 3" xfId="7893"/>
    <cellStyle name="Normal 3 8 7 3 2" xfId="26037"/>
    <cellStyle name="Normal 3 8 7 4" xfId="13187"/>
    <cellStyle name="Normal 3 8 7 5" xfId="15827"/>
    <cellStyle name="Normal 3 8 7 6" xfId="20757"/>
    <cellStyle name="Normal 3 8 8" xfId="2788"/>
    <cellStyle name="Normal 3 8 8 2" xfId="8070"/>
    <cellStyle name="Normal 3 8 8 2 2" xfId="26213"/>
    <cellStyle name="Normal 3 8 8 3" xfId="20933"/>
    <cellStyle name="Normal 3 8 9" xfId="5429"/>
    <cellStyle name="Normal 3 8 9 2" xfId="23573"/>
    <cellStyle name="Normal 3 9" xfId="153"/>
    <cellStyle name="Normal 4" xfId="44"/>
    <cellStyle name="Normal 4 2" xfId="54"/>
    <cellStyle name="Normal 5" xfId="46"/>
    <cellStyle name="Normal 5 10" xfId="805"/>
    <cellStyle name="Normal 5 10 2" xfId="2037"/>
    <cellStyle name="Normal 5 10 2 2" xfId="4679"/>
    <cellStyle name="Normal 5 10 2 2 2" xfId="9960"/>
    <cellStyle name="Normal 5 10 2 2 2 2" xfId="28103"/>
    <cellStyle name="Normal 5 10 2 2 3" xfId="17717"/>
    <cellStyle name="Normal 5 10 2 2 4" xfId="22823"/>
    <cellStyle name="Normal 5 10 2 3" xfId="7319"/>
    <cellStyle name="Normal 5 10 2 3 2" xfId="25463"/>
    <cellStyle name="Normal 5 10 2 4" xfId="12613"/>
    <cellStyle name="Normal 5 10 2 5" xfId="15253"/>
    <cellStyle name="Normal 5 10 2 6" xfId="20183"/>
    <cellStyle name="Normal 5 10 3" xfId="3447"/>
    <cellStyle name="Normal 5 10 3 2" xfId="8728"/>
    <cellStyle name="Normal 5 10 3 2 2" xfId="26871"/>
    <cellStyle name="Normal 5 10 3 3" xfId="16485"/>
    <cellStyle name="Normal 5 10 3 4" xfId="21591"/>
    <cellStyle name="Normal 5 10 4" xfId="6087"/>
    <cellStyle name="Normal 5 10 4 2" xfId="24231"/>
    <cellStyle name="Normal 5 10 5" xfId="11381"/>
    <cellStyle name="Normal 5 10 6" xfId="14021"/>
    <cellStyle name="Normal 5 10 7" xfId="18951"/>
    <cellStyle name="Normal 5 11" xfId="1320"/>
    <cellStyle name="Normal 5 11 2" xfId="3962"/>
    <cellStyle name="Normal 5 11 2 2" xfId="9243"/>
    <cellStyle name="Normal 5 11 2 2 2" xfId="27386"/>
    <cellStyle name="Normal 5 11 2 3" xfId="17000"/>
    <cellStyle name="Normal 5 11 2 4" xfId="22106"/>
    <cellStyle name="Normal 5 11 3" xfId="6602"/>
    <cellStyle name="Normal 5 11 3 2" xfId="24746"/>
    <cellStyle name="Normal 5 11 4" xfId="11896"/>
    <cellStyle name="Normal 5 11 5" xfId="14536"/>
    <cellStyle name="Normal 5 11 6" xfId="19466"/>
    <cellStyle name="Normal 5 12" xfId="2565"/>
    <cellStyle name="Normal 5 12 2" xfId="5207"/>
    <cellStyle name="Normal 5 12 2 2" xfId="10488"/>
    <cellStyle name="Normal 5 12 2 2 2" xfId="28631"/>
    <cellStyle name="Normal 5 12 2 3" xfId="23351"/>
    <cellStyle name="Normal 5 12 3" xfId="7847"/>
    <cellStyle name="Normal 5 12 3 2" xfId="25991"/>
    <cellStyle name="Normal 5 12 4" xfId="13141"/>
    <cellStyle name="Normal 5 12 5" xfId="15768"/>
    <cellStyle name="Normal 5 12 6" xfId="20711"/>
    <cellStyle name="Normal 5 13" xfId="2741"/>
    <cellStyle name="Normal 5 13 2" xfId="8023"/>
    <cellStyle name="Normal 5 13 2 2" xfId="26167"/>
    <cellStyle name="Normal 5 13 3" xfId="20887"/>
    <cellStyle name="Normal 5 14" xfId="5383"/>
    <cellStyle name="Normal 5 14 2" xfId="23527"/>
    <cellStyle name="Normal 5 15" xfId="10666"/>
    <cellStyle name="Normal 5 16" xfId="13304"/>
    <cellStyle name="Normal 5 17" xfId="18245"/>
    <cellStyle name="Normal 5 2" xfId="50"/>
    <cellStyle name="Normal 5 2 10" xfId="1336"/>
    <cellStyle name="Normal 5 2 10 2" xfId="3978"/>
    <cellStyle name="Normal 5 2 10 2 2" xfId="9259"/>
    <cellStyle name="Normal 5 2 10 2 2 2" xfId="27402"/>
    <cellStyle name="Normal 5 2 10 2 3" xfId="17016"/>
    <cellStyle name="Normal 5 2 10 2 4" xfId="22122"/>
    <cellStyle name="Normal 5 2 10 3" xfId="6618"/>
    <cellStyle name="Normal 5 2 10 3 2" xfId="24762"/>
    <cellStyle name="Normal 5 2 10 4" xfId="11912"/>
    <cellStyle name="Normal 5 2 10 5" xfId="14552"/>
    <cellStyle name="Normal 5 2 10 6" xfId="19482"/>
    <cellStyle name="Normal 5 2 11" xfId="2568"/>
    <cellStyle name="Normal 5 2 11 2" xfId="5210"/>
    <cellStyle name="Normal 5 2 11 2 2" xfId="10491"/>
    <cellStyle name="Normal 5 2 11 2 2 2" xfId="28634"/>
    <cellStyle name="Normal 5 2 11 2 3" xfId="23354"/>
    <cellStyle name="Normal 5 2 11 3" xfId="7850"/>
    <cellStyle name="Normal 5 2 11 3 2" xfId="25994"/>
    <cellStyle name="Normal 5 2 11 4" xfId="13144"/>
    <cellStyle name="Normal 5 2 11 5" xfId="15784"/>
    <cellStyle name="Normal 5 2 11 6" xfId="20714"/>
    <cellStyle name="Normal 5 2 12" xfId="2744"/>
    <cellStyle name="Normal 5 2 12 2" xfId="8026"/>
    <cellStyle name="Normal 5 2 12 2 2" xfId="26170"/>
    <cellStyle name="Normal 5 2 12 3" xfId="20890"/>
    <cellStyle name="Normal 5 2 13" xfId="5386"/>
    <cellStyle name="Normal 5 2 13 2" xfId="23530"/>
    <cellStyle name="Normal 5 2 14" xfId="10682"/>
    <cellStyle name="Normal 5 2 15" xfId="13320"/>
    <cellStyle name="Normal 5 2 16" xfId="18249"/>
    <cellStyle name="Normal 5 2 2" xfId="60"/>
    <cellStyle name="Normal 5 2 2 10" xfId="2752"/>
    <cellStyle name="Normal 5 2 2 10 2" xfId="8034"/>
    <cellStyle name="Normal 5 2 2 10 2 2" xfId="26178"/>
    <cellStyle name="Normal 5 2 2 10 3" xfId="20898"/>
    <cellStyle name="Normal 5 2 2 11" xfId="5394"/>
    <cellStyle name="Normal 5 2 2 11 2" xfId="23538"/>
    <cellStyle name="Normal 5 2 2 12" xfId="10711"/>
    <cellStyle name="Normal 5 2 2 13" xfId="13328"/>
    <cellStyle name="Normal 5 2 2 14" xfId="18257"/>
    <cellStyle name="Normal 5 2 2 2" xfId="84"/>
    <cellStyle name="Normal 5 2 2 2 10" xfId="10725"/>
    <cellStyle name="Normal 5 2 2 2 11" xfId="13344"/>
    <cellStyle name="Normal 5 2 2 2 12" xfId="18273"/>
    <cellStyle name="Normal 5 2 2 2 2" xfId="205"/>
    <cellStyle name="Normal 5 2 2 2 2 10" xfId="13431"/>
    <cellStyle name="Normal 5 2 2 2 2 11" xfId="18361"/>
    <cellStyle name="Normal 5 2 2 2 2 2" xfId="390"/>
    <cellStyle name="Normal 5 2 2 2 2 2 2" xfId="743"/>
    <cellStyle name="Normal 5 2 2 2 2 2 2 2" xfId="1975"/>
    <cellStyle name="Normal 5 2 2 2 2 2 2 2 2" xfId="4617"/>
    <cellStyle name="Normal 5 2 2 2 2 2 2 2 2 2" xfId="9898"/>
    <cellStyle name="Normal 5 2 2 2 2 2 2 2 2 2 2" xfId="28041"/>
    <cellStyle name="Normal 5 2 2 2 2 2 2 2 2 3" xfId="17655"/>
    <cellStyle name="Normal 5 2 2 2 2 2 2 2 2 4" xfId="22761"/>
    <cellStyle name="Normal 5 2 2 2 2 2 2 2 3" xfId="7257"/>
    <cellStyle name="Normal 5 2 2 2 2 2 2 2 3 2" xfId="25401"/>
    <cellStyle name="Normal 5 2 2 2 2 2 2 2 4" xfId="12551"/>
    <cellStyle name="Normal 5 2 2 2 2 2 2 2 5" xfId="15191"/>
    <cellStyle name="Normal 5 2 2 2 2 2 2 2 6" xfId="20121"/>
    <cellStyle name="Normal 5 2 2 2 2 2 2 3" xfId="3385"/>
    <cellStyle name="Normal 5 2 2 2 2 2 2 3 2" xfId="8666"/>
    <cellStyle name="Normal 5 2 2 2 2 2 2 3 2 2" xfId="26809"/>
    <cellStyle name="Normal 5 2 2 2 2 2 2 3 3" xfId="16423"/>
    <cellStyle name="Normal 5 2 2 2 2 2 2 3 4" xfId="21529"/>
    <cellStyle name="Normal 5 2 2 2 2 2 2 4" xfId="6025"/>
    <cellStyle name="Normal 5 2 2 2 2 2 2 4 2" xfId="24169"/>
    <cellStyle name="Normal 5 2 2 2 2 2 2 5" xfId="11319"/>
    <cellStyle name="Normal 5 2 2 2 2 2 2 6" xfId="13959"/>
    <cellStyle name="Normal 5 2 2 2 2 2 2 7" xfId="18889"/>
    <cellStyle name="Normal 5 2 2 2 2 2 3" xfId="1095"/>
    <cellStyle name="Normal 5 2 2 2 2 2 3 2" xfId="2327"/>
    <cellStyle name="Normal 5 2 2 2 2 2 3 2 2" xfId="4969"/>
    <cellStyle name="Normal 5 2 2 2 2 2 3 2 2 2" xfId="10250"/>
    <cellStyle name="Normal 5 2 2 2 2 2 3 2 2 2 2" xfId="28393"/>
    <cellStyle name="Normal 5 2 2 2 2 2 3 2 2 3" xfId="18007"/>
    <cellStyle name="Normal 5 2 2 2 2 2 3 2 2 4" xfId="23113"/>
    <cellStyle name="Normal 5 2 2 2 2 2 3 2 3" xfId="7609"/>
    <cellStyle name="Normal 5 2 2 2 2 2 3 2 3 2" xfId="25753"/>
    <cellStyle name="Normal 5 2 2 2 2 2 3 2 4" xfId="12903"/>
    <cellStyle name="Normal 5 2 2 2 2 2 3 2 5" xfId="15543"/>
    <cellStyle name="Normal 5 2 2 2 2 2 3 2 6" xfId="20473"/>
    <cellStyle name="Normal 5 2 2 2 2 2 3 3" xfId="3737"/>
    <cellStyle name="Normal 5 2 2 2 2 2 3 3 2" xfId="9018"/>
    <cellStyle name="Normal 5 2 2 2 2 2 3 3 2 2" xfId="27161"/>
    <cellStyle name="Normal 5 2 2 2 2 2 3 3 3" xfId="16775"/>
    <cellStyle name="Normal 5 2 2 2 2 2 3 3 4" xfId="21881"/>
    <cellStyle name="Normal 5 2 2 2 2 2 3 4" xfId="6377"/>
    <cellStyle name="Normal 5 2 2 2 2 2 3 4 2" xfId="24521"/>
    <cellStyle name="Normal 5 2 2 2 2 2 3 5" xfId="11671"/>
    <cellStyle name="Normal 5 2 2 2 2 2 3 6" xfId="14311"/>
    <cellStyle name="Normal 5 2 2 2 2 2 3 7" xfId="19241"/>
    <cellStyle name="Normal 5 2 2 2 2 2 4" xfId="1623"/>
    <cellStyle name="Normal 5 2 2 2 2 2 4 2" xfId="4265"/>
    <cellStyle name="Normal 5 2 2 2 2 2 4 2 2" xfId="9546"/>
    <cellStyle name="Normal 5 2 2 2 2 2 4 2 2 2" xfId="27689"/>
    <cellStyle name="Normal 5 2 2 2 2 2 4 2 3" xfId="17303"/>
    <cellStyle name="Normal 5 2 2 2 2 2 4 2 4" xfId="22409"/>
    <cellStyle name="Normal 5 2 2 2 2 2 4 3" xfId="6905"/>
    <cellStyle name="Normal 5 2 2 2 2 2 4 3 2" xfId="25049"/>
    <cellStyle name="Normal 5 2 2 2 2 2 4 4" xfId="12199"/>
    <cellStyle name="Normal 5 2 2 2 2 2 4 5" xfId="14839"/>
    <cellStyle name="Normal 5 2 2 2 2 2 4 6" xfId="19769"/>
    <cellStyle name="Normal 5 2 2 2 2 2 5" xfId="3032"/>
    <cellStyle name="Normal 5 2 2 2 2 2 5 2" xfId="8314"/>
    <cellStyle name="Normal 5 2 2 2 2 2 5 2 2" xfId="26457"/>
    <cellStyle name="Normal 5 2 2 2 2 2 5 3" xfId="16071"/>
    <cellStyle name="Normal 5 2 2 2 2 2 5 4" xfId="21177"/>
    <cellStyle name="Normal 5 2 2 2 2 2 6" xfId="5673"/>
    <cellStyle name="Normal 5 2 2 2 2 2 6 2" xfId="23817"/>
    <cellStyle name="Normal 5 2 2 2 2 2 7" xfId="10971"/>
    <cellStyle name="Normal 5 2 2 2 2 2 8" xfId="13607"/>
    <cellStyle name="Normal 5 2 2 2 2 2 9" xfId="18537"/>
    <cellStyle name="Normal 5 2 2 2 2 3" xfId="566"/>
    <cellStyle name="Normal 5 2 2 2 2 3 2" xfId="1271"/>
    <cellStyle name="Normal 5 2 2 2 2 3 2 2" xfId="2503"/>
    <cellStyle name="Normal 5 2 2 2 2 3 2 2 2" xfId="5145"/>
    <cellStyle name="Normal 5 2 2 2 2 3 2 2 2 2" xfId="10426"/>
    <cellStyle name="Normal 5 2 2 2 2 3 2 2 2 2 2" xfId="28569"/>
    <cellStyle name="Normal 5 2 2 2 2 3 2 2 2 3" xfId="18183"/>
    <cellStyle name="Normal 5 2 2 2 2 3 2 2 2 4" xfId="23289"/>
    <cellStyle name="Normal 5 2 2 2 2 3 2 2 3" xfId="7785"/>
    <cellStyle name="Normal 5 2 2 2 2 3 2 2 3 2" xfId="25929"/>
    <cellStyle name="Normal 5 2 2 2 2 3 2 2 4" xfId="13079"/>
    <cellStyle name="Normal 5 2 2 2 2 3 2 2 5" xfId="15719"/>
    <cellStyle name="Normal 5 2 2 2 2 3 2 2 6" xfId="20649"/>
    <cellStyle name="Normal 5 2 2 2 2 3 2 3" xfId="3913"/>
    <cellStyle name="Normal 5 2 2 2 2 3 2 3 2" xfId="9194"/>
    <cellStyle name="Normal 5 2 2 2 2 3 2 3 2 2" xfId="27337"/>
    <cellStyle name="Normal 5 2 2 2 2 3 2 3 3" xfId="16951"/>
    <cellStyle name="Normal 5 2 2 2 2 3 2 3 4" xfId="22057"/>
    <cellStyle name="Normal 5 2 2 2 2 3 2 4" xfId="6553"/>
    <cellStyle name="Normal 5 2 2 2 2 3 2 4 2" xfId="24697"/>
    <cellStyle name="Normal 5 2 2 2 2 3 2 5" xfId="11847"/>
    <cellStyle name="Normal 5 2 2 2 2 3 2 6" xfId="14487"/>
    <cellStyle name="Normal 5 2 2 2 2 3 2 7" xfId="19417"/>
    <cellStyle name="Normal 5 2 2 2 2 3 3" xfId="1799"/>
    <cellStyle name="Normal 5 2 2 2 2 3 3 2" xfId="4441"/>
    <cellStyle name="Normal 5 2 2 2 2 3 3 2 2" xfId="9722"/>
    <cellStyle name="Normal 5 2 2 2 2 3 3 2 2 2" xfId="27865"/>
    <cellStyle name="Normal 5 2 2 2 2 3 3 2 3" xfId="17479"/>
    <cellStyle name="Normal 5 2 2 2 2 3 3 2 4" xfId="22585"/>
    <cellStyle name="Normal 5 2 2 2 2 3 3 3" xfId="7081"/>
    <cellStyle name="Normal 5 2 2 2 2 3 3 3 2" xfId="25225"/>
    <cellStyle name="Normal 5 2 2 2 2 3 3 4" xfId="12375"/>
    <cellStyle name="Normal 5 2 2 2 2 3 3 5" xfId="15015"/>
    <cellStyle name="Normal 5 2 2 2 2 3 3 6" xfId="19945"/>
    <cellStyle name="Normal 5 2 2 2 2 3 4" xfId="3208"/>
    <cellStyle name="Normal 5 2 2 2 2 3 4 2" xfId="8490"/>
    <cellStyle name="Normal 5 2 2 2 2 3 4 2 2" xfId="26633"/>
    <cellStyle name="Normal 5 2 2 2 2 3 4 3" xfId="16247"/>
    <cellStyle name="Normal 5 2 2 2 2 3 4 4" xfId="21353"/>
    <cellStyle name="Normal 5 2 2 2 2 3 5" xfId="5849"/>
    <cellStyle name="Normal 5 2 2 2 2 3 5 2" xfId="23993"/>
    <cellStyle name="Normal 5 2 2 2 2 3 6" xfId="11143"/>
    <cellStyle name="Normal 5 2 2 2 2 3 7" xfId="13783"/>
    <cellStyle name="Normal 5 2 2 2 2 3 8" xfId="18713"/>
    <cellStyle name="Normal 5 2 2 2 2 4" xfId="919"/>
    <cellStyle name="Normal 5 2 2 2 2 4 2" xfId="2151"/>
    <cellStyle name="Normal 5 2 2 2 2 4 2 2" xfId="4793"/>
    <cellStyle name="Normal 5 2 2 2 2 4 2 2 2" xfId="10074"/>
    <cellStyle name="Normal 5 2 2 2 2 4 2 2 2 2" xfId="28217"/>
    <cellStyle name="Normal 5 2 2 2 2 4 2 2 3" xfId="17831"/>
    <cellStyle name="Normal 5 2 2 2 2 4 2 2 4" xfId="22937"/>
    <cellStyle name="Normal 5 2 2 2 2 4 2 3" xfId="7433"/>
    <cellStyle name="Normal 5 2 2 2 2 4 2 3 2" xfId="25577"/>
    <cellStyle name="Normal 5 2 2 2 2 4 2 4" xfId="12727"/>
    <cellStyle name="Normal 5 2 2 2 2 4 2 5" xfId="15367"/>
    <cellStyle name="Normal 5 2 2 2 2 4 2 6" xfId="20297"/>
    <cellStyle name="Normal 5 2 2 2 2 4 3" xfId="3561"/>
    <cellStyle name="Normal 5 2 2 2 2 4 3 2" xfId="8842"/>
    <cellStyle name="Normal 5 2 2 2 2 4 3 2 2" xfId="26985"/>
    <cellStyle name="Normal 5 2 2 2 2 4 3 3" xfId="16599"/>
    <cellStyle name="Normal 5 2 2 2 2 4 3 4" xfId="21705"/>
    <cellStyle name="Normal 5 2 2 2 2 4 4" xfId="6201"/>
    <cellStyle name="Normal 5 2 2 2 2 4 4 2" xfId="24345"/>
    <cellStyle name="Normal 5 2 2 2 2 4 5" xfId="11495"/>
    <cellStyle name="Normal 5 2 2 2 2 4 6" xfId="14135"/>
    <cellStyle name="Normal 5 2 2 2 2 4 7" xfId="19065"/>
    <cellStyle name="Normal 5 2 2 2 2 5" xfId="1447"/>
    <cellStyle name="Normal 5 2 2 2 2 5 2" xfId="4089"/>
    <cellStyle name="Normal 5 2 2 2 2 5 2 2" xfId="9370"/>
    <cellStyle name="Normal 5 2 2 2 2 5 2 2 2" xfId="27513"/>
    <cellStyle name="Normal 5 2 2 2 2 5 2 3" xfId="17127"/>
    <cellStyle name="Normal 5 2 2 2 2 5 2 4" xfId="22233"/>
    <cellStyle name="Normal 5 2 2 2 2 5 3" xfId="6729"/>
    <cellStyle name="Normal 5 2 2 2 2 5 3 2" xfId="24873"/>
    <cellStyle name="Normal 5 2 2 2 2 5 4" xfId="12023"/>
    <cellStyle name="Normal 5 2 2 2 2 5 5" xfId="14663"/>
    <cellStyle name="Normal 5 2 2 2 2 5 6" xfId="19593"/>
    <cellStyle name="Normal 5 2 2 2 2 6" xfId="2679"/>
    <cellStyle name="Normal 5 2 2 2 2 6 2" xfId="5321"/>
    <cellStyle name="Normal 5 2 2 2 2 6 2 2" xfId="10602"/>
    <cellStyle name="Normal 5 2 2 2 2 6 2 2 2" xfId="28745"/>
    <cellStyle name="Normal 5 2 2 2 2 6 2 3" xfId="23465"/>
    <cellStyle name="Normal 5 2 2 2 2 6 3" xfId="7961"/>
    <cellStyle name="Normal 5 2 2 2 2 6 3 2" xfId="26105"/>
    <cellStyle name="Normal 5 2 2 2 2 6 4" xfId="13255"/>
    <cellStyle name="Normal 5 2 2 2 2 6 5" xfId="15895"/>
    <cellStyle name="Normal 5 2 2 2 2 6 6" xfId="20825"/>
    <cellStyle name="Normal 5 2 2 2 2 7" xfId="2856"/>
    <cellStyle name="Normal 5 2 2 2 2 7 2" xfId="8138"/>
    <cellStyle name="Normal 5 2 2 2 2 7 2 2" xfId="26281"/>
    <cellStyle name="Normal 5 2 2 2 2 7 3" xfId="21001"/>
    <cellStyle name="Normal 5 2 2 2 2 8" xfId="5497"/>
    <cellStyle name="Normal 5 2 2 2 2 8 2" xfId="23641"/>
    <cellStyle name="Normal 5 2 2 2 2 9" xfId="10795"/>
    <cellStyle name="Normal 5 2 2 2 3" xfId="303"/>
    <cellStyle name="Normal 5 2 2 2 3 2" xfId="656"/>
    <cellStyle name="Normal 5 2 2 2 3 2 2" xfId="1888"/>
    <cellStyle name="Normal 5 2 2 2 3 2 2 2" xfId="4530"/>
    <cellStyle name="Normal 5 2 2 2 3 2 2 2 2" xfId="9811"/>
    <cellStyle name="Normal 5 2 2 2 3 2 2 2 2 2" xfId="27954"/>
    <cellStyle name="Normal 5 2 2 2 3 2 2 2 3" xfId="17568"/>
    <cellStyle name="Normal 5 2 2 2 3 2 2 2 4" xfId="22674"/>
    <cellStyle name="Normal 5 2 2 2 3 2 2 3" xfId="7170"/>
    <cellStyle name="Normal 5 2 2 2 3 2 2 3 2" xfId="25314"/>
    <cellStyle name="Normal 5 2 2 2 3 2 2 4" xfId="12464"/>
    <cellStyle name="Normal 5 2 2 2 3 2 2 5" xfId="15104"/>
    <cellStyle name="Normal 5 2 2 2 3 2 2 6" xfId="20034"/>
    <cellStyle name="Normal 5 2 2 2 3 2 3" xfId="3298"/>
    <cellStyle name="Normal 5 2 2 2 3 2 3 2" xfId="8579"/>
    <cellStyle name="Normal 5 2 2 2 3 2 3 2 2" xfId="26722"/>
    <cellStyle name="Normal 5 2 2 2 3 2 3 3" xfId="16336"/>
    <cellStyle name="Normal 5 2 2 2 3 2 3 4" xfId="21442"/>
    <cellStyle name="Normal 5 2 2 2 3 2 4" xfId="5938"/>
    <cellStyle name="Normal 5 2 2 2 3 2 4 2" xfId="24082"/>
    <cellStyle name="Normal 5 2 2 2 3 2 5" xfId="11232"/>
    <cellStyle name="Normal 5 2 2 2 3 2 6" xfId="13872"/>
    <cellStyle name="Normal 5 2 2 2 3 2 7" xfId="18802"/>
    <cellStyle name="Normal 5 2 2 2 3 3" xfId="1008"/>
    <cellStyle name="Normal 5 2 2 2 3 3 2" xfId="2240"/>
    <cellStyle name="Normal 5 2 2 2 3 3 2 2" xfId="4882"/>
    <cellStyle name="Normal 5 2 2 2 3 3 2 2 2" xfId="10163"/>
    <cellStyle name="Normal 5 2 2 2 3 3 2 2 2 2" xfId="28306"/>
    <cellStyle name="Normal 5 2 2 2 3 3 2 2 3" xfId="17920"/>
    <cellStyle name="Normal 5 2 2 2 3 3 2 2 4" xfId="23026"/>
    <cellStyle name="Normal 5 2 2 2 3 3 2 3" xfId="7522"/>
    <cellStyle name="Normal 5 2 2 2 3 3 2 3 2" xfId="25666"/>
    <cellStyle name="Normal 5 2 2 2 3 3 2 4" xfId="12816"/>
    <cellStyle name="Normal 5 2 2 2 3 3 2 5" xfId="15456"/>
    <cellStyle name="Normal 5 2 2 2 3 3 2 6" xfId="20386"/>
    <cellStyle name="Normal 5 2 2 2 3 3 3" xfId="3650"/>
    <cellStyle name="Normal 5 2 2 2 3 3 3 2" xfId="8931"/>
    <cellStyle name="Normal 5 2 2 2 3 3 3 2 2" xfId="27074"/>
    <cellStyle name="Normal 5 2 2 2 3 3 3 3" xfId="16688"/>
    <cellStyle name="Normal 5 2 2 2 3 3 3 4" xfId="21794"/>
    <cellStyle name="Normal 5 2 2 2 3 3 4" xfId="6290"/>
    <cellStyle name="Normal 5 2 2 2 3 3 4 2" xfId="24434"/>
    <cellStyle name="Normal 5 2 2 2 3 3 5" xfId="11584"/>
    <cellStyle name="Normal 5 2 2 2 3 3 6" xfId="14224"/>
    <cellStyle name="Normal 5 2 2 2 3 3 7" xfId="19154"/>
    <cellStyle name="Normal 5 2 2 2 3 4" xfId="1536"/>
    <cellStyle name="Normal 5 2 2 2 3 4 2" xfId="4178"/>
    <cellStyle name="Normal 5 2 2 2 3 4 2 2" xfId="9459"/>
    <cellStyle name="Normal 5 2 2 2 3 4 2 2 2" xfId="27602"/>
    <cellStyle name="Normal 5 2 2 2 3 4 2 3" xfId="17216"/>
    <cellStyle name="Normal 5 2 2 2 3 4 2 4" xfId="22322"/>
    <cellStyle name="Normal 5 2 2 2 3 4 3" xfId="6818"/>
    <cellStyle name="Normal 5 2 2 2 3 4 3 2" xfId="24962"/>
    <cellStyle name="Normal 5 2 2 2 3 4 4" xfId="12112"/>
    <cellStyle name="Normal 5 2 2 2 3 4 5" xfId="14752"/>
    <cellStyle name="Normal 5 2 2 2 3 4 6" xfId="19682"/>
    <cellStyle name="Normal 5 2 2 2 3 5" xfId="2945"/>
    <cellStyle name="Normal 5 2 2 2 3 5 2" xfId="8227"/>
    <cellStyle name="Normal 5 2 2 2 3 5 2 2" xfId="26370"/>
    <cellStyle name="Normal 5 2 2 2 3 5 3" xfId="15984"/>
    <cellStyle name="Normal 5 2 2 2 3 5 4" xfId="21090"/>
    <cellStyle name="Normal 5 2 2 2 3 6" xfId="5586"/>
    <cellStyle name="Normal 5 2 2 2 3 6 2" xfId="23730"/>
    <cellStyle name="Normal 5 2 2 2 3 7" xfId="10886"/>
    <cellStyle name="Normal 5 2 2 2 3 8" xfId="13520"/>
    <cellStyle name="Normal 5 2 2 2 3 9" xfId="18450"/>
    <cellStyle name="Normal 5 2 2 2 4" xfId="481"/>
    <cellStyle name="Normal 5 2 2 2 4 2" xfId="1186"/>
    <cellStyle name="Normal 5 2 2 2 4 2 2" xfId="2418"/>
    <cellStyle name="Normal 5 2 2 2 4 2 2 2" xfId="5060"/>
    <cellStyle name="Normal 5 2 2 2 4 2 2 2 2" xfId="10341"/>
    <cellStyle name="Normal 5 2 2 2 4 2 2 2 2 2" xfId="28484"/>
    <cellStyle name="Normal 5 2 2 2 4 2 2 2 3" xfId="18098"/>
    <cellStyle name="Normal 5 2 2 2 4 2 2 2 4" xfId="23204"/>
    <cellStyle name="Normal 5 2 2 2 4 2 2 3" xfId="7700"/>
    <cellStyle name="Normal 5 2 2 2 4 2 2 3 2" xfId="25844"/>
    <cellStyle name="Normal 5 2 2 2 4 2 2 4" xfId="12994"/>
    <cellStyle name="Normal 5 2 2 2 4 2 2 5" xfId="15634"/>
    <cellStyle name="Normal 5 2 2 2 4 2 2 6" xfId="20564"/>
    <cellStyle name="Normal 5 2 2 2 4 2 3" xfId="3828"/>
    <cellStyle name="Normal 5 2 2 2 4 2 3 2" xfId="9109"/>
    <cellStyle name="Normal 5 2 2 2 4 2 3 2 2" xfId="27252"/>
    <cellStyle name="Normal 5 2 2 2 4 2 3 3" xfId="16866"/>
    <cellStyle name="Normal 5 2 2 2 4 2 3 4" xfId="21972"/>
    <cellStyle name="Normal 5 2 2 2 4 2 4" xfId="6468"/>
    <cellStyle name="Normal 5 2 2 2 4 2 4 2" xfId="24612"/>
    <cellStyle name="Normal 5 2 2 2 4 2 5" xfId="11762"/>
    <cellStyle name="Normal 5 2 2 2 4 2 6" xfId="14402"/>
    <cellStyle name="Normal 5 2 2 2 4 2 7" xfId="19332"/>
    <cellStyle name="Normal 5 2 2 2 4 3" xfId="1714"/>
    <cellStyle name="Normal 5 2 2 2 4 3 2" xfId="4356"/>
    <cellStyle name="Normal 5 2 2 2 4 3 2 2" xfId="9637"/>
    <cellStyle name="Normal 5 2 2 2 4 3 2 2 2" xfId="27780"/>
    <cellStyle name="Normal 5 2 2 2 4 3 2 3" xfId="17394"/>
    <cellStyle name="Normal 5 2 2 2 4 3 2 4" xfId="22500"/>
    <cellStyle name="Normal 5 2 2 2 4 3 3" xfId="6996"/>
    <cellStyle name="Normal 5 2 2 2 4 3 3 2" xfId="25140"/>
    <cellStyle name="Normal 5 2 2 2 4 3 4" xfId="12290"/>
    <cellStyle name="Normal 5 2 2 2 4 3 5" xfId="14930"/>
    <cellStyle name="Normal 5 2 2 2 4 3 6" xfId="19860"/>
    <cellStyle name="Normal 5 2 2 2 4 4" xfId="3123"/>
    <cellStyle name="Normal 5 2 2 2 4 4 2" xfId="8405"/>
    <cellStyle name="Normal 5 2 2 2 4 4 2 2" xfId="26548"/>
    <cellStyle name="Normal 5 2 2 2 4 4 3" xfId="16162"/>
    <cellStyle name="Normal 5 2 2 2 4 4 4" xfId="21268"/>
    <cellStyle name="Normal 5 2 2 2 4 5" xfId="5764"/>
    <cellStyle name="Normal 5 2 2 2 4 5 2" xfId="23908"/>
    <cellStyle name="Normal 5 2 2 2 4 6" xfId="11060"/>
    <cellStyle name="Normal 5 2 2 2 4 7" xfId="13698"/>
    <cellStyle name="Normal 5 2 2 2 4 8" xfId="18628"/>
    <cellStyle name="Normal 5 2 2 2 5" xfId="834"/>
    <cellStyle name="Normal 5 2 2 2 5 2" xfId="2066"/>
    <cellStyle name="Normal 5 2 2 2 5 2 2" xfId="4708"/>
    <cellStyle name="Normal 5 2 2 2 5 2 2 2" xfId="9989"/>
    <cellStyle name="Normal 5 2 2 2 5 2 2 2 2" xfId="28132"/>
    <cellStyle name="Normal 5 2 2 2 5 2 2 3" xfId="17746"/>
    <cellStyle name="Normal 5 2 2 2 5 2 2 4" xfId="22852"/>
    <cellStyle name="Normal 5 2 2 2 5 2 3" xfId="7348"/>
    <cellStyle name="Normal 5 2 2 2 5 2 3 2" xfId="25492"/>
    <cellStyle name="Normal 5 2 2 2 5 2 4" xfId="12642"/>
    <cellStyle name="Normal 5 2 2 2 5 2 5" xfId="15282"/>
    <cellStyle name="Normal 5 2 2 2 5 2 6" xfId="20212"/>
    <cellStyle name="Normal 5 2 2 2 5 3" xfId="3476"/>
    <cellStyle name="Normal 5 2 2 2 5 3 2" xfId="8757"/>
    <cellStyle name="Normal 5 2 2 2 5 3 2 2" xfId="26900"/>
    <cellStyle name="Normal 5 2 2 2 5 3 3" xfId="16514"/>
    <cellStyle name="Normal 5 2 2 2 5 3 4" xfId="21620"/>
    <cellStyle name="Normal 5 2 2 2 5 4" xfId="6116"/>
    <cellStyle name="Normal 5 2 2 2 5 4 2" xfId="24260"/>
    <cellStyle name="Normal 5 2 2 2 5 5" xfId="11410"/>
    <cellStyle name="Normal 5 2 2 2 5 6" xfId="14050"/>
    <cellStyle name="Normal 5 2 2 2 5 7" xfId="18980"/>
    <cellStyle name="Normal 5 2 2 2 6" xfId="1360"/>
    <cellStyle name="Normal 5 2 2 2 6 2" xfId="4002"/>
    <cellStyle name="Normal 5 2 2 2 6 2 2" xfId="9283"/>
    <cellStyle name="Normal 5 2 2 2 6 2 2 2" xfId="27426"/>
    <cellStyle name="Normal 5 2 2 2 6 2 3" xfId="17040"/>
    <cellStyle name="Normal 5 2 2 2 6 2 4" xfId="22146"/>
    <cellStyle name="Normal 5 2 2 2 6 3" xfId="6642"/>
    <cellStyle name="Normal 5 2 2 2 6 3 2" xfId="24786"/>
    <cellStyle name="Normal 5 2 2 2 6 4" xfId="11936"/>
    <cellStyle name="Normal 5 2 2 2 6 5" xfId="14576"/>
    <cellStyle name="Normal 5 2 2 2 6 6" xfId="19506"/>
    <cellStyle name="Normal 5 2 2 2 7" xfId="2592"/>
    <cellStyle name="Normal 5 2 2 2 7 2" xfId="5234"/>
    <cellStyle name="Normal 5 2 2 2 7 2 2" xfId="10515"/>
    <cellStyle name="Normal 5 2 2 2 7 2 2 2" xfId="28658"/>
    <cellStyle name="Normal 5 2 2 2 7 2 3" xfId="23378"/>
    <cellStyle name="Normal 5 2 2 2 7 3" xfId="7874"/>
    <cellStyle name="Normal 5 2 2 2 7 3 2" xfId="26018"/>
    <cellStyle name="Normal 5 2 2 2 7 4" xfId="13168"/>
    <cellStyle name="Normal 5 2 2 2 7 5" xfId="15808"/>
    <cellStyle name="Normal 5 2 2 2 7 6" xfId="20738"/>
    <cellStyle name="Normal 5 2 2 2 8" xfId="2771"/>
    <cellStyle name="Normal 5 2 2 2 8 2" xfId="8053"/>
    <cellStyle name="Normal 5 2 2 2 8 2 2" xfId="26196"/>
    <cellStyle name="Normal 5 2 2 2 8 3" xfId="20916"/>
    <cellStyle name="Normal 5 2 2 2 9" xfId="5412"/>
    <cellStyle name="Normal 5 2 2 2 9 2" xfId="23556"/>
    <cellStyle name="Normal 5 2 2 3" xfId="100"/>
    <cellStyle name="Normal 5 2 2 3 10" xfId="10741"/>
    <cellStyle name="Normal 5 2 2 3 11" xfId="13360"/>
    <cellStyle name="Normal 5 2 2 3 12" xfId="18289"/>
    <cellStyle name="Normal 5 2 2 3 2" xfId="221"/>
    <cellStyle name="Normal 5 2 2 3 2 10" xfId="13447"/>
    <cellStyle name="Normal 5 2 2 3 2 11" xfId="18377"/>
    <cellStyle name="Normal 5 2 2 3 2 2" xfId="406"/>
    <cellStyle name="Normal 5 2 2 3 2 2 2" xfId="759"/>
    <cellStyle name="Normal 5 2 2 3 2 2 2 2" xfId="1991"/>
    <cellStyle name="Normal 5 2 2 3 2 2 2 2 2" xfId="4633"/>
    <cellStyle name="Normal 5 2 2 3 2 2 2 2 2 2" xfId="9914"/>
    <cellStyle name="Normal 5 2 2 3 2 2 2 2 2 2 2" xfId="28057"/>
    <cellStyle name="Normal 5 2 2 3 2 2 2 2 2 3" xfId="17671"/>
    <cellStyle name="Normal 5 2 2 3 2 2 2 2 2 4" xfId="22777"/>
    <cellStyle name="Normal 5 2 2 3 2 2 2 2 3" xfId="7273"/>
    <cellStyle name="Normal 5 2 2 3 2 2 2 2 3 2" xfId="25417"/>
    <cellStyle name="Normal 5 2 2 3 2 2 2 2 4" xfId="12567"/>
    <cellStyle name="Normal 5 2 2 3 2 2 2 2 5" xfId="15207"/>
    <cellStyle name="Normal 5 2 2 3 2 2 2 2 6" xfId="20137"/>
    <cellStyle name="Normal 5 2 2 3 2 2 2 3" xfId="3401"/>
    <cellStyle name="Normal 5 2 2 3 2 2 2 3 2" xfId="8682"/>
    <cellStyle name="Normal 5 2 2 3 2 2 2 3 2 2" xfId="26825"/>
    <cellStyle name="Normal 5 2 2 3 2 2 2 3 3" xfId="16439"/>
    <cellStyle name="Normal 5 2 2 3 2 2 2 3 4" xfId="21545"/>
    <cellStyle name="Normal 5 2 2 3 2 2 2 4" xfId="6041"/>
    <cellStyle name="Normal 5 2 2 3 2 2 2 4 2" xfId="24185"/>
    <cellStyle name="Normal 5 2 2 3 2 2 2 5" xfId="11335"/>
    <cellStyle name="Normal 5 2 2 3 2 2 2 6" xfId="13975"/>
    <cellStyle name="Normal 5 2 2 3 2 2 2 7" xfId="18905"/>
    <cellStyle name="Normal 5 2 2 3 2 2 3" xfId="1111"/>
    <cellStyle name="Normal 5 2 2 3 2 2 3 2" xfId="2343"/>
    <cellStyle name="Normal 5 2 2 3 2 2 3 2 2" xfId="4985"/>
    <cellStyle name="Normal 5 2 2 3 2 2 3 2 2 2" xfId="10266"/>
    <cellStyle name="Normal 5 2 2 3 2 2 3 2 2 2 2" xfId="28409"/>
    <cellStyle name="Normal 5 2 2 3 2 2 3 2 2 3" xfId="18023"/>
    <cellStyle name="Normal 5 2 2 3 2 2 3 2 2 4" xfId="23129"/>
    <cellStyle name="Normal 5 2 2 3 2 2 3 2 3" xfId="7625"/>
    <cellStyle name="Normal 5 2 2 3 2 2 3 2 3 2" xfId="25769"/>
    <cellStyle name="Normal 5 2 2 3 2 2 3 2 4" xfId="12919"/>
    <cellStyle name="Normal 5 2 2 3 2 2 3 2 5" xfId="15559"/>
    <cellStyle name="Normal 5 2 2 3 2 2 3 2 6" xfId="20489"/>
    <cellStyle name="Normal 5 2 2 3 2 2 3 3" xfId="3753"/>
    <cellStyle name="Normal 5 2 2 3 2 2 3 3 2" xfId="9034"/>
    <cellStyle name="Normal 5 2 2 3 2 2 3 3 2 2" xfId="27177"/>
    <cellStyle name="Normal 5 2 2 3 2 2 3 3 3" xfId="16791"/>
    <cellStyle name="Normal 5 2 2 3 2 2 3 3 4" xfId="21897"/>
    <cellStyle name="Normal 5 2 2 3 2 2 3 4" xfId="6393"/>
    <cellStyle name="Normal 5 2 2 3 2 2 3 4 2" xfId="24537"/>
    <cellStyle name="Normal 5 2 2 3 2 2 3 5" xfId="11687"/>
    <cellStyle name="Normal 5 2 2 3 2 2 3 6" xfId="14327"/>
    <cellStyle name="Normal 5 2 2 3 2 2 3 7" xfId="19257"/>
    <cellStyle name="Normal 5 2 2 3 2 2 4" xfId="1639"/>
    <cellStyle name="Normal 5 2 2 3 2 2 4 2" xfId="4281"/>
    <cellStyle name="Normal 5 2 2 3 2 2 4 2 2" xfId="9562"/>
    <cellStyle name="Normal 5 2 2 3 2 2 4 2 2 2" xfId="27705"/>
    <cellStyle name="Normal 5 2 2 3 2 2 4 2 3" xfId="17319"/>
    <cellStyle name="Normal 5 2 2 3 2 2 4 2 4" xfId="22425"/>
    <cellStyle name="Normal 5 2 2 3 2 2 4 3" xfId="6921"/>
    <cellStyle name="Normal 5 2 2 3 2 2 4 3 2" xfId="25065"/>
    <cellStyle name="Normal 5 2 2 3 2 2 4 4" xfId="12215"/>
    <cellStyle name="Normal 5 2 2 3 2 2 4 5" xfId="14855"/>
    <cellStyle name="Normal 5 2 2 3 2 2 4 6" xfId="19785"/>
    <cellStyle name="Normal 5 2 2 3 2 2 5" xfId="3048"/>
    <cellStyle name="Normal 5 2 2 3 2 2 5 2" xfId="8330"/>
    <cellStyle name="Normal 5 2 2 3 2 2 5 2 2" xfId="26473"/>
    <cellStyle name="Normal 5 2 2 3 2 2 5 3" xfId="16087"/>
    <cellStyle name="Normal 5 2 2 3 2 2 5 4" xfId="21193"/>
    <cellStyle name="Normal 5 2 2 3 2 2 6" xfId="5689"/>
    <cellStyle name="Normal 5 2 2 3 2 2 6 2" xfId="23833"/>
    <cellStyle name="Normal 5 2 2 3 2 2 7" xfId="10987"/>
    <cellStyle name="Normal 5 2 2 3 2 2 8" xfId="13623"/>
    <cellStyle name="Normal 5 2 2 3 2 2 9" xfId="18553"/>
    <cellStyle name="Normal 5 2 2 3 2 3" xfId="582"/>
    <cellStyle name="Normal 5 2 2 3 2 3 2" xfId="1287"/>
    <cellStyle name="Normal 5 2 2 3 2 3 2 2" xfId="2519"/>
    <cellStyle name="Normal 5 2 2 3 2 3 2 2 2" xfId="5161"/>
    <cellStyle name="Normal 5 2 2 3 2 3 2 2 2 2" xfId="10442"/>
    <cellStyle name="Normal 5 2 2 3 2 3 2 2 2 2 2" xfId="28585"/>
    <cellStyle name="Normal 5 2 2 3 2 3 2 2 2 3" xfId="18199"/>
    <cellStyle name="Normal 5 2 2 3 2 3 2 2 2 4" xfId="23305"/>
    <cellStyle name="Normal 5 2 2 3 2 3 2 2 3" xfId="7801"/>
    <cellStyle name="Normal 5 2 2 3 2 3 2 2 3 2" xfId="25945"/>
    <cellStyle name="Normal 5 2 2 3 2 3 2 2 4" xfId="13095"/>
    <cellStyle name="Normal 5 2 2 3 2 3 2 2 5" xfId="15735"/>
    <cellStyle name="Normal 5 2 2 3 2 3 2 2 6" xfId="20665"/>
    <cellStyle name="Normal 5 2 2 3 2 3 2 3" xfId="3929"/>
    <cellStyle name="Normal 5 2 2 3 2 3 2 3 2" xfId="9210"/>
    <cellStyle name="Normal 5 2 2 3 2 3 2 3 2 2" xfId="27353"/>
    <cellStyle name="Normal 5 2 2 3 2 3 2 3 3" xfId="16967"/>
    <cellStyle name="Normal 5 2 2 3 2 3 2 3 4" xfId="22073"/>
    <cellStyle name="Normal 5 2 2 3 2 3 2 4" xfId="6569"/>
    <cellStyle name="Normal 5 2 2 3 2 3 2 4 2" xfId="24713"/>
    <cellStyle name="Normal 5 2 2 3 2 3 2 5" xfId="11863"/>
    <cellStyle name="Normal 5 2 2 3 2 3 2 6" xfId="14503"/>
    <cellStyle name="Normal 5 2 2 3 2 3 2 7" xfId="19433"/>
    <cellStyle name="Normal 5 2 2 3 2 3 3" xfId="1815"/>
    <cellStyle name="Normal 5 2 2 3 2 3 3 2" xfId="4457"/>
    <cellStyle name="Normal 5 2 2 3 2 3 3 2 2" xfId="9738"/>
    <cellStyle name="Normal 5 2 2 3 2 3 3 2 2 2" xfId="27881"/>
    <cellStyle name="Normal 5 2 2 3 2 3 3 2 3" xfId="17495"/>
    <cellStyle name="Normal 5 2 2 3 2 3 3 2 4" xfId="22601"/>
    <cellStyle name="Normal 5 2 2 3 2 3 3 3" xfId="7097"/>
    <cellStyle name="Normal 5 2 2 3 2 3 3 3 2" xfId="25241"/>
    <cellStyle name="Normal 5 2 2 3 2 3 3 4" xfId="12391"/>
    <cellStyle name="Normal 5 2 2 3 2 3 3 5" xfId="15031"/>
    <cellStyle name="Normal 5 2 2 3 2 3 3 6" xfId="19961"/>
    <cellStyle name="Normal 5 2 2 3 2 3 4" xfId="3224"/>
    <cellStyle name="Normal 5 2 2 3 2 3 4 2" xfId="8506"/>
    <cellStyle name="Normal 5 2 2 3 2 3 4 2 2" xfId="26649"/>
    <cellStyle name="Normal 5 2 2 3 2 3 4 3" xfId="16263"/>
    <cellStyle name="Normal 5 2 2 3 2 3 4 4" xfId="21369"/>
    <cellStyle name="Normal 5 2 2 3 2 3 5" xfId="5865"/>
    <cellStyle name="Normal 5 2 2 3 2 3 5 2" xfId="24009"/>
    <cellStyle name="Normal 5 2 2 3 2 3 6" xfId="11159"/>
    <cellStyle name="Normal 5 2 2 3 2 3 7" xfId="13799"/>
    <cellStyle name="Normal 5 2 2 3 2 3 8" xfId="18729"/>
    <cellStyle name="Normal 5 2 2 3 2 4" xfId="935"/>
    <cellStyle name="Normal 5 2 2 3 2 4 2" xfId="2167"/>
    <cellStyle name="Normal 5 2 2 3 2 4 2 2" xfId="4809"/>
    <cellStyle name="Normal 5 2 2 3 2 4 2 2 2" xfId="10090"/>
    <cellStyle name="Normal 5 2 2 3 2 4 2 2 2 2" xfId="28233"/>
    <cellStyle name="Normal 5 2 2 3 2 4 2 2 3" xfId="17847"/>
    <cellStyle name="Normal 5 2 2 3 2 4 2 2 4" xfId="22953"/>
    <cellStyle name="Normal 5 2 2 3 2 4 2 3" xfId="7449"/>
    <cellStyle name="Normal 5 2 2 3 2 4 2 3 2" xfId="25593"/>
    <cellStyle name="Normal 5 2 2 3 2 4 2 4" xfId="12743"/>
    <cellStyle name="Normal 5 2 2 3 2 4 2 5" xfId="15383"/>
    <cellStyle name="Normal 5 2 2 3 2 4 2 6" xfId="20313"/>
    <cellStyle name="Normal 5 2 2 3 2 4 3" xfId="3577"/>
    <cellStyle name="Normal 5 2 2 3 2 4 3 2" xfId="8858"/>
    <cellStyle name="Normal 5 2 2 3 2 4 3 2 2" xfId="27001"/>
    <cellStyle name="Normal 5 2 2 3 2 4 3 3" xfId="16615"/>
    <cellStyle name="Normal 5 2 2 3 2 4 3 4" xfId="21721"/>
    <cellStyle name="Normal 5 2 2 3 2 4 4" xfId="6217"/>
    <cellStyle name="Normal 5 2 2 3 2 4 4 2" xfId="24361"/>
    <cellStyle name="Normal 5 2 2 3 2 4 5" xfId="11511"/>
    <cellStyle name="Normal 5 2 2 3 2 4 6" xfId="14151"/>
    <cellStyle name="Normal 5 2 2 3 2 4 7" xfId="19081"/>
    <cellStyle name="Normal 5 2 2 3 2 5" xfId="1463"/>
    <cellStyle name="Normal 5 2 2 3 2 5 2" xfId="4105"/>
    <cellStyle name="Normal 5 2 2 3 2 5 2 2" xfId="9386"/>
    <cellStyle name="Normal 5 2 2 3 2 5 2 2 2" xfId="27529"/>
    <cellStyle name="Normal 5 2 2 3 2 5 2 3" xfId="17143"/>
    <cellStyle name="Normal 5 2 2 3 2 5 2 4" xfId="22249"/>
    <cellStyle name="Normal 5 2 2 3 2 5 3" xfId="6745"/>
    <cellStyle name="Normal 5 2 2 3 2 5 3 2" xfId="24889"/>
    <cellStyle name="Normal 5 2 2 3 2 5 4" xfId="12039"/>
    <cellStyle name="Normal 5 2 2 3 2 5 5" xfId="14679"/>
    <cellStyle name="Normal 5 2 2 3 2 5 6" xfId="19609"/>
    <cellStyle name="Normal 5 2 2 3 2 6" xfId="2695"/>
    <cellStyle name="Normal 5 2 2 3 2 6 2" xfId="5337"/>
    <cellStyle name="Normal 5 2 2 3 2 6 2 2" xfId="10618"/>
    <cellStyle name="Normal 5 2 2 3 2 6 2 2 2" xfId="28761"/>
    <cellStyle name="Normal 5 2 2 3 2 6 2 3" xfId="23481"/>
    <cellStyle name="Normal 5 2 2 3 2 6 3" xfId="7977"/>
    <cellStyle name="Normal 5 2 2 3 2 6 3 2" xfId="26121"/>
    <cellStyle name="Normal 5 2 2 3 2 6 4" xfId="13271"/>
    <cellStyle name="Normal 5 2 2 3 2 6 5" xfId="15911"/>
    <cellStyle name="Normal 5 2 2 3 2 6 6" xfId="20841"/>
    <cellStyle name="Normal 5 2 2 3 2 7" xfId="2872"/>
    <cellStyle name="Normal 5 2 2 3 2 7 2" xfId="8154"/>
    <cellStyle name="Normal 5 2 2 3 2 7 2 2" xfId="26297"/>
    <cellStyle name="Normal 5 2 2 3 2 7 3" xfId="21017"/>
    <cellStyle name="Normal 5 2 2 3 2 8" xfId="5513"/>
    <cellStyle name="Normal 5 2 2 3 2 8 2" xfId="23657"/>
    <cellStyle name="Normal 5 2 2 3 2 9" xfId="10811"/>
    <cellStyle name="Normal 5 2 2 3 3" xfId="319"/>
    <cellStyle name="Normal 5 2 2 3 3 2" xfId="672"/>
    <cellStyle name="Normal 5 2 2 3 3 2 2" xfId="1904"/>
    <cellStyle name="Normal 5 2 2 3 3 2 2 2" xfId="4546"/>
    <cellStyle name="Normal 5 2 2 3 3 2 2 2 2" xfId="9827"/>
    <cellStyle name="Normal 5 2 2 3 3 2 2 2 2 2" xfId="27970"/>
    <cellStyle name="Normal 5 2 2 3 3 2 2 2 3" xfId="17584"/>
    <cellStyle name="Normal 5 2 2 3 3 2 2 2 4" xfId="22690"/>
    <cellStyle name="Normal 5 2 2 3 3 2 2 3" xfId="7186"/>
    <cellStyle name="Normal 5 2 2 3 3 2 2 3 2" xfId="25330"/>
    <cellStyle name="Normal 5 2 2 3 3 2 2 4" xfId="12480"/>
    <cellStyle name="Normal 5 2 2 3 3 2 2 5" xfId="15120"/>
    <cellStyle name="Normal 5 2 2 3 3 2 2 6" xfId="20050"/>
    <cellStyle name="Normal 5 2 2 3 3 2 3" xfId="3314"/>
    <cellStyle name="Normal 5 2 2 3 3 2 3 2" xfId="8595"/>
    <cellStyle name="Normal 5 2 2 3 3 2 3 2 2" xfId="26738"/>
    <cellStyle name="Normal 5 2 2 3 3 2 3 3" xfId="16352"/>
    <cellStyle name="Normal 5 2 2 3 3 2 3 4" xfId="21458"/>
    <cellStyle name="Normal 5 2 2 3 3 2 4" xfId="5954"/>
    <cellStyle name="Normal 5 2 2 3 3 2 4 2" xfId="24098"/>
    <cellStyle name="Normal 5 2 2 3 3 2 5" xfId="11248"/>
    <cellStyle name="Normal 5 2 2 3 3 2 6" xfId="13888"/>
    <cellStyle name="Normal 5 2 2 3 3 2 7" xfId="18818"/>
    <cellStyle name="Normal 5 2 2 3 3 3" xfId="1024"/>
    <cellStyle name="Normal 5 2 2 3 3 3 2" xfId="2256"/>
    <cellStyle name="Normal 5 2 2 3 3 3 2 2" xfId="4898"/>
    <cellStyle name="Normal 5 2 2 3 3 3 2 2 2" xfId="10179"/>
    <cellStyle name="Normal 5 2 2 3 3 3 2 2 2 2" xfId="28322"/>
    <cellStyle name="Normal 5 2 2 3 3 3 2 2 3" xfId="17936"/>
    <cellStyle name="Normal 5 2 2 3 3 3 2 2 4" xfId="23042"/>
    <cellStyle name="Normal 5 2 2 3 3 3 2 3" xfId="7538"/>
    <cellStyle name="Normal 5 2 2 3 3 3 2 3 2" xfId="25682"/>
    <cellStyle name="Normal 5 2 2 3 3 3 2 4" xfId="12832"/>
    <cellStyle name="Normal 5 2 2 3 3 3 2 5" xfId="15472"/>
    <cellStyle name="Normal 5 2 2 3 3 3 2 6" xfId="20402"/>
    <cellStyle name="Normal 5 2 2 3 3 3 3" xfId="3666"/>
    <cellStyle name="Normal 5 2 2 3 3 3 3 2" xfId="8947"/>
    <cellStyle name="Normal 5 2 2 3 3 3 3 2 2" xfId="27090"/>
    <cellStyle name="Normal 5 2 2 3 3 3 3 3" xfId="16704"/>
    <cellStyle name="Normal 5 2 2 3 3 3 3 4" xfId="21810"/>
    <cellStyle name="Normal 5 2 2 3 3 3 4" xfId="6306"/>
    <cellStyle name="Normal 5 2 2 3 3 3 4 2" xfId="24450"/>
    <cellStyle name="Normal 5 2 2 3 3 3 5" xfId="11600"/>
    <cellStyle name="Normal 5 2 2 3 3 3 6" xfId="14240"/>
    <cellStyle name="Normal 5 2 2 3 3 3 7" xfId="19170"/>
    <cellStyle name="Normal 5 2 2 3 3 4" xfId="1552"/>
    <cellStyle name="Normal 5 2 2 3 3 4 2" xfId="4194"/>
    <cellStyle name="Normal 5 2 2 3 3 4 2 2" xfId="9475"/>
    <cellStyle name="Normal 5 2 2 3 3 4 2 2 2" xfId="27618"/>
    <cellStyle name="Normal 5 2 2 3 3 4 2 3" xfId="17232"/>
    <cellStyle name="Normal 5 2 2 3 3 4 2 4" xfId="22338"/>
    <cellStyle name="Normal 5 2 2 3 3 4 3" xfId="6834"/>
    <cellStyle name="Normal 5 2 2 3 3 4 3 2" xfId="24978"/>
    <cellStyle name="Normal 5 2 2 3 3 4 4" xfId="12128"/>
    <cellStyle name="Normal 5 2 2 3 3 4 5" xfId="14768"/>
    <cellStyle name="Normal 5 2 2 3 3 4 6" xfId="19698"/>
    <cellStyle name="Normal 5 2 2 3 3 5" xfId="2961"/>
    <cellStyle name="Normal 5 2 2 3 3 5 2" xfId="8243"/>
    <cellStyle name="Normal 5 2 2 3 3 5 2 2" xfId="26386"/>
    <cellStyle name="Normal 5 2 2 3 3 5 3" xfId="16000"/>
    <cellStyle name="Normal 5 2 2 3 3 5 4" xfId="21106"/>
    <cellStyle name="Normal 5 2 2 3 3 6" xfId="5602"/>
    <cellStyle name="Normal 5 2 2 3 3 6 2" xfId="23746"/>
    <cellStyle name="Normal 5 2 2 3 3 7" xfId="10902"/>
    <cellStyle name="Normal 5 2 2 3 3 8" xfId="13536"/>
    <cellStyle name="Normal 5 2 2 3 3 9" xfId="18466"/>
    <cellStyle name="Normal 5 2 2 3 4" xfId="495"/>
    <cellStyle name="Normal 5 2 2 3 4 2" xfId="1200"/>
    <cellStyle name="Normal 5 2 2 3 4 2 2" xfId="2432"/>
    <cellStyle name="Normal 5 2 2 3 4 2 2 2" xfId="5074"/>
    <cellStyle name="Normal 5 2 2 3 4 2 2 2 2" xfId="10355"/>
    <cellStyle name="Normal 5 2 2 3 4 2 2 2 2 2" xfId="28498"/>
    <cellStyle name="Normal 5 2 2 3 4 2 2 2 3" xfId="18112"/>
    <cellStyle name="Normal 5 2 2 3 4 2 2 2 4" xfId="23218"/>
    <cellStyle name="Normal 5 2 2 3 4 2 2 3" xfId="7714"/>
    <cellStyle name="Normal 5 2 2 3 4 2 2 3 2" xfId="25858"/>
    <cellStyle name="Normal 5 2 2 3 4 2 2 4" xfId="13008"/>
    <cellStyle name="Normal 5 2 2 3 4 2 2 5" xfId="15648"/>
    <cellStyle name="Normal 5 2 2 3 4 2 2 6" xfId="20578"/>
    <cellStyle name="Normal 5 2 2 3 4 2 3" xfId="3842"/>
    <cellStyle name="Normal 5 2 2 3 4 2 3 2" xfId="9123"/>
    <cellStyle name="Normal 5 2 2 3 4 2 3 2 2" xfId="27266"/>
    <cellStyle name="Normal 5 2 2 3 4 2 3 3" xfId="16880"/>
    <cellStyle name="Normal 5 2 2 3 4 2 3 4" xfId="21986"/>
    <cellStyle name="Normal 5 2 2 3 4 2 4" xfId="6482"/>
    <cellStyle name="Normal 5 2 2 3 4 2 4 2" xfId="24626"/>
    <cellStyle name="Normal 5 2 2 3 4 2 5" xfId="11776"/>
    <cellStyle name="Normal 5 2 2 3 4 2 6" xfId="14416"/>
    <cellStyle name="Normal 5 2 2 3 4 2 7" xfId="19346"/>
    <cellStyle name="Normal 5 2 2 3 4 3" xfId="1728"/>
    <cellStyle name="Normal 5 2 2 3 4 3 2" xfId="4370"/>
    <cellStyle name="Normal 5 2 2 3 4 3 2 2" xfId="9651"/>
    <cellStyle name="Normal 5 2 2 3 4 3 2 2 2" xfId="27794"/>
    <cellStyle name="Normal 5 2 2 3 4 3 2 3" xfId="17408"/>
    <cellStyle name="Normal 5 2 2 3 4 3 2 4" xfId="22514"/>
    <cellStyle name="Normal 5 2 2 3 4 3 3" xfId="7010"/>
    <cellStyle name="Normal 5 2 2 3 4 3 3 2" xfId="25154"/>
    <cellStyle name="Normal 5 2 2 3 4 3 4" xfId="12304"/>
    <cellStyle name="Normal 5 2 2 3 4 3 5" xfId="14944"/>
    <cellStyle name="Normal 5 2 2 3 4 3 6" xfId="19874"/>
    <cellStyle name="Normal 5 2 2 3 4 4" xfId="3137"/>
    <cellStyle name="Normal 5 2 2 3 4 4 2" xfId="8419"/>
    <cellStyle name="Normal 5 2 2 3 4 4 2 2" xfId="26562"/>
    <cellStyle name="Normal 5 2 2 3 4 4 3" xfId="16176"/>
    <cellStyle name="Normal 5 2 2 3 4 4 4" xfId="21282"/>
    <cellStyle name="Normal 5 2 2 3 4 5" xfId="5778"/>
    <cellStyle name="Normal 5 2 2 3 4 5 2" xfId="23922"/>
    <cellStyle name="Normal 5 2 2 3 4 6" xfId="11074"/>
    <cellStyle name="Normal 5 2 2 3 4 7" xfId="13712"/>
    <cellStyle name="Normal 5 2 2 3 4 8" xfId="18642"/>
    <cellStyle name="Normal 5 2 2 3 5" xfId="848"/>
    <cellStyle name="Normal 5 2 2 3 5 2" xfId="2080"/>
    <cellStyle name="Normal 5 2 2 3 5 2 2" xfId="4722"/>
    <cellStyle name="Normal 5 2 2 3 5 2 2 2" xfId="10003"/>
    <cellStyle name="Normal 5 2 2 3 5 2 2 2 2" xfId="28146"/>
    <cellStyle name="Normal 5 2 2 3 5 2 2 3" xfId="17760"/>
    <cellStyle name="Normal 5 2 2 3 5 2 2 4" xfId="22866"/>
    <cellStyle name="Normal 5 2 2 3 5 2 3" xfId="7362"/>
    <cellStyle name="Normal 5 2 2 3 5 2 3 2" xfId="25506"/>
    <cellStyle name="Normal 5 2 2 3 5 2 4" xfId="12656"/>
    <cellStyle name="Normal 5 2 2 3 5 2 5" xfId="15296"/>
    <cellStyle name="Normal 5 2 2 3 5 2 6" xfId="20226"/>
    <cellStyle name="Normal 5 2 2 3 5 3" xfId="3490"/>
    <cellStyle name="Normal 5 2 2 3 5 3 2" xfId="8771"/>
    <cellStyle name="Normal 5 2 2 3 5 3 2 2" xfId="26914"/>
    <cellStyle name="Normal 5 2 2 3 5 3 3" xfId="16528"/>
    <cellStyle name="Normal 5 2 2 3 5 3 4" xfId="21634"/>
    <cellStyle name="Normal 5 2 2 3 5 4" xfId="6130"/>
    <cellStyle name="Normal 5 2 2 3 5 4 2" xfId="24274"/>
    <cellStyle name="Normal 5 2 2 3 5 5" xfId="11424"/>
    <cellStyle name="Normal 5 2 2 3 5 6" xfId="14064"/>
    <cellStyle name="Normal 5 2 2 3 5 7" xfId="18994"/>
    <cellStyle name="Normal 5 2 2 3 6" xfId="1376"/>
    <cellStyle name="Normal 5 2 2 3 6 2" xfId="4018"/>
    <cellStyle name="Normal 5 2 2 3 6 2 2" xfId="9299"/>
    <cellStyle name="Normal 5 2 2 3 6 2 2 2" xfId="27442"/>
    <cellStyle name="Normal 5 2 2 3 6 2 3" xfId="17056"/>
    <cellStyle name="Normal 5 2 2 3 6 2 4" xfId="22162"/>
    <cellStyle name="Normal 5 2 2 3 6 3" xfId="6658"/>
    <cellStyle name="Normal 5 2 2 3 6 3 2" xfId="24802"/>
    <cellStyle name="Normal 5 2 2 3 6 4" xfId="11952"/>
    <cellStyle name="Normal 5 2 2 3 6 5" xfId="14592"/>
    <cellStyle name="Normal 5 2 2 3 6 6" xfId="19522"/>
    <cellStyle name="Normal 5 2 2 3 7" xfId="2608"/>
    <cellStyle name="Normal 5 2 2 3 7 2" xfId="5250"/>
    <cellStyle name="Normal 5 2 2 3 7 2 2" xfId="10531"/>
    <cellStyle name="Normal 5 2 2 3 7 2 2 2" xfId="28674"/>
    <cellStyle name="Normal 5 2 2 3 7 2 3" xfId="23394"/>
    <cellStyle name="Normal 5 2 2 3 7 3" xfId="7890"/>
    <cellStyle name="Normal 5 2 2 3 7 3 2" xfId="26034"/>
    <cellStyle name="Normal 5 2 2 3 7 4" xfId="13184"/>
    <cellStyle name="Normal 5 2 2 3 7 5" xfId="15824"/>
    <cellStyle name="Normal 5 2 2 3 7 6" xfId="20754"/>
    <cellStyle name="Normal 5 2 2 3 8" xfId="2785"/>
    <cellStyle name="Normal 5 2 2 3 8 2" xfId="8067"/>
    <cellStyle name="Normal 5 2 2 3 8 2 2" xfId="26210"/>
    <cellStyle name="Normal 5 2 2 3 8 3" xfId="20930"/>
    <cellStyle name="Normal 5 2 2 3 9" xfId="5426"/>
    <cellStyle name="Normal 5 2 2 3 9 2" xfId="23570"/>
    <cellStyle name="Normal 5 2 2 4" xfId="190"/>
    <cellStyle name="Normal 5 2 2 4 10" xfId="13417"/>
    <cellStyle name="Normal 5 2 2 4 11" xfId="18347"/>
    <cellStyle name="Normal 5 2 2 4 2" xfId="376"/>
    <cellStyle name="Normal 5 2 2 4 2 2" xfId="729"/>
    <cellStyle name="Normal 5 2 2 4 2 2 2" xfId="1961"/>
    <cellStyle name="Normal 5 2 2 4 2 2 2 2" xfId="4603"/>
    <cellStyle name="Normal 5 2 2 4 2 2 2 2 2" xfId="9884"/>
    <cellStyle name="Normal 5 2 2 4 2 2 2 2 2 2" xfId="28027"/>
    <cellStyle name="Normal 5 2 2 4 2 2 2 2 3" xfId="17641"/>
    <cellStyle name="Normal 5 2 2 4 2 2 2 2 4" xfId="22747"/>
    <cellStyle name="Normal 5 2 2 4 2 2 2 3" xfId="7243"/>
    <cellStyle name="Normal 5 2 2 4 2 2 2 3 2" xfId="25387"/>
    <cellStyle name="Normal 5 2 2 4 2 2 2 4" xfId="12537"/>
    <cellStyle name="Normal 5 2 2 4 2 2 2 5" xfId="15177"/>
    <cellStyle name="Normal 5 2 2 4 2 2 2 6" xfId="20107"/>
    <cellStyle name="Normal 5 2 2 4 2 2 3" xfId="3371"/>
    <cellStyle name="Normal 5 2 2 4 2 2 3 2" xfId="8652"/>
    <cellStyle name="Normal 5 2 2 4 2 2 3 2 2" xfId="26795"/>
    <cellStyle name="Normal 5 2 2 4 2 2 3 3" xfId="16409"/>
    <cellStyle name="Normal 5 2 2 4 2 2 3 4" xfId="21515"/>
    <cellStyle name="Normal 5 2 2 4 2 2 4" xfId="6011"/>
    <cellStyle name="Normal 5 2 2 4 2 2 4 2" xfId="24155"/>
    <cellStyle name="Normal 5 2 2 4 2 2 5" xfId="11305"/>
    <cellStyle name="Normal 5 2 2 4 2 2 6" xfId="13945"/>
    <cellStyle name="Normal 5 2 2 4 2 2 7" xfId="18875"/>
    <cellStyle name="Normal 5 2 2 4 2 3" xfId="1081"/>
    <cellStyle name="Normal 5 2 2 4 2 3 2" xfId="2313"/>
    <cellStyle name="Normal 5 2 2 4 2 3 2 2" xfId="4955"/>
    <cellStyle name="Normal 5 2 2 4 2 3 2 2 2" xfId="10236"/>
    <cellStyle name="Normal 5 2 2 4 2 3 2 2 2 2" xfId="28379"/>
    <cellStyle name="Normal 5 2 2 4 2 3 2 2 3" xfId="17993"/>
    <cellStyle name="Normal 5 2 2 4 2 3 2 2 4" xfId="23099"/>
    <cellStyle name="Normal 5 2 2 4 2 3 2 3" xfId="7595"/>
    <cellStyle name="Normal 5 2 2 4 2 3 2 3 2" xfId="25739"/>
    <cellStyle name="Normal 5 2 2 4 2 3 2 4" xfId="12889"/>
    <cellStyle name="Normal 5 2 2 4 2 3 2 5" xfId="15529"/>
    <cellStyle name="Normal 5 2 2 4 2 3 2 6" xfId="20459"/>
    <cellStyle name="Normal 5 2 2 4 2 3 3" xfId="3723"/>
    <cellStyle name="Normal 5 2 2 4 2 3 3 2" xfId="9004"/>
    <cellStyle name="Normal 5 2 2 4 2 3 3 2 2" xfId="27147"/>
    <cellStyle name="Normal 5 2 2 4 2 3 3 3" xfId="16761"/>
    <cellStyle name="Normal 5 2 2 4 2 3 3 4" xfId="21867"/>
    <cellStyle name="Normal 5 2 2 4 2 3 4" xfId="6363"/>
    <cellStyle name="Normal 5 2 2 4 2 3 4 2" xfId="24507"/>
    <cellStyle name="Normal 5 2 2 4 2 3 5" xfId="11657"/>
    <cellStyle name="Normal 5 2 2 4 2 3 6" xfId="14297"/>
    <cellStyle name="Normal 5 2 2 4 2 3 7" xfId="19227"/>
    <cellStyle name="Normal 5 2 2 4 2 4" xfId="1609"/>
    <cellStyle name="Normal 5 2 2 4 2 4 2" xfId="4251"/>
    <cellStyle name="Normal 5 2 2 4 2 4 2 2" xfId="9532"/>
    <cellStyle name="Normal 5 2 2 4 2 4 2 2 2" xfId="27675"/>
    <cellStyle name="Normal 5 2 2 4 2 4 2 3" xfId="17289"/>
    <cellStyle name="Normal 5 2 2 4 2 4 2 4" xfId="22395"/>
    <cellStyle name="Normal 5 2 2 4 2 4 3" xfId="6891"/>
    <cellStyle name="Normal 5 2 2 4 2 4 3 2" xfId="25035"/>
    <cellStyle name="Normal 5 2 2 4 2 4 4" xfId="12185"/>
    <cellStyle name="Normal 5 2 2 4 2 4 5" xfId="14825"/>
    <cellStyle name="Normal 5 2 2 4 2 4 6" xfId="19755"/>
    <cellStyle name="Normal 5 2 2 4 2 5" xfId="3018"/>
    <cellStyle name="Normal 5 2 2 4 2 5 2" xfId="8300"/>
    <cellStyle name="Normal 5 2 2 4 2 5 2 2" xfId="26443"/>
    <cellStyle name="Normal 5 2 2 4 2 5 3" xfId="16057"/>
    <cellStyle name="Normal 5 2 2 4 2 5 4" xfId="21163"/>
    <cellStyle name="Normal 5 2 2 4 2 6" xfId="5659"/>
    <cellStyle name="Normal 5 2 2 4 2 6 2" xfId="23803"/>
    <cellStyle name="Normal 5 2 2 4 2 7" xfId="10958"/>
    <cellStyle name="Normal 5 2 2 4 2 8" xfId="13593"/>
    <cellStyle name="Normal 5 2 2 4 2 9" xfId="18523"/>
    <cellStyle name="Normal 5 2 2 4 3" xfId="552"/>
    <cellStyle name="Normal 5 2 2 4 3 2" xfId="1257"/>
    <cellStyle name="Normal 5 2 2 4 3 2 2" xfId="2489"/>
    <cellStyle name="Normal 5 2 2 4 3 2 2 2" xfId="5131"/>
    <cellStyle name="Normal 5 2 2 4 3 2 2 2 2" xfId="10412"/>
    <cellStyle name="Normal 5 2 2 4 3 2 2 2 2 2" xfId="28555"/>
    <cellStyle name="Normal 5 2 2 4 3 2 2 2 3" xfId="18169"/>
    <cellStyle name="Normal 5 2 2 4 3 2 2 2 4" xfId="23275"/>
    <cellStyle name="Normal 5 2 2 4 3 2 2 3" xfId="7771"/>
    <cellStyle name="Normal 5 2 2 4 3 2 2 3 2" xfId="25915"/>
    <cellStyle name="Normal 5 2 2 4 3 2 2 4" xfId="13065"/>
    <cellStyle name="Normal 5 2 2 4 3 2 2 5" xfId="15705"/>
    <cellStyle name="Normal 5 2 2 4 3 2 2 6" xfId="20635"/>
    <cellStyle name="Normal 5 2 2 4 3 2 3" xfId="3899"/>
    <cellStyle name="Normal 5 2 2 4 3 2 3 2" xfId="9180"/>
    <cellStyle name="Normal 5 2 2 4 3 2 3 2 2" xfId="27323"/>
    <cellStyle name="Normal 5 2 2 4 3 2 3 3" xfId="16937"/>
    <cellStyle name="Normal 5 2 2 4 3 2 3 4" xfId="22043"/>
    <cellStyle name="Normal 5 2 2 4 3 2 4" xfId="6539"/>
    <cellStyle name="Normal 5 2 2 4 3 2 4 2" xfId="24683"/>
    <cellStyle name="Normal 5 2 2 4 3 2 5" xfId="11833"/>
    <cellStyle name="Normal 5 2 2 4 3 2 6" xfId="14473"/>
    <cellStyle name="Normal 5 2 2 4 3 2 7" xfId="19403"/>
    <cellStyle name="Normal 5 2 2 4 3 3" xfId="1785"/>
    <cellStyle name="Normal 5 2 2 4 3 3 2" xfId="4427"/>
    <cellStyle name="Normal 5 2 2 4 3 3 2 2" xfId="9708"/>
    <cellStyle name="Normal 5 2 2 4 3 3 2 2 2" xfId="27851"/>
    <cellStyle name="Normal 5 2 2 4 3 3 2 3" xfId="17465"/>
    <cellStyle name="Normal 5 2 2 4 3 3 2 4" xfId="22571"/>
    <cellStyle name="Normal 5 2 2 4 3 3 3" xfId="7067"/>
    <cellStyle name="Normal 5 2 2 4 3 3 3 2" xfId="25211"/>
    <cellStyle name="Normal 5 2 2 4 3 3 4" xfId="12361"/>
    <cellStyle name="Normal 5 2 2 4 3 3 5" xfId="15001"/>
    <cellStyle name="Normal 5 2 2 4 3 3 6" xfId="19931"/>
    <cellStyle name="Normal 5 2 2 4 3 4" xfId="3194"/>
    <cellStyle name="Normal 5 2 2 4 3 4 2" xfId="8476"/>
    <cellStyle name="Normal 5 2 2 4 3 4 2 2" xfId="26619"/>
    <cellStyle name="Normal 5 2 2 4 3 4 3" xfId="16233"/>
    <cellStyle name="Normal 5 2 2 4 3 4 4" xfId="21339"/>
    <cellStyle name="Normal 5 2 2 4 3 5" xfId="5835"/>
    <cellStyle name="Normal 5 2 2 4 3 5 2" xfId="23979"/>
    <cellStyle name="Normal 5 2 2 4 3 6" xfId="11130"/>
    <cellStyle name="Normal 5 2 2 4 3 7" xfId="13769"/>
    <cellStyle name="Normal 5 2 2 4 3 8" xfId="18699"/>
    <cellStyle name="Normal 5 2 2 4 4" xfId="905"/>
    <cellStyle name="Normal 5 2 2 4 4 2" xfId="2137"/>
    <cellStyle name="Normal 5 2 2 4 4 2 2" xfId="4779"/>
    <cellStyle name="Normal 5 2 2 4 4 2 2 2" xfId="10060"/>
    <cellStyle name="Normal 5 2 2 4 4 2 2 2 2" xfId="28203"/>
    <cellStyle name="Normal 5 2 2 4 4 2 2 3" xfId="17817"/>
    <cellStyle name="Normal 5 2 2 4 4 2 2 4" xfId="22923"/>
    <cellStyle name="Normal 5 2 2 4 4 2 3" xfId="7419"/>
    <cellStyle name="Normal 5 2 2 4 4 2 3 2" xfId="25563"/>
    <cellStyle name="Normal 5 2 2 4 4 2 4" xfId="12713"/>
    <cellStyle name="Normal 5 2 2 4 4 2 5" xfId="15353"/>
    <cellStyle name="Normal 5 2 2 4 4 2 6" xfId="20283"/>
    <cellStyle name="Normal 5 2 2 4 4 3" xfId="3547"/>
    <cellStyle name="Normal 5 2 2 4 4 3 2" xfId="8828"/>
    <cellStyle name="Normal 5 2 2 4 4 3 2 2" xfId="26971"/>
    <cellStyle name="Normal 5 2 2 4 4 3 3" xfId="16585"/>
    <cellStyle name="Normal 5 2 2 4 4 3 4" xfId="21691"/>
    <cellStyle name="Normal 5 2 2 4 4 4" xfId="6187"/>
    <cellStyle name="Normal 5 2 2 4 4 4 2" xfId="24331"/>
    <cellStyle name="Normal 5 2 2 4 4 5" xfId="11481"/>
    <cellStyle name="Normal 5 2 2 4 4 6" xfId="14121"/>
    <cellStyle name="Normal 5 2 2 4 4 7" xfId="19051"/>
    <cellStyle name="Normal 5 2 2 4 5" xfId="1433"/>
    <cellStyle name="Normal 5 2 2 4 5 2" xfId="4075"/>
    <cellStyle name="Normal 5 2 2 4 5 2 2" xfId="9356"/>
    <cellStyle name="Normal 5 2 2 4 5 2 2 2" xfId="27499"/>
    <cellStyle name="Normal 5 2 2 4 5 2 3" xfId="17113"/>
    <cellStyle name="Normal 5 2 2 4 5 2 4" xfId="22219"/>
    <cellStyle name="Normal 5 2 2 4 5 3" xfId="6715"/>
    <cellStyle name="Normal 5 2 2 4 5 3 2" xfId="24859"/>
    <cellStyle name="Normal 5 2 2 4 5 4" xfId="12009"/>
    <cellStyle name="Normal 5 2 2 4 5 5" xfId="14649"/>
    <cellStyle name="Normal 5 2 2 4 5 6" xfId="19579"/>
    <cellStyle name="Normal 5 2 2 4 6" xfId="2665"/>
    <cellStyle name="Normal 5 2 2 4 6 2" xfId="5307"/>
    <cellStyle name="Normal 5 2 2 4 6 2 2" xfId="10588"/>
    <cellStyle name="Normal 5 2 2 4 6 2 2 2" xfId="28731"/>
    <cellStyle name="Normal 5 2 2 4 6 2 3" xfId="23451"/>
    <cellStyle name="Normal 5 2 2 4 6 3" xfId="7947"/>
    <cellStyle name="Normal 5 2 2 4 6 3 2" xfId="26091"/>
    <cellStyle name="Normal 5 2 2 4 6 4" xfId="13241"/>
    <cellStyle name="Normal 5 2 2 4 6 5" xfId="15881"/>
    <cellStyle name="Normal 5 2 2 4 6 6" xfId="20811"/>
    <cellStyle name="Normal 5 2 2 4 7" xfId="2842"/>
    <cellStyle name="Normal 5 2 2 4 7 2" xfId="8124"/>
    <cellStyle name="Normal 5 2 2 4 7 2 2" xfId="26267"/>
    <cellStyle name="Normal 5 2 2 4 7 3" xfId="20987"/>
    <cellStyle name="Normal 5 2 2 4 8" xfId="5483"/>
    <cellStyle name="Normal 5 2 2 4 8 2" xfId="23627"/>
    <cellStyle name="Normal 5 2 2 4 9" xfId="10781"/>
    <cellStyle name="Normal 5 2 2 5" xfId="288"/>
    <cellStyle name="Normal 5 2 2 5 2" xfId="640"/>
    <cellStyle name="Normal 5 2 2 5 2 2" xfId="1872"/>
    <cellStyle name="Normal 5 2 2 5 2 2 2" xfId="4514"/>
    <cellStyle name="Normal 5 2 2 5 2 2 2 2" xfId="9795"/>
    <cellStyle name="Normal 5 2 2 5 2 2 2 2 2" xfId="27938"/>
    <cellStyle name="Normal 5 2 2 5 2 2 2 3" xfId="17552"/>
    <cellStyle name="Normal 5 2 2 5 2 2 2 4" xfId="22658"/>
    <cellStyle name="Normal 5 2 2 5 2 2 3" xfId="7154"/>
    <cellStyle name="Normal 5 2 2 5 2 2 3 2" xfId="25298"/>
    <cellStyle name="Normal 5 2 2 5 2 2 4" xfId="12448"/>
    <cellStyle name="Normal 5 2 2 5 2 2 5" xfId="15088"/>
    <cellStyle name="Normal 5 2 2 5 2 2 6" xfId="20018"/>
    <cellStyle name="Normal 5 2 2 5 2 3" xfId="3282"/>
    <cellStyle name="Normal 5 2 2 5 2 3 2" xfId="8563"/>
    <cellStyle name="Normal 5 2 2 5 2 3 2 2" xfId="26706"/>
    <cellStyle name="Normal 5 2 2 5 2 3 3" xfId="16320"/>
    <cellStyle name="Normal 5 2 2 5 2 3 4" xfId="21426"/>
    <cellStyle name="Normal 5 2 2 5 2 4" xfId="5922"/>
    <cellStyle name="Normal 5 2 2 5 2 4 2" xfId="24066"/>
    <cellStyle name="Normal 5 2 2 5 2 5" xfId="11216"/>
    <cellStyle name="Normal 5 2 2 5 2 6" xfId="13856"/>
    <cellStyle name="Normal 5 2 2 5 2 7" xfId="18786"/>
    <cellStyle name="Normal 5 2 2 5 3" xfId="992"/>
    <cellStyle name="Normal 5 2 2 5 3 2" xfId="2224"/>
    <cellStyle name="Normal 5 2 2 5 3 2 2" xfId="4866"/>
    <cellStyle name="Normal 5 2 2 5 3 2 2 2" xfId="10147"/>
    <cellStyle name="Normal 5 2 2 5 3 2 2 2 2" xfId="28290"/>
    <cellStyle name="Normal 5 2 2 5 3 2 2 3" xfId="17904"/>
    <cellStyle name="Normal 5 2 2 5 3 2 2 4" xfId="23010"/>
    <cellStyle name="Normal 5 2 2 5 3 2 3" xfId="7506"/>
    <cellStyle name="Normal 5 2 2 5 3 2 3 2" xfId="25650"/>
    <cellStyle name="Normal 5 2 2 5 3 2 4" xfId="12800"/>
    <cellStyle name="Normal 5 2 2 5 3 2 5" xfId="15440"/>
    <cellStyle name="Normal 5 2 2 5 3 2 6" xfId="20370"/>
    <cellStyle name="Normal 5 2 2 5 3 3" xfId="3634"/>
    <cellStyle name="Normal 5 2 2 5 3 3 2" xfId="8915"/>
    <cellStyle name="Normal 5 2 2 5 3 3 2 2" xfId="27058"/>
    <cellStyle name="Normal 5 2 2 5 3 3 3" xfId="16672"/>
    <cellStyle name="Normal 5 2 2 5 3 3 4" xfId="21778"/>
    <cellStyle name="Normal 5 2 2 5 3 4" xfId="6274"/>
    <cellStyle name="Normal 5 2 2 5 3 4 2" xfId="24418"/>
    <cellStyle name="Normal 5 2 2 5 3 5" xfId="11568"/>
    <cellStyle name="Normal 5 2 2 5 3 6" xfId="14208"/>
    <cellStyle name="Normal 5 2 2 5 3 7" xfId="19138"/>
    <cellStyle name="Normal 5 2 2 5 4" xfId="1520"/>
    <cellStyle name="Normal 5 2 2 5 4 2" xfId="4162"/>
    <cellStyle name="Normal 5 2 2 5 4 2 2" xfId="9443"/>
    <cellStyle name="Normal 5 2 2 5 4 2 2 2" xfId="27586"/>
    <cellStyle name="Normal 5 2 2 5 4 2 3" xfId="17200"/>
    <cellStyle name="Normal 5 2 2 5 4 2 4" xfId="22306"/>
    <cellStyle name="Normal 5 2 2 5 4 3" xfId="6802"/>
    <cellStyle name="Normal 5 2 2 5 4 3 2" xfId="24946"/>
    <cellStyle name="Normal 5 2 2 5 4 4" xfId="12096"/>
    <cellStyle name="Normal 5 2 2 5 4 5" xfId="14736"/>
    <cellStyle name="Normal 5 2 2 5 4 6" xfId="19666"/>
    <cellStyle name="Normal 5 2 2 5 5" xfId="2929"/>
    <cellStyle name="Normal 5 2 2 5 5 2" xfId="8211"/>
    <cellStyle name="Normal 5 2 2 5 5 2 2" xfId="26354"/>
    <cellStyle name="Normal 5 2 2 5 5 3" xfId="15968"/>
    <cellStyle name="Normal 5 2 2 5 5 4" xfId="21074"/>
    <cellStyle name="Normal 5 2 2 5 6" xfId="5570"/>
    <cellStyle name="Normal 5 2 2 5 6 2" xfId="23714"/>
    <cellStyle name="Normal 5 2 2 5 7" xfId="10873"/>
    <cellStyle name="Normal 5 2 2 5 8" xfId="13504"/>
    <cellStyle name="Normal 5 2 2 5 9" xfId="18435"/>
    <cellStyle name="Normal 5 2 2 6" xfId="463"/>
    <cellStyle name="Normal 5 2 2 6 2" xfId="1168"/>
    <cellStyle name="Normal 5 2 2 6 2 2" xfId="2400"/>
    <cellStyle name="Normal 5 2 2 6 2 2 2" xfId="5042"/>
    <cellStyle name="Normal 5 2 2 6 2 2 2 2" xfId="10323"/>
    <cellStyle name="Normal 5 2 2 6 2 2 2 2 2" xfId="28466"/>
    <cellStyle name="Normal 5 2 2 6 2 2 2 3" xfId="18080"/>
    <cellStyle name="Normal 5 2 2 6 2 2 2 4" xfId="23186"/>
    <cellStyle name="Normal 5 2 2 6 2 2 3" xfId="7682"/>
    <cellStyle name="Normal 5 2 2 6 2 2 3 2" xfId="25826"/>
    <cellStyle name="Normal 5 2 2 6 2 2 4" xfId="12976"/>
    <cellStyle name="Normal 5 2 2 6 2 2 5" xfId="15616"/>
    <cellStyle name="Normal 5 2 2 6 2 2 6" xfId="20546"/>
    <cellStyle name="Normal 5 2 2 6 2 3" xfId="3810"/>
    <cellStyle name="Normal 5 2 2 6 2 3 2" xfId="9091"/>
    <cellStyle name="Normal 5 2 2 6 2 3 2 2" xfId="27234"/>
    <cellStyle name="Normal 5 2 2 6 2 3 3" xfId="16848"/>
    <cellStyle name="Normal 5 2 2 6 2 3 4" xfId="21954"/>
    <cellStyle name="Normal 5 2 2 6 2 4" xfId="6450"/>
    <cellStyle name="Normal 5 2 2 6 2 4 2" xfId="24594"/>
    <cellStyle name="Normal 5 2 2 6 2 5" xfId="11744"/>
    <cellStyle name="Normal 5 2 2 6 2 6" xfId="14384"/>
    <cellStyle name="Normal 5 2 2 6 2 7" xfId="19314"/>
    <cellStyle name="Normal 5 2 2 6 3" xfId="1696"/>
    <cellStyle name="Normal 5 2 2 6 3 2" xfId="4338"/>
    <cellStyle name="Normal 5 2 2 6 3 2 2" xfId="9619"/>
    <cellStyle name="Normal 5 2 2 6 3 2 2 2" xfId="27762"/>
    <cellStyle name="Normal 5 2 2 6 3 2 3" xfId="17376"/>
    <cellStyle name="Normal 5 2 2 6 3 2 4" xfId="22482"/>
    <cellStyle name="Normal 5 2 2 6 3 3" xfId="6978"/>
    <cellStyle name="Normal 5 2 2 6 3 3 2" xfId="25122"/>
    <cellStyle name="Normal 5 2 2 6 3 4" xfId="12272"/>
    <cellStyle name="Normal 5 2 2 6 3 5" xfId="14912"/>
    <cellStyle name="Normal 5 2 2 6 3 6" xfId="19842"/>
    <cellStyle name="Normal 5 2 2 6 4" xfId="3105"/>
    <cellStyle name="Normal 5 2 2 6 4 2" xfId="8387"/>
    <cellStyle name="Normal 5 2 2 6 4 2 2" xfId="26530"/>
    <cellStyle name="Normal 5 2 2 6 4 3" xfId="16144"/>
    <cellStyle name="Normal 5 2 2 6 4 4" xfId="21250"/>
    <cellStyle name="Normal 5 2 2 6 5" xfId="5746"/>
    <cellStyle name="Normal 5 2 2 6 5 2" xfId="23890"/>
    <cellStyle name="Normal 5 2 2 6 6" xfId="11044"/>
    <cellStyle name="Normal 5 2 2 6 7" xfId="13680"/>
    <cellStyle name="Normal 5 2 2 6 8" xfId="18610"/>
    <cellStyle name="Normal 5 2 2 7" xfId="816"/>
    <cellStyle name="Normal 5 2 2 7 2" xfId="2048"/>
    <cellStyle name="Normal 5 2 2 7 2 2" xfId="4690"/>
    <cellStyle name="Normal 5 2 2 7 2 2 2" xfId="9971"/>
    <cellStyle name="Normal 5 2 2 7 2 2 2 2" xfId="28114"/>
    <cellStyle name="Normal 5 2 2 7 2 2 3" xfId="17728"/>
    <cellStyle name="Normal 5 2 2 7 2 2 4" xfId="22834"/>
    <cellStyle name="Normal 5 2 2 7 2 3" xfId="7330"/>
    <cellStyle name="Normal 5 2 2 7 2 3 2" xfId="25474"/>
    <cellStyle name="Normal 5 2 2 7 2 4" xfId="12624"/>
    <cellStyle name="Normal 5 2 2 7 2 5" xfId="15264"/>
    <cellStyle name="Normal 5 2 2 7 2 6" xfId="20194"/>
    <cellStyle name="Normal 5 2 2 7 3" xfId="3458"/>
    <cellStyle name="Normal 5 2 2 7 3 2" xfId="8739"/>
    <cellStyle name="Normal 5 2 2 7 3 2 2" xfId="26882"/>
    <cellStyle name="Normal 5 2 2 7 3 3" xfId="16496"/>
    <cellStyle name="Normal 5 2 2 7 3 4" xfId="21602"/>
    <cellStyle name="Normal 5 2 2 7 4" xfId="6098"/>
    <cellStyle name="Normal 5 2 2 7 4 2" xfId="24242"/>
    <cellStyle name="Normal 5 2 2 7 5" xfId="11392"/>
    <cellStyle name="Normal 5 2 2 7 6" xfId="14032"/>
    <cellStyle name="Normal 5 2 2 7 7" xfId="18962"/>
    <cellStyle name="Normal 5 2 2 8" xfId="1344"/>
    <cellStyle name="Normal 5 2 2 8 2" xfId="3986"/>
    <cellStyle name="Normal 5 2 2 8 2 2" xfId="9267"/>
    <cellStyle name="Normal 5 2 2 8 2 2 2" xfId="27410"/>
    <cellStyle name="Normal 5 2 2 8 2 3" xfId="17024"/>
    <cellStyle name="Normal 5 2 2 8 2 4" xfId="22130"/>
    <cellStyle name="Normal 5 2 2 8 3" xfId="6626"/>
    <cellStyle name="Normal 5 2 2 8 3 2" xfId="24770"/>
    <cellStyle name="Normal 5 2 2 8 4" xfId="11920"/>
    <cellStyle name="Normal 5 2 2 8 5" xfId="14560"/>
    <cellStyle name="Normal 5 2 2 8 6" xfId="19490"/>
    <cellStyle name="Normal 5 2 2 9" xfId="2576"/>
    <cellStyle name="Normal 5 2 2 9 2" xfId="5218"/>
    <cellStyle name="Normal 5 2 2 9 2 2" xfId="10499"/>
    <cellStyle name="Normal 5 2 2 9 2 2 2" xfId="28642"/>
    <cellStyle name="Normal 5 2 2 9 2 3" xfId="23362"/>
    <cellStyle name="Normal 5 2 2 9 3" xfId="7858"/>
    <cellStyle name="Normal 5 2 2 9 3 2" xfId="26002"/>
    <cellStyle name="Normal 5 2 2 9 4" xfId="13152"/>
    <cellStyle name="Normal 5 2 2 9 5" xfId="15792"/>
    <cellStyle name="Normal 5 2 2 9 6" xfId="20722"/>
    <cellStyle name="Normal 5 2 3" xfId="76"/>
    <cellStyle name="Normal 5 2 3 10" xfId="10717"/>
    <cellStyle name="Normal 5 2 3 11" xfId="13336"/>
    <cellStyle name="Normal 5 2 3 12" xfId="18265"/>
    <cellStyle name="Normal 5 2 3 2" xfId="199"/>
    <cellStyle name="Normal 5 2 3 2 10" xfId="13425"/>
    <cellStyle name="Normal 5 2 3 2 11" xfId="18355"/>
    <cellStyle name="Normal 5 2 3 2 2" xfId="384"/>
    <cellStyle name="Normal 5 2 3 2 2 2" xfId="737"/>
    <cellStyle name="Normal 5 2 3 2 2 2 2" xfId="1969"/>
    <cellStyle name="Normal 5 2 3 2 2 2 2 2" xfId="4611"/>
    <cellStyle name="Normal 5 2 3 2 2 2 2 2 2" xfId="9892"/>
    <cellStyle name="Normal 5 2 3 2 2 2 2 2 2 2" xfId="28035"/>
    <cellStyle name="Normal 5 2 3 2 2 2 2 2 3" xfId="17649"/>
    <cellStyle name="Normal 5 2 3 2 2 2 2 2 4" xfId="22755"/>
    <cellStyle name="Normal 5 2 3 2 2 2 2 3" xfId="7251"/>
    <cellStyle name="Normal 5 2 3 2 2 2 2 3 2" xfId="25395"/>
    <cellStyle name="Normal 5 2 3 2 2 2 2 4" xfId="12545"/>
    <cellStyle name="Normal 5 2 3 2 2 2 2 5" xfId="15185"/>
    <cellStyle name="Normal 5 2 3 2 2 2 2 6" xfId="20115"/>
    <cellStyle name="Normal 5 2 3 2 2 2 3" xfId="3379"/>
    <cellStyle name="Normal 5 2 3 2 2 2 3 2" xfId="8660"/>
    <cellStyle name="Normal 5 2 3 2 2 2 3 2 2" xfId="26803"/>
    <cellStyle name="Normal 5 2 3 2 2 2 3 3" xfId="16417"/>
    <cellStyle name="Normal 5 2 3 2 2 2 3 4" xfId="21523"/>
    <cellStyle name="Normal 5 2 3 2 2 2 4" xfId="6019"/>
    <cellStyle name="Normal 5 2 3 2 2 2 4 2" xfId="24163"/>
    <cellStyle name="Normal 5 2 3 2 2 2 5" xfId="11313"/>
    <cellStyle name="Normal 5 2 3 2 2 2 6" xfId="13953"/>
    <cellStyle name="Normal 5 2 3 2 2 2 7" xfId="18883"/>
    <cellStyle name="Normal 5 2 3 2 2 3" xfId="1089"/>
    <cellStyle name="Normal 5 2 3 2 2 3 2" xfId="2321"/>
    <cellStyle name="Normal 5 2 3 2 2 3 2 2" xfId="4963"/>
    <cellStyle name="Normal 5 2 3 2 2 3 2 2 2" xfId="10244"/>
    <cellStyle name="Normal 5 2 3 2 2 3 2 2 2 2" xfId="28387"/>
    <cellStyle name="Normal 5 2 3 2 2 3 2 2 3" xfId="18001"/>
    <cellStyle name="Normal 5 2 3 2 2 3 2 2 4" xfId="23107"/>
    <cellStyle name="Normal 5 2 3 2 2 3 2 3" xfId="7603"/>
    <cellStyle name="Normal 5 2 3 2 2 3 2 3 2" xfId="25747"/>
    <cellStyle name="Normal 5 2 3 2 2 3 2 4" xfId="12897"/>
    <cellStyle name="Normal 5 2 3 2 2 3 2 5" xfId="15537"/>
    <cellStyle name="Normal 5 2 3 2 2 3 2 6" xfId="20467"/>
    <cellStyle name="Normal 5 2 3 2 2 3 3" xfId="3731"/>
    <cellStyle name="Normal 5 2 3 2 2 3 3 2" xfId="9012"/>
    <cellStyle name="Normal 5 2 3 2 2 3 3 2 2" xfId="27155"/>
    <cellStyle name="Normal 5 2 3 2 2 3 3 3" xfId="16769"/>
    <cellStyle name="Normal 5 2 3 2 2 3 3 4" xfId="21875"/>
    <cellStyle name="Normal 5 2 3 2 2 3 4" xfId="6371"/>
    <cellStyle name="Normal 5 2 3 2 2 3 4 2" xfId="24515"/>
    <cellStyle name="Normal 5 2 3 2 2 3 5" xfId="11665"/>
    <cellStyle name="Normal 5 2 3 2 2 3 6" xfId="14305"/>
    <cellStyle name="Normal 5 2 3 2 2 3 7" xfId="19235"/>
    <cellStyle name="Normal 5 2 3 2 2 4" xfId="1617"/>
    <cellStyle name="Normal 5 2 3 2 2 4 2" xfId="4259"/>
    <cellStyle name="Normal 5 2 3 2 2 4 2 2" xfId="9540"/>
    <cellStyle name="Normal 5 2 3 2 2 4 2 2 2" xfId="27683"/>
    <cellStyle name="Normal 5 2 3 2 2 4 2 3" xfId="17297"/>
    <cellStyle name="Normal 5 2 3 2 2 4 2 4" xfId="22403"/>
    <cellStyle name="Normal 5 2 3 2 2 4 3" xfId="6899"/>
    <cellStyle name="Normal 5 2 3 2 2 4 3 2" xfId="25043"/>
    <cellStyle name="Normal 5 2 3 2 2 4 4" xfId="12193"/>
    <cellStyle name="Normal 5 2 3 2 2 4 5" xfId="14833"/>
    <cellStyle name="Normal 5 2 3 2 2 4 6" xfId="19763"/>
    <cellStyle name="Normal 5 2 3 2 2 5" xfId="3026"/>
    <cellStyle name="Normal 5 2 3 2 2 5 2" xfId="8308"/>
    <cellStyle name="Normal 5 2 3 2 2 5 2 2" xfId="26451"/>
    <cellStyle name="Normal 5 2 3 2 2 5 3" xfId="16065"/>
    <cellStyle name="Normal 5 2 3 2 2 5 4" xfId="21171"/>
    <cellStyle name="Normal 5 2 3 2 2 6" xfId="5667"/>
    <cellStyle name="Normal 5 2 3 2 2 6 2" xfId="23811"/>
    <cellStyle name="Normal 5 2 3 2 2 7" xfId="10965"/>
    <cellStyle name="Normal 5 2 3 2 2 8" xfId="13601"/>
    <cellStyle name="Normal 5 2 3 2 2 9" xfId="18531"/>
    <cellStyle name="Normal 5 2 3 2 3" xfId="560"/>
    <cellStyle name="Normal 5 2 3 2 3 2" xfId="1265"/>
    <cellStyle name="Normal 5 2 3 2 3 2 2" xfId="2497"/>
    <cellStyle name="Normal 5 2 3 2 3 2 2 2" xfId="5139"/>
    <cellStyle name="Normal 5 2 3 2 3 2 2 2 2" xfId="10420"/>
    <cellStyle name="Normal 5 2 3 2 3 2 2 2 2 2" xfId="28563"/>
    <cellStyle name="Normal 5 2 3 2 3 2 2 2 3" xfId="18177"/>
    <cellStyle name="Normal 5 2 3 2 3 2 2 2 4" xfId="23283"/>
    <cellStyle name="Normal 5 2 3 2 3 2 2 3" xfId="7779"/>
    <cellStyle name="Normal 5 2 3 2 3 2 2 3 2" xfId="25923"/>
    <cellStyle name="Normal 5 2 3 2 3 2 2 4" xfId="13073"/>
    <cellStyle name="Normal 5 2 3 2 3 2 2 5" xfId="15713"/>
    <cellStyle name="Normal 5 2 3 2 3 2 2 6" xfId="20643"/>
    <cellStyle name="Normal 5 2 3 2 3 2 3" xfId="3907"/>
    <cellStyle name="Normal 5 2 3 2 3 2 3 2" xfId="9188"/>
    <cellStyle name="Normal 5 2 3 2 3 2 3 2 2" xfId="27331"/>
    <cellStyle name="Normal 5 2 3 2 3 2 3 3" xfId="16945"/>
    <cellStyle name="Normal 5 2 3 2 3 2 3 4" xfId="22051"/>
    <cellStyle name="Normal 5 2 3 2 3 2 4" xfId="6547"/>
    <cellStyle name="Normal 5 2 3 2 3 2 4 2" xfId="24691"/>
    <cellStyle name="Normal 5 2 3 2 3 2 5" xfId="11841"/>
    <cellStyle name="Normal 5 2 3 2 3 2 6" xfId="14481"/>
    <cellStyle name="Normal 5 2 3 2 3 2 7" xfId="19411"/>
    <cellStyle name="Normal 5 2 3 2 3 3" xfId="1793"/>
    <cellStyle name="Normal 5 2 3 2 3 3 2" xfId="4435"/>
    <cellStyle name="Normal 5 2 3 2 3 3 2 2" xfId="9716"/>
    <cellStyle name="Normal 5 2 3 2 3 3 2 2 2" xfId="27859"/>
    <cellStyle name="Normal 5 2 3 2 3 3 2 3" xfId="17473"/>
    <cellStyle name="Normal 5 2 3 2 3 3 2 4" xfId="22579"/>
    <cellStyle name="Normal 5 2 3 2 3 3 3" xfId="7075"/>
    <cellStyle name="Normal 5 2 3 2 3 3 3 2" xfId="25219"/>
    <cellStyle name="Normal 5 2 3 2 3 3 4" xfId="12369"/>
    <cellStyle name="Normal 5 2 3 2 3 3 5" xfId="15009"/>
    <cellStyle name="Normal 5 2 3 2 3 3 6" xfId="19939"/>
    <cellStyle name="Normal 5 2 3 2 3 4" xfId="3202"/>
    <cellStyle name="Normal 5 2 3 2 3 4 2" xfId="8484"/>
    <cellStyle name="Normal 5 2 3 2 3 4 2 2" xfId="26627"/>
    <cellStyle name="Normal 5 2 3 2 3 4 3" xfId="16241"/>
    <cellStyle name="Normal 5 2 3 2 3 4 4" xfId="21347"/>
    <cellStyle name="Normal 5 2 3 2 3 5" xfId="5843"/>
    <cellStyle name="Normal 5 2 3 2 3 5 2" xfId="23987"/>
    <cellStyle name="Normal 5 2 3 2 3 6" xfId="11137"/>
    <cellStyle name="Normal 5 2 3 2 3 7" xfId="13777"/>
    <cellStyle name="Normal 5 2 3 2 3 8" xfId="18707"/>
    <cellStyle name="Normal 5 2 3 2 4" xfId="913"/>
    <cellStyle name="Normal 5 2 3 2 4 2" xfId="2145"/>
    <cellStyle name="Normal 5 2 3 2 4 2 2" xfId="4787"/>
    <cellStyle name="Normal 5 2 3 2 4 2 2 2" xfId="10068"/>
    <cellStyle name="Normal 5 2 3 2 4 2 2 2 2" xfId="28211"/>
    <cellStyle name="Normal 5 2 3 2 4 2 2 3" xfId="17825"/>
    <cellStyle name="Normal 5 2 3 2 4 2 2 4" xfId="22931"/>
    <cellStyle name="Normal 5 2 3 2 4 2 3" xfId="7427"/>
    <cellStyle name="Normal 5 2 3 2 4 2 3 2" xfId="25571"/>
    <cellStyle name="Normal 5 2 3 2 4 2 4" xfId="12721"/>
    <cellStyle name="Normal 5 2 3 2 4 2 5" xfId="15361"/>
    <cellStyle name="Normal 5 2 3 2 4 2 6" xfId="20291"/>
    <cellStyle name="Normal 5 2 3 2 4 3" xfId="3555"/>
    <cellStyle name="Normal 5 2 3 2 4 3 2" xfId="8836"/>
    <cellStyle name="Normal 5 2 3 2 4 3 2 2" xfId="26979"/>
    <cellStyle name="Normal 5 2 3 2 4 3 3" xfId="16593"/>
    <cellStyle name="Normal 5 2 3 2 4 3 4" xfId="21699"/>
    <cellStyle name="Normal 5 2 3 2 4 4" xfId="6195"/>
    <cellStyle name="Normal 5 2 3 2 4 4 2" xfId="24339"/>
    <cellStyle name="Normal 5 2 3 2 4 5" xfId="11489"/>
    <cellStyle name="Normal 5 2 3 2 4 6" xfId="14129"/>
    <cellStyle name="Normal 5 2 3 2 4 7" xfId="19059"/>
    <cellStyle name="Normal 5 2 3 2 5" xfId="1441"/>
    <cellStyle name="Normal 5 2 3 2 5 2" xfId="4083"/>
    <cellStyle name="Normal 5 2 3 2 5 2 2" xfId="9364"/>
    <cellStyle name="Normal 5 2 3 2 5 2 2 2" xfId="27507"/>
    <cellStyle name="Normal 5 2 3 2 5 2 3" xfId="17121"/>
    <cellStyle name="Normal 5 2 3 2 5 2 4" xfId="22227"/>
    <cellStyle name="Normal 5 2 3 2 5 3" xfId="6723"/>
    <cellStyle name="Normal 5 2 3 2 5 3 2" xfId="24867"/>
    <cellStyle name="Normal 5 2 3 2 5 4" xfId="12017"/>
    <cellStyle name="Normal 5 2 3 2 5 5" xfId="14657"/>
    <cellStyle name="Normal 5 2 3 2 5 6" xfId="19587"/>
    <cellStyle name="Normal 5 2 3 2 6" xfId="2673"/>
    <cellStyle name="Normal 5 2 3 2 6 2" xfId="5315"/>
    <cellStyle name="Normal 5 2 3 2 6 2 2" xfId="10596"/>
    <cellStyle name="Normal 5 2 3 2 6 2 2 2" xfId="28739"/>
    <cellStyle name="Normal 5 2 3 2 6 2 3" xfId="23459"/>
    <cellStyle name="Normal 5 2 3 2 6 3" xfId="7955"/>
    <cellStyle name="Normal 5 2 3 2 6 3 2" xfId="26099"/>
    <cellStyle name="Normal 5 2 3 2 6 4" xfId="13249"/>
    <cellStyle name="Normal 5 2 3 2 6 5" xfId="15889"/>
    <cellStyle name="Normal 5 2 3 2 6 6" xfId="20819"/>
    <cellStyle name="Normal 5 2 3 2 7" xfId="2850"/>
    <cellStyle name="Normal 5 2 3 2 7 2" xfId="8132"/>
    <cellStyle name="Normal 5 2 3 2 7 2 2" xfId="26275"/>
    <cellStyle name="Normal 5 2 3 2 7 3" xfId="20995"/>
    <cellStyle name="Normal 5 2 3 2 8" xfId="5491"/>
    <cellStyle name="Normal 5 2 3 2 8 2" xfId="23635"/>
    <cellStyle name="Normal 5 2 3 2 9" xfId="10789"/>
    <cellStyle name="Normal 5 2 3 3" xfId="295"/>
    <cellStyle name="Normal 5 2 3 3 2" xfId="648"/>
    <cellStyle name="Normal 5 2 3 3 2 2" xfId="1880"/>
    <cellStyle name="Normal 5 2 3 3 2 2 2" xfId="4522"/>
    <cellStyle name="Normal 5 2 3 3 2 2 2 2" xfId="9803"/>
    <cellStyle name="Normal 5 2 3 3 2 2 2 2 2" xfId="27946"/>
    <cellStyle name="Normal 5 2 3 3 2 2 2 3" xfId="17560"/>
    <cellStyle name="Normal 5 2 3 3 2 2 2 4" xfId="22666"/>
    <cellStyle name="Normal 5 2 3 3 2 2 3" xfId="7162"/>
    <cellStyle name="Normal 5 2 3 3 2 2 3 2" xfId="25306"/>
    <cellStyle name="Normal 5 2 3 3 2 2 4" xfId="12456"/>
    <cellStyle name="Normal 5 2 3 3 2 2 5" xfId="15096"/>
    <cellStyle name="Normal 5 2 3 3 2 2 6" xfId="20026"/>
    <cellStyle name="Normal 5 2 3 3 2 3" xfId="3290"/>
    <cellStyle name="Normal 5 2 3 3 2 3 2" xfId="8571"/>
    <cellStyle name="Normal 5 2 3 3 2 3 2 2" xfId="26714"/>
    <cellStyle name="Normal 5 2 3 3 2 3 3" xfId="16328"/>
    <cellStyle name="Normal 5 2 3 3 2 3 4" xfId="21434"/>
    <cellStyle name="Normal 5 2 3 3 2 4" xfId="5930"/>
    <cellStyle name="Normal 5 2 3 3 2 4 2" xfId="24074"/>
    <cellStyle name="Normal 5 2 3 3 2 5" xfId="11224"/>
    <cellStyle name="Normal 5 2 3 3 2 6" xfId="13864"/>
    <cellStyle name="Normal 5 2 3 3 2 7" xfId="18794"/>
    <cellStyle name="Normal 5 2 3 3 3" xfId="1000"/>
    <cellStyle name="Normal 5 2 3 3 3 2" xfId="2232"/>
    <cellStyle name="Normal 5 2 3 3 3 2 2" xfId="4874"/>
    <cellStyle name="Normal 5 2 3 3 3 2 2 2" xfId="10155"/>
    <cellStyle name="Normal 5 2 3 3 3 2 2 2 2" xfId="28298"/>
    <cellStyle name="Normal 5 2 3 3 3 2 2 3" xfId="17912"/>
    <cellStyle name="Normal 5 2 3 3 3 2 2 4" xfId="23018"/>
    <cellStyle name="Normal 5 2 3 3 3 2 3" xfId="7514"/>
    <cellStyle name="Normal 5 2 3 3 3 2 3 2" xfId="25658"/>
    <cellStyle name="Normal 5 2 3 3 3 2 4" xfId="12808"/>
    <cellStyle name="Normal 5 2 3 3 3 2 5" xfId="15448"/>
    <cellStyle name="Normal 5 2 3 3 3 2 6" xfId="20378"/>
    <cellStyle name="Normal 5 2 3 3 3 3" xfId="3642"/>
    <cellStyle name="Normal 5 2 3 3 3 3 2" xfId="8923"/>
    <cellStyle name="Normal 5 2 3 3 3 3 2 2" xfId="27066"/>
    <cellStyle name="Normal 5 2 3 3 3 3 3" xfId="16680"/>
    <cellStyle name="Normal 5 2 3 3 3 3 4" xfId="21786"/>
    <cellStyle name="Normal 5 2 3 3 3 4" xfId="6282"/>
    <cellStyle name="Normal 5 2 3 3 3 4 2" xfId="24426"/>
    <cellStyle name="Normal 5 2 3 3 3 5" xfId="11576"/>
    <cellStyle name="Normal 5 2 3 3 3 6" xfId="14216"/>
    <cellStyle name="Normal 5 2 3 3 3 7" xfId="19146"/>
    <cellStyle name="Normal 5 2 3 3 4" xfId="1528"/>
    <cellStyle name="Normal 5 2 3 3 4 2" xfId="4170"/>
    <cellStyle name="Normal 5 2 3 3 4 2 2" xfId="9451"/>
    <cellStyle name="Normal 5 2 3 3 4 2 2 2" xfId="27594"/>
    <cellStyle name="Normal 5 2 3 3 4 2 3" xfId="17208"/>
    <cellStyle name="Normal 5 2 3 3 4 2 4" xfId="22314"/>
    <cellStyle name="Normal 5 2 3 3 4 3" xfId="6810"/>
    <cellStyle name="Normal 5 2 3 3 4 3 2" xfId="24954"/>
    <cellStyle name="Normal 5 2 3 3 4 4" xfId="12104"/>
    <cellStyle name="Normal 5 2 3 3 4 5" xfId="14744"/>
    <cellStyle name="Normal 5 2 3 3 4 6" xfId="19674"/>
    <cellStyle name="Normal 5 2 3 3 5" xfId="2937"/>
    <cellStyle name="Normal 5 2 3 3 5 2" xfId="8219"/>
    <cellStyle name="Normal 5 2 3 3 5 2 2" xfId="26362"/>
    <cellStyle name="Normal 5 2 3 3 5 3" xfId="15976"/>
    <cellStyle name="Normal 5 2 3 3 5 4" xfId="21082"/>
    <cellStyle name="Normal 5 2 3 3 6" xfId="5578"/>
    <cellStyle name="Normal 5 2 3 3 6 2" xfId="23722"/>
    <cellStyle name="Normal 5 2 3 3 7" xfId="10880"/>
    <cellStyle name="Normal 5 2 3 3 8" xfId="13512"/>
    <cellStyle name="Normal 5 2 3 3 9" xfId="18442"/>
    <cellStyle name="Normal 5 2 3 4" xfId="473"/>
    <cellStyle name="Normal 5 2 3 4 2" xfId="1178"/>
    <cellStyle name="Normal 5 2 3 4 2 2" xfId="2410"/>
    <cellStyle name="Normal 5 2 3 4 2 2 2" xfId="5052"/>
    <cellStyle name="Normal 5 2 3 4 2 2 2 2" xfId="10333"/>
    <cellStyle name="Normal 5 2 3 4 2 2 2 2 2" xfId="28476"/>
    <cellStyle name="Normal 5 2 3 4 2 2 2 3" xfId="18090"/>
    <cellStyle name="Normal 5 2 3 4 2 2 2 4" xfId="23196"/>
    <cellStyle name="Normal 5 2 3 4 2 2 3" xfId="7692"/>
    <cellStyle name="Normal 5 2 3 4 2 2 3 2" xfId="25836"/>
    <cellStyle name="Normal 5 2 3 4 2 2 4" xfId="12986"/>
    <cellStyle name="Normal 5 2 3 4 2 2 5" xfId="15626"/>
    <cellStyle name="Normal 5 2 3 4 2 2 6" xfId="20556"/>
    <cellStyle name="Normal 5 2 3 4 2 3" xfId="3820"/>
    <cellStyle name="Normal 5 2 3 4 2 3 2" xfId="9101"/>
    <cellStyle name="Normal 5 2 3 4 2 3 2 2" xfId="27244"/>
    <cellStyle name="Normal 5 2 3 4 2 3 3" xfId="16858"/>
    <cellStyle name="Normal 5 2 3 4 2 3 4" xfId="21964"/>
    <cellStyle name="Normal 5 2 3 4 2 4" xfId="6460"/>
    <cellStyle name="Normal 5 2 3 4 2 4 2" xfId="24604"/>
    <cellStyle name="Normal 5 2 3 4 2 5" xfId="11754"/>
    <cellStyle name="Normal 5 2 3 4 2 6" xfId="14394"/>
    <cellStyle name="Normal 5 2 3 4 2 7" xfId="19324"/>
    <cellStyle name="Normal 5 2 3 4 3" xfId="1706"/>
    <cellStyle name="Normal 5 2 3 4 3 2" xfId="4348"/>
    <cellStyle name="Normal 5 2 3 4 3 2 2" xfId="9629"/>
    <cellStyle name="Normal 5 2 3 4 3 2 2 2" xfId="27772"/>
    <cellStyle name="Normal 5 2 3 4 3 2 3" xfId="17386"/>
    <cellStyle name="Normal 5 2 3 4 3 2 4" xfId="22492"/>
    <cellStyle name="Normal 5 2 3 4 3 3" xfId="6988"/>
    <cellStyle name="Normal 5 2 3 4 3 3 2" xfId="25132"/>
    <cellStyle name="Normal 5 2 3 4 3 4" xfId="12282"/>
    <cellStyle name="Normal 5 2 3 4 3 5" xfId="14922"/>
    <cellStyle name="Normal 5 2 3 4 3 6" xfId="19852"/>
    <cellStyle name="Normal 5 2 3 4 4" xfId="3115"/>
    <cellStyle name="Normal 5 2 3 4 4 2" xfId="8397"/>
    <cellStyle name="Normal 5 2 3 4 4 2 2" xfId="26540"/>
    <cellStyle name="Normal 5 2 3 4 4 3" xfId="16154"/>
    <cellStyle name="Normal 5 2 3 4 4 4" xfId="21260"/>
    <cellStyle name="Normal 5 2 3 4 5" xfId="5756"/>
    <cellStyle name="Normal 5 2 3 4 5 2" xfId="23900"/>
    <cellStyle name="Normal 5 2 3 4 6" xfId="11054"/>
    <cellStyle name="Normal 5 2 3 4 7" xfId="13690"/>
    <cellStyle name="Normal 5 2 3 4 8" xfId="18620"/>
    <cellStyle name="Normal 5 2 3 5" xfId="826"/>
    <cellStyle name="Normal 5 2 3 5 2" xfId="2058"/>
    <cellStyle name="Normal 5 2 3 5 2 2" xfId="4700"/>
    <cellStyle name="Normal 5 2 3 5 2 2 2" xfId="9981"/>
    <cellStyle name="Normal 5 2 3 5 2 2 2 2" xfId="28124"/>
    <cellStyle name="Normal 5 2 3 5 2 2 3" xfId="17738"/>
    <cellStyle name="Normal 5 2 3 5 2 2 4" xfId="22844"/>
    <cellStyle name="Normal 5 2 3 5 2 3" xfId="7340"/>
    <cellStyle name="Normal 5 2 3 5 2 3 2" xfId="25484"/>
    <cellStyle name="Normal 5 2 3 5 2 4" xfId="12634"/>
    <cellStyle name="Normal 5 2 3 5 2 5" xfId="15274"/>
    <cellStyle name="Normal 5 2 3 5 2 6" xfId="20204"/>
    <cellStyle name="Normal 5 2 3 5 3" xfId="3468"/>
    <cellStyle name="Normal 5 2 3 5 3 2" xfId="8749"/>
    <cellStyle name="Normal 5 2 3 5 3 2 2" xfId="26892"/>
    <cellStyle name="Normal 5 2 3 5 3 3" xfId="16506"/>
    <cellStyle name="Normal 5 2 3 5 3 4" xfId="21612"/>
    <cellStyle name="Normal 5 2 3 5 4" xfId="6108"/>
    <cellStyle name="Normal 5 2 3 5 4 2" xfId="24252"/>
    <cellStyle name="Normal 5 2 3 5 5" xfId="11402"/>
    <cellStyle name="Normal 5 2 3 5 6" xfId="14042"/>
    <cellStyle name="Normal 5 2 3 5 7" xfId="18972"/>
    <cellStyle name="Normal 5 2 3 6" xfId="1352"/>
    <cellStyle name="Normal 5 2 3 6 2" xfId="3994"/>
    <cellStyle name="Normal 5 2 3 6 2 2" xfId="9275"/>
    <cellStyle name="Normal 5 2 3 6 2 2 2" xfId="27418"/>
    <cellStyle name="Normal 5 2 3 6 2 3" xfId="17032"/>
    <cellStyle name="Normal 5 2 3 6 2 4" xfId="22138"/>
    <cellStyle name="Normal 5 2 3 6 3" xfId="6634"/>
    <cellStyle name="Normal 5 2 3 6 3 2" xfId="24778"/>
    <cellStyle name="Normal 5 2 3 6 4" xfId="11928"/>
    <cellStyle name="Normal 5 2 3 6 5" xfId="14568"/>
    <cellStyle name="Normal 5 2 3 6 6" xfId="19498"/>
    <cellStyle name="Normal 5 2 3 7" xfId="2584"/>
    <cellStyle name="Normal 5 2 3 7 2" xfId="5226"/>
    <cellStyle name="Normal 5 2 3 7 2 2" xfId="10507"/>
    <cellStyle name="Normal 5 2 3 7 2 2 2" xfId="28650"/>
    <cellStyle name="Normal 5 2 3 7 2 3" xfId="23370"/>
    <cellStyle name="Normal 5 2 3 7 3" xfId="7866"/>
    <cellStyle name="Normal 5 2 3 7 3 2" xfId="26010"/>
    <cellStyle name="Normal 5 2 3 7 4" xfId="13160"/>
    <cellStyle name="Normal 5 2 3 7 5" xfId="15800"/>
    <cellStyle name="Normal 5 2 3 7 6" xfId="20730"/>
    <cellStyle name="Normal 5 2 3 8" xfId="2763"/>
    <cellStyle name="Normal 5 2 3 8 2" xfId="8045"/>
    <cellStyle name="Normal 5 2 3 8 2 2" xfId="26188"/>
    <cellStyle name="Normal 5 2 3 8 3" xfId="20908"/>
    <cellStyle name="Normal 5 2 3 9" xfId="5404"/>
    <cellStyle name="Normal 5 2 3 9 2" xfId="23548"/>
    <cellStyle name="Normal 5 2 4" xfId="92"/>
    <cellStyle name="Normal 5 2 4 10" xfId="10733"/>
    <cellStyle name="Normal 5 2 4 11" xfId="13352"/>
    <cellStyle name="Normal 5 2 4 12" xfId="18281"/>
    <cellStyle name="Normal 5 2 4 2" xfId="213"/>
    <cellStyle name="Normal 5 2 4 2 10" xfId="13439"/>
    <cellStyle name="Normal 5 2 4 2 11" xfId="18369"/>
    <cellStyle name="Normal 5 2 4 2 2" xfId="398"/>
    <cellStyle name="Normal 5 2 4 2 2 2" xfId="751"/>
    <cellStyle name="Normal 5 2 4 2 2 2 2" xfId="1983"/>
    <cellStyle name="Normal 5 2 4 2 2 2 2 2" xfId="4625"/>
    <cellStyle name="Normal 5 2 4 2 2 2 2 2 2" xfId="9906"/>
    <cellStyle name="Normal 5 2 4 2 2 2 2 2 2 2" xfId="28049"/>
    <cellStyle name="Normal 5 2 4 2 2 2 2 2 3" xfId="17663"/>
    <cellStyle name="Normal 5 2 4 2 2 2 2 2 4" xfId="22769"/>
    <cellStyle name="Normal 5 2 4 2 2 2 2 3" xfId="7265"/>
    <cellStyle name="Normal 5 2 4 2 2 2 2 3 2" xfId="25409"/>
    <cellStyle name="Normal 5 2 4 2 2 2 2 4" xfId="12559"/>
    <cellStyle name="Normal 5 2 4 2 2 2 2 5" xfId="15199"/>
    <cellStyle name="Normal 5 2 4 2 2 2 2 6" xfId="20129"/>
    <cellStyle name="Normal 5 2 4 2 2 2 3" xfId="3393"/>
    <cellStyle name="Normal 5 2 4 2 2 2 3 2" xfId="8674"/>
    <cellStyle name="Normal 5 2 4 2 2 2 3 2 2" xfId="26817"/>
    <cellStyle name="Normal 5 2 4 2 2 2 3 3" xfId="16431"/>
    <cellStyle name="Normal 5 2 4 2 2 2 3 4" xfId="21537"/>
    <cellStyle name="Normal 5 2 4 2 2 2 4" xfId="6033"/>
    <cellStyle name="Normal 5 2 4 2 2 2 4 2" xfId="24177"/>
    <cellStyle name="Normal 5 2 4 2 2 2 5" xfId="11327"/>
    <cellStyle name="Normal 5 2 4 2 2 2 6" xfId="13967"/>
    <cellStyle name="Normal 5 2 4 2 2 2 7" xfId="18897"/>
    <cellStyle name="Normal 5 2 4 2 2 3" xfId="1103"/>
    <cellStyle name="Normal 5 2 4 2 2 3 2" xfId="2335"/>
    <cellStyle name="Normal 5 2 4 2 2 3 2 2" xfId="4977"/>
    <cellStyle name="Normal 5 2 4 2 2 3 2 2 2" xfId="10258"/>
    <cellStyle name="Normal 5 2 4 2 2 3 2 2 2 2" xfId="28401"/>
    <cellStyle name="Normal 5 2 4 2 2 3 2 2 3" xfId="18015"/>
    <cellStyle name="Normal 5 2 4 2 2 3 2 2 4" xfId="23121"/>
    <cellStyle name="Normal 5 2 4 2 2 3 2 3" xfId="7617"/>
    <cellStyle name="Normal 5 2 4 2 2 3 2 3 2" xfId="25761"/>
    <cellStyle name="Normal 5 2 4 2 2 3 2 4" xfId="12911"/>
    <cellStyle name="Normal 5 2 4 2 2 3 2 5" xfId="15551"/>
    <cellStyle name="Normal 5 2 4 2 2 3 2 6" xfId="20481"/>
    <cellStyle name="Normal 5 2 4 2 2 3 3" xfId="3745"/>
    <cellStyle name="Normal 5 2 4 2 2 3 3 2" xfId="9026"/>
    <cellStyle name="Normal 5 2 4 2 2 3 3 2 2" xfId="27169"/>
    <cellStyle name="Normal 5 2 4 2 2 3 3 3" xfId="16783"/>
    <cellStyle name="Normal 5 2 4 2 2 3 3 4" xfId="21889"/>
    <cellStyle name="Normal 5 2 4 2 2 3 4" xfId="6385"/>
    <cellStyle name="Normal 5 2 4 2 2 3 4 2" xfId="24529"/>
    <cellStyle name="Normal 5 2 4 2 2 3 5" xfId="11679"/>
    <cellStyle name="Normal 5 2 4 2 2 3 6" xfId="14319"/>
    <cellStyle name="Normal 5 2 4 2 2 3 7" xfId="19249"/>
    <cellStyle name="Normal 5 2 4 2 2 4" xfId="1631"/>
    <cellStyle name="Normal 5 2 4 2 2 4 2" xfId="4273"/>
    <cellStyle name="Normal 5 2 4 2 2 4 2 2" xfId="9554"/>
    <cellStyle name="Normal 5 2 4 2 2 4 2 2 2" xfId="27697"/>
    <cellStyle name="Normal 5 2 4 2 2 4 2 3" xfId="17311"/>
    <cellStyle name="Normal 5 2 4 2 2 4 2 4" xfId="22417"/>
    <cellStyle name="Normal 5 2 4 2 2 4 3" xfId="6913"/>
    <cellStyle name="Normal 5 2 4 2 2 4 3 2" xfId="25057"/>
    <cellStyle name="Normal 5 2 4 2 2 4 4" xfId="12207"/>
    <cellStyle name="Normal 5 2 4 2 2 4 5" xfId="14847"/>
    <cellStyle name="Normal 5 2 4 2 2 4 6" xfId="19777"/>
    <cellStyle name="Normal 5 2 4 2 2 5" xfId="3040"/>
    <cellStyle name="Normal 5 2 4 2 2 5 2" xfId="8322"/>
    <cellStyle name="Normal 5 2 4 2 2 5 2 2" xfId="26465"/>
    <cellStyle name="Normal 5 2 4 2 2 5 3" xfId="16079"/>
    <cellStyle name="Normal 5 2 4 2 2 5 4" xfId="21185"/>
    <cellStyle name="Normal 5 2 4 2 2 6" xfId="5681"/>
    <cellStyle name="Normal 5 2 4 2 2 6 2" xfId="23825"/>
    <cellStyle name="Normal 5 2 4 2 2 7" xfId="10979"/>
    <cellStyle name="Normal 5 2 4 2 2 8" xfId="13615"/>
    <cellStyle name="Normal 5 2 4 2 2 9" xfId="18545"/>
    <cellStyle name="Normal 5 2 4 2 3" xfId="574"/>
    <cellStyle name="Normal 5 2 4 2 3 2" xfId="1279"/>
    <cellStyle name="Normal 5 2 4 2 3 2 2" xfId="2511"/>
    <cellStyle name="Normal 5 2 4 2 3 2 2 2" xfId="5153"/>
    <cellStyle name="Normal 5 2 4 2 3 2 2 2 2" xfId="10434"/>
    <cellStyle name="Normal 5 2 4 2 3 2 2 2 2 2" xfId="28577"/>
    <cellStyle name="Normal 5 2 4 2 3 2 2 2 3" xfId="18191"/>
    <cellStyle name="Normal 5 2 4 2 3 2 2 2 4" xfId="23297"/>
    <cellStyle name="Normal 5 2 4 2 3 2 2 3" xfId="7793"/>
    <cellStyle name="Normal 5 2 4 2 3 2 2 3 2" xfId="25937"/>
    <cellStyle name="Normal 5 2 4 2 3 2 2 4" xfId="13087"/>
    <cellStyle name="Normal 5 2 4 2 3 2 2 5" xfId="15727"/>
    <cellStyle name="Normal 5 2 4 2 3 2 2 6" xfId="20657"/>
    <cellStyle name="Normal 5 2 4 2 3 2 3" xfId="3921"/>
    <cellStyle name="Normal 5 2 4 2 3 2 3 2" xfId="9202"/>
    <cellStyle name="Normal 5 2 4 2 3 2 3 2 2" xfId="27345"/>
    <cellStyle name="Normal 5 2 4 2 3 2 3 3" xfId="16959"/>
    <cellStyle name="Normal 5 2 4 2 3 2 3 4" xfId="22065"/>
    <cellStyle name="Normal 5 2 4 2 3 2 4" xfId="6561"/>
    <cellStyle name="Normal 5 2 4 2 3 2 4 2" xfId="24705"/>
    <cellStyle name="Normal 5 2 4 2 3 2 5" xfId="11855"/>
    <cellStyle name="Normal 5 2 4 2 3 2 6" xfId="14495"/>
    <cellStyle name="Normal 5 2 4 2 3 2 7" xfId="19425"/>
    <cellStyle name="Normal 5 2 4 2 3 3" xfId="1807"/>
    <cellStyle name="Normal 5 2 4 2 3 3 2" xfId="4449"/>
    <cellStyle name="Normal 5 2 4 2 3 3 2 2" xfId="9730"/>
    <cellStyle name="Normal 5 2 4 2 3 3 2 2 2" xfId="27873"/>
    <cellStyle name="Normal 5 2 4 2 3 3 2 3" xfId="17487"/>
    <cellStyle name="Normal 5 2 4 2 3 3 2 4" xfId="22593"/>
    <cellStyle name="Normal 5 2 4 2 3 3 3" xfId="7089"/>
    <cellStyle name="Normal 5 2 4 2 3 3 3 2" xfId="25233"/>
    <cellStyle name="Normal 5 2 4 2 3 3 4" xfId="12383"/>
    <cellStyle name="Normal 5 2 4 2 3 3 5" xfId="15023"/>
    <cellStyle name="Normal 5 2 4 2 3 3 6" xfId="19953"/>
    <cellStyle name="Normal 5 2 4 2 3 4" xfId="3216"/>
    <cellStyle name="Normal 5 2 4 2 3 4 2" xfId="8498"/>
    <cellStyle name="Normal 5 2 4 2 3 4 2 2" xfId="26641"/>
    <cellStyle name="Normal 5 2 4 2 3 4 3" xfId="16255"/>
    <cellStyle name="Normal 5 2 4 2 3 4 4" xfId="21361"/>
    <cellStyle name="Normal 5 2 4 2 3 5" xfId="5857"/>
    <cellStyle name="Normal 5 2 4 2 3 5 2" xfId="24001"/>
    <cellStyle name="Normal 5 2 4 2 3 6" xfId="11151"/>
    <cellStyle name="Normal 5 2 4 2 3 7" xfId="13791"/>
    <cellStyle name="Normal 5 2 4 2 3 8" xfId="18721"/>
    <cellStyle name="Normal 5 2 4 2 4" xfId="927"/>
    <cellStyle name="Normal 5 2 4 2 4 2" xfId="2159"/>
    <cellStyle name="Normal 5 2 4 2 4 2 2" xfId="4801"/>
    <cellStyle name="Normal 5 2 4 2 4 2 2 2" xfId="10082"/>
    <cellStyle name="Normal 5 2 4 2 4 2 2 2 2" xfId="28225"/>
    <cellStyle name="Normal 5 2 4 2 4 2 2 3" xfId="17839"/>
    <cellStyle name="Normal 5 2 4 2 4 2 2 4" xfId="22945"/>
    <cellStyle name="Normal 5 2 4 2 4 2 3" xfId="7441"/>
    <cellStyle name="Normal 5 2 4 2 4 2 3 2" xfId="25585"/>
    <cellStyle name="Normal 5 2 4 2 4 2 4" xfId="12735"/>
    <cellStyle name="Normal 5 2 4 2 4 2 5" xfId="15375"/>
    <cellStyle name="Normal 5 2 4 2 4 2 6" xfId="20305"/>
    <cellStyle name="Normal 5 2 4 2 4 3" xfId="3569"/>
    <cellStyle name="Normal 5 2 4 2 4 3 2" xfId="8850"/>
    <cellStyle name="Normal 5 2 4 2 4 3 2 2" xfId="26993"/>
    <cellStyle name="Normal 5 2 4 2 4 3 3" xfId="16607"/>
    <cellStyle name="Normal 5 2 4 2 4 3 4" xfId="21713"/>
    <cellStyle name="Normal 5 2 4 2 4 4" xfId="6209"/>
    <cellStyle name="Normal 5 2 4 2 4 4 2" xfId="24353"/>
    <cellStyle name="Normal 5 2 4 2 4 5" xfId="11503"/>
    <cellStyle name="Normal 5 2 4 2 4 6" xfId="14143"/>
    <cellStyle name="Normal 5 2 4 2 4 7" xfId="19073"/>
    <cellStyle name="Normal 5 2 4 2 5" xfId="1455"/>
    <cellStyle name="Normal 5 2 4 2 5 2" xfId="4097"/>
    <cellStyle name="Normal 5 2 4 2 5 2 2" xfId="9378"/>
    <cellStyle name="Normal 5 2 4 2 5 2 2 2" xfId="27521"/>
    <cellStyle name="Normal 5 2 4 2 5 2 3" xfId="17135"/>
    <cellStyle name="Normal 5 2 4 2 5 2 4" xfId="22241"/>
    <cellStyle name="Normal 5 2 4 2 5 3" xfId="6737"/>
    <cellStyle name="Normal 5 2 4 2 5 3 2" xfId="24881"/>
    <cellStyle name="Normal 5 2 4 2 5 4" xfId="12031"/>
    <cellStyle name="Normal 5 2 4 2 5 5" xfId="14671"/>
    <cellStyle name="Normal 5 2 4 2 5 6" xfId="19601"/>
    <cellStyle name="Normal 5 2 4 2 6" xfId="2687"/>
    <cellStyle name="Normal 5 2 4 2 6 2" xfId="5329"/>
    <cellStyle name="Normal 5 2 4 2 6 2 2" xfId="10610"/>
    <cellStyle name="Normal 5 2 4 2 6 2 2 2" xfId="28753"/>
    <cellStyle name="Normal 5 2 4 2 6 2 3" xfId="23473"/>
    <cellStyle name="Normal 5 2 4 2 6 3" xfId="7969"/>
    <cellStyle name="Normal 5 2 4 2 6 3 2" xfId="26113"/>
    <cellStyle name="Normal 5 2 4 2 6 4" xfId="13263"/>
    <cellStyle name="Normal 5 2 4 2 6 5" xfId="15903"/>
    <cellStyle name="Normal 5 2 4 2 6 6" xfId="20833"/>
    <cellStyle name="Normal 5 2 4 2 7" xfId="2864"/>
    <cellStyle name="Normal 5 2 4 2 7 2" xfId="8146"/>
    <cellStyle name="Normal 5 2 4 2 7 2 2" xfId="26289"/>
    <cellStyle name="Normal 5 2 4 2 7 3" xfId="21009"/>
    <cellStyle name="Normal 5 2 4 2 8" xfId="5505"/>
    <cellStyle name="Normal 5 2 4 2 8 2" xfId="23649"/>
    <cellStyle name="Normal 5 2 4 2 9" xfId="10803"/>
    <cellStyle name="Normal 5 2 4 3" xfId="311"/>
    <cellStyle name="Normal 5 2 4 3 2" xfId="664"/>
    <cellStyle name="Normal 5 2 4 3 2 2" xfId="1896"/>
    <cellStyle name="Normal 5 2 4 3 2 2 2" xfId="4538"/>
    <cellStyle name="Normal 5 2 4 3 2 2 2 2" xfId="9819"/>
    <cellStyle name="Normal 5 2 4 3 2 2 2 2 2" xfId="27962"/>
    <cellStyle name="Normal 5 2 4 3 2 2 2 3" xfId="17576"/>
    <cellStyle name="Normal 5 2 4 3 2 2 2 4" xfId="22682"/>
    <cellStyle name="Normal 5 2 4 3 2 2 3" xfId="7178"/>
    <cellStyle name="Normal 5 2 4 3 2 2 3 2" xfId="25322"/>
    <cellStyle name="Normal 5 2 4 3 2 2 4" xfId="12472"/>
    <cellStyle name="Normal 5 2 4 3 2 2 5" xfId="15112"/>
    <cellStyle name="Normal 5 2 4 3 2 2 6" xfId="20042"/>
    <cellStyle name="Normal 5 2 4 3 2 3" xfId="3306"/>
    <cellStyle name="Normal 5 2 4 3 2 3 2" xfId="8587"/>
    <cellStyle name="Normal 5 2 4 3 2 3 2 2" xfId="26730"/>
    <cellStyle name="Normal 5 2 4 3 2 3 3" xfId="16344"/>
    <cellStyle name="Normal 5 2 4 3 2 3 4" xfId="21450"/>
    <cellStyle name="Normal 5 2 4 3 2 4" xfId="5946"/>
    <cellStyle name="Normal 5 2 4 3 2 4 2" xfId="24090"/>
    <cellStyle name="Normal 5 2 4 3 2 5" xfId="11240"/>
    <cellStyle name="Normal 5 2 4 3 2 6" xfId="13880"/>
    <cellStyle name="Normal 5 2 4 3 2 7" xfId="18810"/>
    <cellStyle name="Normal 5 2 4 3 3" xfId="1016"/>
    <cellStyle name="Normal 5 2 4 3 3 2" xfId="2248"/>
    <cellStyle name="Normal 5 2 4 3 3 2 2" xfId="4890"/>
    <cellStyle name="Normal 5 2 4 3 3 2 2 2" xfId="10171"/>
    <cellStyle name="Normal 5 2 4 3 3 2 2 2 2" xfId="28314"/>
    <cellStyle name="Normal 5 2 4 3 3 2 2 3" xfId="17928"/>
    <cellStyle name="Normal 5 2 4 3 3 2 2 4" xfId="23034"/>
    <cellStyle name="Normal 5 2 4 3 3 2 3" xfId="7530"/>
    <cellStyle name="Normal 5 2 4 3 3 2 3 2" xfId="25674"/>
    <cellStyle name="Normal 5 2 4 3 3 2 4" xfId="12824"/>
    <cellStyle name="Normal 5 2 4 3 3 2 5" xfId="15464"/>
    <cellStyle name="Normal 5 2 4 3 3 2 6" xfId="20394"/>
    <cellStyle name="Normal 5 2 4 3 3 3" xfId="3658"/>
    <cellStyle name="Normal 5 2 4 3 3 3 2" xfId="8939"/>
    <cellStyle name="Normal 5 2 4 3 3 3 2 2" xfId="27082"/>
    <cellStyle name="Normal 5 2 4 3 3 3 3" xfId="16696"/>
    <cellStyle name="Normal 5 2 4 3 3 3 4" xfId="21802"/>
    <cellStyle name="Normal 5 2 4 3 3 4" xfId="6298"/>
    <cellStyle name="Normal 5 2 4 3 3 4 2" xfId="24442"/>
    <cellStyle name="Normal 5 2 4 3 3 5" xfId="11592"/>
    <cellStyle name="Normal 5 2 4 3 3 6" xfId="14232"/>
    <cellStyle name="Normal 5 2 4 3 3 7" xfId="19162"/>
    <cellStyle name="Normal 5 2 4 3 4" xfId="1544"/>
    <cellStyle name="Normal 5 2 4 3 4 2" xfId="4186"/>
    <cellStyle name="Normal 5 2 4 3 4 2 2" xfId="9467"/>
    <cellStyle name="Normal 5 2 4 3 4 2 2 2" xfId="27610"/>
    <cellStyle name="Normal 5 2 4 3 4 2 3" xfId="17224"/>
    <cellStyle name="Normal 5 2 4 3 4 2 4" xfId="22330"/>
    <cellStyle name="Normal 5 2 4 3 4 3" xfId="6826"/>
    <cellStyle name="Normal 5 2 4 3 4 3 2" xfId="24970"/>
    <cellStyle name="Normal 5 2 4 3 4 4" xfId="12120"/>
    <cellStyle name="Normal 5 2 4 3 4 5" xfId="14760"/>
    <cellStyle name="Normal 5 2 4 3 4 6" xfId="19690"/>
    <cellStyle name="Normal 5 2 4 3 5" xfId="2953"/>
    <cellStyle name="Normal 5 2 4 3 5 2" xfId="8235"/>
    <cellStyle name="Normal 5 2 4 3 5 2 2" xfId="26378"/>
    <cellStyle name="Normal 5 2 4 3 5 3" xfId="15992"/>
    <cellStyle name="Normal 5 2 4 3 5 4" xfId="21098"/>
    <cellStyle name="Normal 5 2 4 3 6" xfId="5594"/>
    <cellStyle name="Normal 5 2 4 3 6 2" xfId="23738"/>
    <cellStyle name="Normal 5 2 4 3 7" xfId="10894"/>
    <cellStyle name="Normal 5 2 4 3 8" xfId="13528"/>
    <cellStyle name="Normal 5 2 4 3 9" xfId="18458"/>
    <cellStyle name="Normal 5 2 4 4" xfId="489"/>
    <cellStyle name="Normal 5 2 4 4 2" xfId="1194"/>
    <cellStyle name="Normal 5 2 4 4 2 2" xfId="2426"/>
    <cellStyle name="Normal 5 2 4 4 2 2 2" xfId="5068"/>
    <cellStyle name="Normal 5 2 4 4 2 2 2 2" xfId="10349"/>
    <cellStyle name="Normal 5 2 4 4 2 2 2 2 2" xfId="28492"/>
    <cellStyle name="Normal 5 2 4 4 2 2 2 3" xfId="18106"/>
    <cellStyle name="Normal 5 2 4 4 2 2 2 4" xfId="23212"/>
    <cellStyle name="Normal 5 2 4 4 2 2 3" xfId="7708"/>
    <cellStyle name="Normal 5 2 4 4 2 2 3 2" xfId="25852"/>
    <cellStyle name="Normal 5 2 4 4 2 2 4" xfId="13002"/>
    <cellStyle name="Normal 5 2 4 4 2 2 5" xfId="15642"/>
    <cellStyle name="Normal 5 2 4 4 2 2 6" xfId="20572"/>
    <cellStyle name="Normal 5 2 4 4 2 3" xfId="3836"/>
    <cellStyle name="Normal 5 2 4 4 2 3 2" xfId="9117"/>
    <cellStyle name="Normal 5 2 4 4 2 3 2 2" xfId="27260"/>
    <cellStyle name="Normal 5 2 4 4 2 3 3" xfId="16874"/>
    <cellStyle name="Normal 5 2 4 4 2 3 4" xfId="21980"/>
    <cellStyle name="Normal 5 2 4 4 2 4" xfId="6476"/>
    <cellStyle name="Normal 5 2 4 4 2 4 2" xfId="24620"/>
    <cellStyle name="Normal 5 2 4 4 2 5" xfId="11770"/>
    <cellStyle name="Normal 5 2 4 4 2 6" xfId="14410"/>
    <cellStyle name="Normal 5 2 4 4 2 7" xfId="19340"/>
    <cellStyle name="Normal 5 2 4 4 3" xfId="1722"/>
    <cellStyle name="Normal 5 2 4 4 3 2" xfId="4364"/>
    <cellStyle name="Normal 5 2 4 4 3 2 2" xfId="9645"/>
    <cellStyle name="Normal 5 2 4 4 3 2 2 2" xfId="27788"/>
    <cellStyle name="Normal 5 2 4 4 3 2 3" xfId="17402"/>
    <cellStyle name="Normal 5 2 4 4 3 2 4" xfId="22508"/>
    <cellStyle name="Normal 5 2 4 4 3 3" xfId="7004"/>
    <cellStyle name="Normal 5 2 4 4 3 3 2" xfId="25148"/>
    <cellStyle name="Normal 5 2 4 4 3 4" xfId="12298"/>
    <cellStyle name="Normal 5 2 4 4 3 5" xfId="14938"/>
    <cellStyle name="Normal 5 2 4 4 3 6" xfId="19868"/>
    <cellStyle name="Normal 5 2 4 4 4" xfId="3131"/>
    <cellStyle name="Normal 5 2 4 4 4 2" xfId="8413"/>
    <cellStyle name="Normal 5 2 4 4 4 2 2" xfId="26556"/>
    <cellStyle name="Normal 5 2 4 4 4 3" xfId="16170"/>
    <cellStyle name="Normal 5 2 4 4 4 4" xfId="21276"/>
    <cellStyle name="Normal 5 2 4 4 5" xfId="5772"/>
    <cellStyle name="Normal 5 2 4 4 5 2" xfId="23916"/>
    <cellStyle name="Normal 5 2 4 4 6" xfId="11068"/>
    <cellStyle name="Normal 5 2 4 4 7" xfId="13706"/>
    <cellStyle name="Normal 5 2 4 4 8" xfId="18636"/>
    <cellStyle name="Normal 5 2 4 5" xfId="842"/>
    <cellStyle name="Normal 5 2 4 5 2" xfId="2074"/>
    <cellStyle name="Normal 5 2 4 5 2 2" xfId="4716"/>
    <cellStyle name="Normal 5 2 4 5 2 2 2" xfId="9997"/>
    <cellStyle name="Normal 5 2 4 5 2 2 2 2" xfId="28140"/>
    <cellStyle name="Normal 5 2 4 5 2 2 3" xfId="17754"/>
    <cellStyle name="Normal 5 2 4 5 2 2 4" xfId="22860"/>
    <cellStyle name="Normal 5 2 4 5 2 3" xfId="7356"/>
    <cellStyle name="Normal 5 2 4 5 2 3 2" xfId="25500"/>
    <cellStyle name="Normal 5 2 4 5 2 4" xfId="12650"/>
    <cellStyle name="Normal 5 2 4 5 2 5" xfId="15290"/>
    <cellStyle name="Normal 5 2 4 5 2 6" xfId="20220"/>
    <cellStyle name="Normal 5 2 4 5 3" xfId="3484"/>
    <cellStyle name="Normal 5 2 4 5 3 2" xfId="8765"/>
    <cellStyle name="Normal 5 2 4 5 3 2 2" xfId="26908"/>
    <cellStyle name="Normal 5 2 4 5 3 3" xfId="16522"/>
    <cellStyle name="Normal 5 2 4 5 3 4" xfId="21628"/>
    <cellStyle name="Normal 5 2 4 5 4" xfId="6124"/>
    <cellStyle name="Normal 5 2 4 5 4 2" xfId="24268"/>
    <cellStyle name="Normal 5 2 4 5 5" xfId="11418"/>
    <cellStyle name="Normal 5 2 4 5 6" xfId="14058"/>
    <cellStyle name="Normal 5 2 4 5 7" xfId="18988"/>
    <cellStyle name="Normal 5 2 4 6" xfId="1368"/>
    <cellStyle name="Normal 5 2 4 6 2" xfId="4010"/>
    <cellStyle name="Normal 5 2 4 6 2 2" xfId="9291"/>
    <cellStyle name="Normal 5 2 4 6 2 2 2" xfId="27434"/>
    <cellStyle name="Normal 5 2 4 6 2 3" xfId="17048"/>
    <cellStyle name="Normal 5 2 4 6 2 4" xfId="22154"/>
    <cellStyle name="Normal 5 2 4 6 3" xfId="6650"/>
    <cellStyle name="Normal 5 2 4 6 3 2" xfId="24794"/>
    <cellStyle name="Normal 5 2 4 6 4" xfId="11944"/>
    <cellStyle name="Normal 5 2 4 6 5" xfId="14584"/>
    <cellStyle name="Normal 5 2 4 6 6" xfId="19514"/>
    <cellStyle name="Normal 5 2 4 7" xfId="2600"/>
    <cellStyle name="Normal 5 2 4 7 2" xfId="5242"/>
    <cellStyle name="Normal 5 2 4 7 2 2" xfId="10523"/>
    <cellStyle name="Normal 5 2 4 7 2 2 2" xfId="28666"/>
    <cellStyle name="Normal 5 2 4 7 2 3" xfId="23386"/>
    <cellStyle name="Normal 5 2 4 7 3" xfId="7882"/>
    <cellStyle name="Normal 5 2 4 7 3 2" xfId="26026"/>
    <cellStyle name="Normal 5 2 4 7 4" xfId="13176"/>
    <cellStyle name="Normal 5 2 4 7 5" xfId="15816"/>
    <cellStyle name="Normal 5 2 4 7 6" xfId="20746"/>
    <cellStyle name="Normal 5 2 4 8" xfId="2779"/>
    <cellStyle name="Normal 5 2 4 8 2" xfId="8061"/>
    <cellStyle name="Normal 5 2 4 8 2 2" xfId="26204"/>
    <cellStyle name="Normal 5 2 4 8 3" xfId="20924"/>
    <cellStyle name="Normal 5 2 4 9" xfId="5420"/>
    <cellStyle name="Normal 5 2 4 9 2" xfId="23564"/>
    <cellStyle name="Normal 5 2 5" xfId="111"/>
    <cellStyle name="Normal 5 2 5 10" xfId="10750"/>
    <cellStyle name="Normal 5 2 5 11" xfId="13370"/>
    <cellStyle name="Normal 5 2 5 12" xfId="18299"/>
    <cellStyle name="Normal 5 2 5 2" xfId="231"/>
    <cellStyle name="Normal 5 2 5 2 10" xfId="13457"/>
    <cellStyle name="Normal 5 2 5 2 11" xfId="18387"/>
    <cellStyle name="Normal 5 2 5 2 2" xfId="416"/>
    <cellStyle name="Normal 5 2 5 2 2 2" xfId="769"/>
    <cellStyle name="Normal 5 2 5 2 2 2 2" xfId="2001"/>
    <cellStyle name="Normal 5 2 5 2 2 2 2 2" xfId="4643"/>
    <cellStyle name="Normal 5 2 5 2 2 2 2 2 2" xfId="9924"/>
    <cellStyle name="Normal 5 2 5 2 2 2 2 2 2 2" xfId="28067"/>
    <cellStyle name="Normal 5 2 5 2 2 2 2 2 3" xfId="17681"/>
    <cellStyle name="Normal 5 2 5 2 2 2 2 2 4" xfId="22787"/>
    <cellStyle name="Normal 5 2 5 2 2 2 2 3" xfId="7283"/>
    <cellStyle name="Normal 5 2 5 2 2 2 2 3 2" xfId="25427"/>
    <cellStyle name="Normal 5 2 5 2 2 2 2 4" xfId="12577"/>
    <cellStyle name="Normal 5 2 5 2 2 2 2 5" xfId="15217"/>
    <cellStyle name="Normal 5 2 5 2 2 2 2 6" xfId="20147"/>
    <cellStyle name="Normal 5 2 5 2 2 2 3" xfId="3411"/>
    <cellStyle name="Normal 5 2 5 2 2 2 3 2" xfId="8692"/>
    <cellStyle name="Normal 5 2 5 2 2 2 3 2 2" xfId="26835"/>
    <cellStyle name="Normal 5 2 5 2 2 2 3 3" xfId="16449"/>
    <cellStyle name="Normal 5 2 5 2 2 2 3 4" xfId="21555"/>
    <cellStyle name="Normal 5 2 5 2 2 2 4" xfId="6051"/>
    <cellStyle name="Normal 5 2 5 2 2 2 4 2" xfId="24195"/>
    <cellStyle name="Normal 5 2 5 2 2 2 5" xfId="11345"/>
    <cellStyle name="Normal 5 2 5 2 2 2 6" xfId="13985"/>
    <cellStyle name="Normal 5 2 5 2 2 2 7" xfId="18915"/>
    <cellStyle name="Normal 5 2 5 2 2 3" xfId="1121"/>
    <cellStyle name="Normal 5 2 5 2 2 3 2" xfId="2353"/>
    <cellStyle name="Normal 5 2 5 2 2 3 2 2" xfId="4995"/>
    <cellStyle name="Normal 5 2 5 2 2 3 2 2 2" xfId="10276"/>
    <cellStyle name="Normal 5 2 5 2 2 3 2 2 2 2" xfId="28419"/>
    <cellStyle name="Normal 5 2 5 2 2 3 2 2 3" xfId="18033"/>
    <cellStyle name="Normal 5 2 5 2 2 3 2 2 4" xfId="23139"/>
    <cellStyle name="Normal 5 2 5 2 2 3 2 3" xfId="7635"/>
    <cellStyle name="Normal 5 2 5 2 2 3 2 3 2" xfId="25779"/>
    <cellStyle name="Normal 5 2 5 2 2 3 2 4" xfId="12929"/>
    <cellStyle name="Normal 5 2 5 2 2 3 2 5" xfId="15569"/>
    <cellStyle name="Normal 5 2 5 2 2 3 2 6" xfId="20499"/>
    <cellStyle name="Normal 5 2 5 2 2 3 3" xfId="3763"/>
    <cellStyle name="Normal 5 2 5 2 2 3 3 2" xfId="9044"/>
    <cellStyle name="Normal 5 2 5 2 2 3 3 2 2" xfId="27187"/>
    <cellStyle name="Normal 5 2 5 2 2 3 3 3" xfId="16801"/>
    <cellStyle name="Normal 5 2 5 2 2 3 3 4" xfId="21907"/>
    <cellStyle name="Normal 5 2 5 2 2 3 4" xfId="6403"/>
    <cellStyle name="Normal 5 2 5 2 2 3 4 2" xfId="24547"/>
    <cellStyle name="Normal 5 2 5 2 2 3 5" xfId="11697"/>
    <cellStyle name="Normal 5 2 5 2 2 3 6" xfId="14337"/>
    <cellStyle name="Normal 5 2 5 2 2 3 7" xfId="19267"/>
    <cellStyle name="Normal 5 2 5 2 2 4" xfId="1649"/>
    <cellStyle name="Normal 5 2 5 2 2 4 2" xfId="4291"/>
    <cellStyle name="Normal 5 2 5 2 2 4 2 2" xfId="9572"/>
    <cellStyle name="Normal 5 2 5 2 2 4 2 2 2" xfId="27715"/>
    <cellStyle name="Normal 5 2 5 2 2 4 2 3" xfId="17329"/>
    <cellStyle name="Normal 5 2 5 2 2 4 2 4" xfId="22435"/>
    <cellStyle name="Normal 5 2 5 2 2 4 3" xfId="6931"/>
    <cellStyle name="Normal 5 2 5 2 2 4 3 2" xfId="25075"/>
    <cellStyle name="Normal 5 2 5 2 2 4 4" xfId="12225"/>
    <cellStyle name="Normal 5 2 5 2 2 4 5" xfId="14865"/>
    <cellStyle name="Normal 5 2 5 2 2 4 6" xfId="19795"/>
    <cellStyle name="Normal 5 2 5 2 2 5" xfId="3058"/>
    <cellStyle name="Normal 5 2 5 2 2 5 2" xfId="8340"/>
    <cellStyle name="Normal 5 2 5 2 2 5 2 2" xfId="26483"/>
    <cellStyle name="Normal 5 2 5 2 2 5 3" xfId="16097"/>
    <cellStyle name="Normal 5 2 5 2 2 5 4" xfId="21203"/>
    <cellStyle name="Normal 5 2 5 2 2 6" xfId="5699"/>
    <cellStyle name="Normal 5 2 5 2 2 6 2" xfId="23843"/>
    <cellStyle name="Normal 5 2 5 2 2 7" xfId="10997"/>
    <cellStyle name="Normal 5 2 5 2 2 8" xfId="13633"/>
    <cellStyle name="Normal 5 2 5 2 2 9" xfId="18563"/>
    <cellStyle name="Normal 5 2 5 2 3" xfId="592"/>
    <cellStyle name="Normal 5 2 5 2 3 2" xfId="1297"/>
    <cellStyle name="Normal 5 2 5 2 3 2 2" xfId="2529"/>
    <cellStyle name="Normal 5 2 5 2 3 2 2 2" xfId="5171"/>
    <cellStyle name="Normal 5 2 5 2 3 2 2 2 2" xfId="10452"/>
    <cellStyle name="Normal 5 2 5 2 3 2 2 2 2 2" xfId="28595"/>
    <cellStyle name="Normal 5 2 5 2 3 2 2 2 3" xfId="18209"/>
    <cellStyle name="Normal 5 2 5 2 3 2 2 2 4" xfId="23315"/>
    <cellStyle name="Normal 5 2 5 2 3 2 2 3" xfId="7811"/>
    <cellStyle name="Normal 5 2 5 2 3 2 2 3 2" xfId="25955"/>
    <cellStyle name="Normal 5 2 5 2 3 2 2 4" xfId="13105"/>
    <cellStyle name="Normal 5 2 5 2 3 2 2 5" xfId="15745"/>
    <cellStyle name="Normal 5 2 5 2 3 2 2 6" xfId="20675"/>
    <cellStyle name="Normal 5 2 5 2 3 2 3" xfId="3939"/>
    <cellStyle name="Normal 5 2 5 2 3 2 3 2" xfId="9220"/>
    <cellStyle name="Normal 5 2 5 2 3 2 3 2 2" xfId="27363"/>
    <cellStyle name="Normal 5 2 5 2 3 2 3 3" xfId="16977"/>
    <cellStyle name="Normal 5 2 5 2 3 2 3 4" xfId="22083"/>
    <cellStyle name="Normal 5 2 5 2 3 2 4" xfId="6579"/>
    <cellStyle name="Normal 5 2 5 2 3 2 4 2" xfId="24723"/>
    <cellStyle name="Normal 5 2 5 2 3 2 5" xfId="11873"/>
    <cellStyle name="Normal 5 2 5 2 3 2 6" xfId="14513"/>
    <cellStyle name="Normal 5 2 5 2 3 2 7" xfId="19443"/>
    <cellStyle name="Normal 5 2 5 2 3 3" xfId="1825"/>
    <cellStyle name="Normal 5 2 5 2 3 3 2" xfId="4467"/>
    <cellStyle name="Normal 5 2 5 2 3 3 2 2" xfId="9748"/>
    <cellStyle name="Normal 5 2 5 2 3 3 2 2 2" xfId="27891"/>
    <cellStyle name="Normal 5 2 5 2 3 3 2 3" xfId="17505"/>
    <cellStyle name="Normal 5 2 5 2 3 3 2 4" xfId="22611"/>
    <cellStyle name="Normal 5 2 5 2 3 3 3" xfId="7107"/>
    <cellStyle name="Normal 5 2 5 2 3 3 3 2" xfId="25251"/>
    <cellStyle name="Normal 5 2 5 2 3 3 4" xfId="12401"/>
    <cellStyle name="Normal 5 2 5 2 3 3 5" xfId="15041"/>
    <cellStyle name="Normal 5 2 5 2 3 3 6" xfId="19971"/>
    <cellStyle name="Normal 5 2 5 2 3 4" xfId="3234"/>
    <cellStyle name="Normal 5 2 5 2 3 4 2" xfId="8516"/>
    <cellStyle name="Normal 5 2 5 2 3 4 2 2" xfId="26659"/>
    <cellStyle name="Normal 5 2 5 2 3 4 3" xfId="16273"/>
    <cellStyle name="Normal 5 2 5 2 3 4 4" xfId="21379"/>
    <cellStyle name="Normal 5 2 5 2 3 5" xfId="5875"/>
    <cellStyle name="Normal 5 2 5 2 3 5 2" xfId="24019"/>
    <cellStyle name="Normal 5 2 5 2 3 6" xfId="11169"/>
    <cellStyle name="Normal 5 2 5 2 3 7" xfId="13809"/>
    <cellStyle name="Normal 5 2 5 2 3 8" xfId="18739"/>
    <cellStyle name="Normal 5 2 5 2 4" xfId="945"/>
    <cellStyle name="Normal 5 2 5 2 4 2" xfId="2177"/>
    <cellStyle name="Normal 5 2 5 2 4 2 2" xfId="4819"/>
    <cellStyle name="Normal 5 2 5 2 4 2 2 2" xfId="10100"/>
    <cellStyle name="Normal 5 2 5 2 4 2 2 2 2" xfId="28243"/>
    <cellStyle name="Normal 5 2 5 2 4 2 2 3" xfId="17857"/>
    <cellStyle name="Normal 5 2 5 2 4 2 2 4" xfId="22963"/>
    <cellStyle name="Normal 5 2 5 2 4 2 3" xfId="7459"/>
    <cellStyle name="Normal 5 2 5 2 4 2 3 2" xfId="25603"/>
    <cellStyle name="Normal 5 2 5 2 4 2 4" xfId="12753"/>
    <cellStyle name="Normal 5 2 5 2 4 2 5" xfId="15393"/>
    <cellStyle name="Normal 5 2 5 2 4 2 6" xfId="20323"/>
    <cellStyle name="Normal 5 2 5 2 4 3" xfId="3587"/>
    <cellStyle name="Normal 5 2 5 2 4 3 2" xfId="8868"/>
    <cellStyle name="Normal 5 2 5 2 4 3 2 2" xfId="27011"/>
    <cellStyle name="Normal 5 2 5 2 4 3 3" xfId="16625"/>
    <cellStyle name="Normal 5 2 5 2 4 3 4" xfId="21731"/>
    <cellStyle name="Normal 5 2 5 2 4 4" xfId="6227"/>
    <cellStyle name="Normal 5 2 5 2 4 4 2" xfId="24371"/>
    <cellStyle name="Normal 5 2 5 2 4 5" xfId="11521"/>
    <cellStyle name="Normal 5 2 5 2 4 6" xfId="14161"/>
    <cellStyle name="Normal 5 2 5 2 4 7" xfId="19091"/>
    <cellStyle name="Normal 5 2 5 2 5" xfId="1473"/>
    <cellStyle name="Normal 5 2 5 2 5 2" xfId="4115"/>
    <cellStyle name="Normal 5 2 5 2 5 2 2" xfId="9396"/>
    <cellStyle name="Normal 5 2 5 2 5 2 2 2" xfId="27539"/>
    <cellStyle name="Normal 5 2 5 2 5 2 3" xfId="17153"/>
    <cellStyle name="Normal 5 2 5 2 5 2 4" xfId="22259"/>
    <cellStyle name="Normal 5 2 5 2 5 3" xfId="6755"/>
    <cellStyle name="Normal 5 2 5 2 5 3 2" xfId="24899"/>
    <cellStyle name="Normal 5 2 5 2 5 4" xfId="12049"/>
    <cellStyle name="Normal 5 2 5 2 5 5" xfId="14689"/>
    <cellStyle name="Normal 5 2 5 2 5 6" xfId="19619"/>
    <cellStyle name="Normal 5 2 5 2 6" xfId="2705"/>
    <cellStyle name="Normal 5 2 5 2 6 2" xfId="5347"/>
    <cellStyle name="Normal 5 2 5 2 6 2 2" xfId="10628"/>
    <cellStyle name="Normal 5 2 5 2 6 2 2 2" xfId="28771"/>
    <cellStyle name="Normal 5 2 5 2 6 2 3" xfId="23491"/>
    <cellStyle name="Normal 5 2 5 2 6 3" xfId="7987"/>
    <cellStyle name="Normal 5 2 5 2 6 3 2" xfId="26131"/>
    <cellStyle name="Normal 5 2 5 2 6 4" xfId="13281"/>
    <cellStyle name="Normal 5 2 5 2 6 5" xfId="15921"/>
    <cellStyle name="Normal 5 2 5 2 6 6" xfId="20851"/>
    <cellStyle name="Normal 5 2 5 2 7" xfId="2882"/>
    <cellStyle name="Normal 5 2 5 2 7 2" xfId="8164"/>
    <cellStyle name="Normal 5 2 5 2 7 2 2" xfId="26307"/>
    <cellStyle name="Normal 5 2 5 2 7 3" xfId="21027"/>
    <cellStyle name="Normal 5 2 5 2 8" xfId="5523"/>
    <cellStyle name="Normal 5 2 5 2 8 2" xfId="23667"/>
    <cellStyle name="Normal 5 2 5 2 9" xfId="10821"/>
    <cellStyle name="Normal 5 2 5 3" xfId="329"/>
    <cellStyle name="Normal 5 2 5 3 2" xfId="682"/>
    <cellStyle name="Normal 5 2 5 3 2 2" xfId="1914"/>
    <cellStyle name="Normal 5 2 5 3 2 2 2" xfId="4556"/>
    <cellStyle name="Normal 5 2 5 3 2 2 2 2" xfId="9837"/>
    <cellStyle name="Normal 5 2 5 3 2 2 2 2 2" xfId="27980"/>
    <cellStyle name="Normal 5 2 5 3 2 2 2 3" xfId="17594"/>
    <cellStyle name="Normal 5 2 5 3 2 2 2 4" xfId="22700"/>
    <cellStyle name="Normal 5 2 5 3 2 2 3" xfId="7196"/>
    <cellStyle name="Normal 5 2 5 3 2 2 3 2" xfId="25340"/>
    <cellStyle name="Normal 5 2 5 3 2 2 4" xfId="12490"/>
    <cellStyle name="Normal 5 2 5 3 2 2 5" xfId="15130"/>
    <cellStyle name="Normal 5 2 5 3 2 2 6" xfId="20060"/>
    <cellStyle name="Normal 5 2 5 3 2 3" xfId="3324"/>
    <cellStyle name="Normal 5 2 5 3 2 3 2" xfId="8605"/>
    <cellStyle name="Normal 5 2 5 3 2 3 2 2" xfId="26748"/>
    <cellStyle name="Normal 5 2 5 3 2 3 3" xfId="16362"/>
    <cellStyle name="Normal 5 2 5 3 2 3 4" xfId="21468"/>
    <cellStyle name="Normal 5 2 5 3 2 4" xfId="5964"/>
    <cellStyle name="Normal 5 2 5 3 2 4 2" xfId="24108"/>
    <cellStyle name="Normal 5 2 5 3 2 5" xfId="11258"/>
    <cellStyle name="Normal 5 2 5 3 2 6" xfId="13898"/>
    <cellStyle name="Normal 5 2 5 3 2 7" xfId="18828"/>
    <cellStyle name="Normal 5 2 5 3 3" xfId="1034"/>
    <cellStyle name="Normal 5 2 5 3 3 2" xfId="2266"/>
    <cellStyle name="Normal 5 2 5 3 3 2 2" xfId="4908"/>
    <cellStyle name="Normal 5 2 5 3 3 2 2 2" xfId="10189"/>
    <cellStyle name="Normal 5 2 5 3 3 2 2 2 2" xfId="28332"/>
    <cellStyle name="Normal 5 2 5 3 3 2 2 3" xfId="17946"/>
    <cellStyle name="Normal 5 2 5 3 3 2 2 4" xfId="23052"/>
    <cellStyle name="Normal 5 2 5 3 3 2 3" xfId="7548"/>
    <cellStyle name="Normal 5 2 5 3 3 2 3 2" xfId="25692"/>
    <cellStyle name="Normal 5 2 5 3 3 2 4" xfId="12842"/>
    <cellStyle name="Normal 5 2 5 3 3 2 5" xfId="15482"/>
    <cellStyle name="Normal 5 2 5 3 3 2 6" xfId="20412"/>
    <cellStyle name="Normal 5 2 5 3 3 3" xfId="3676"/>
    <cellStyle name="Normal 5 2 5 3 3 3 2" xfId="8957"/>
    <cellStyle name="Normal 5 2 5 3 3 3 2 2" xfId="27100"/>
    <cellStyle name="Normal 5 2 5 3 3 3 3" xfId="16714"/>
    <cellStyle name="Normal 5 2 5 3 3 3 4" xfId="21820"/>
    <cellStyle name="Normal 5 2 5 3 3 4" xfId="6316"/>
    <cellStyle name="Normal 5 2 5 3 3 4 2" xfId="24460"/>
    <cellStyle name="Normal 5 2 5 3 3 5" xfId="11610"/>
    <cellStyle name="Normal 5 2 5 3 3 6" xfId="14250"/>
    <cellStyle name="Normal 5 2 5 3 3 7" xfId="19180"/>
    <cellStyle name="Normal 5 2 5 3 4" xfId="1562"/>
    <cellStyle name="Normal 5 2 5 3 4 2" xfId="4204"/>
    <cellStyle name="Normal 5 2 5 3 4 2 2" xfId="9485"/>
    <cellStyle name="Normal 5 2 5 3 4 2 2 2" xfId="27628"/>
    <cellStyle name="Normal 5 2 5 3 4 2 3" xfId="17242"/>
    <cellStyle name="Normal 5 2 5 3 4 2 4" xfId="22348"/>
    <cellStyle name="Normal 5 2 5 3 4 3" xfId="6844"/>
    <cellStyle name="Normal 5 2 5 3 4 3 2" xfId="24988"/>
    <cellStyle name="Normal 5 2 5 3 4 4" xfId="12138"/>
    <cellStyle name="Normal 5 2 5 3 4 5" xfId="14778"/>
    <cellStyle name="Normal 5 2 5 3 4 6" xfId="19708"/>
    <cellStyle name="Normal 5 2 5 3 5" xfId="2971"/>
    <cellStyle name="Normal 5 2 5 3 5 2" xfId="8253"/>
    <cellStyle name="Normal 5 2 5 3 5 2 2" xfId="26396"/>
    <cellStyle name="Normal 5 2 5 3 5 3" xfId="16010"/>
    <cellStyle name="Normal 5 2 5 3 5 4" xfId="21116"/>
    <cellStyle name="Normal 5 2 5 3 6" xfId="5612"/>
    <cellStyle name="Normal 5 2 5 3 6 2" xfId="23756"/>
    <cellStyle name="Normal 5 2 5 3 7" xfId="10912"/>
    <cellStyle name="Normal 5 2 5 3 8" xfId="13546"/>
    <cellStyle name="Normal 5 2 5 3 9" xfId="18476"/>
    <cellStyle name="Normal 5 2 5 4" xfId="505"/>
    <cellStyle name="Normal 5 2 5 4 2" xfId="1210"/>
    <cellStyle name="Normal 5 2 5 4 2 2" xfId="2442"/>
    <cellStyle name="Normal 5 2 5 4 2 2 2" xfId="5084"/>
    <cellStyle name="Normal 5 2 5 4 2 2 2 2" xfId="10365"/>
    <cellStyle name="Normal 5 2 5 4 2 2 2 2 2" xfId="28508"/>
    <cellStyle name="Normal 5 2 5 4 2 2 2 3" xfId="18122"/>
    <cellStyle name="Normal 5 2 5 4 2 2 2 4" xfId="23228"/>
    <cellStyle name="Normal 5 2 5 4 2 2 3" xfId="7724"/>
    <cellStyle name="Normal 5 2 5 4 2 2 3 2" xfId="25868"/>
    <cellStyle name="Normal 5 2 5 4 2 2 4" xfId="13018"/>
    <cellStyle name="Normal 5 2 5 4 2 2 5" xfId="15658"/>
    <cellStyle name="Normal 5 2 5 4 2 2 6" xfId="20588"/>
    <cellStyle name="Normal 5 2 5 4 2 3" xfId="3852"/>
    <cellStyle name="Normal 5 2 5 4 2 3 2" xfId="9133"/>
    <cellStyle name="Normal 5 2 5 4 2 3 2 2" xfId="27276"/>
    <cellStyle name="Normal 5 2 5 4 2 3 3" xfId="16890"/>
    <cellStyle name="Normal 5 2 5 4 2 3 4" xfId="21996"/>
    <cellStyle name="Normal 5 2 5 4 2 4" xfId="6492"/>
    <cellStyle name="Normal 5 2 5 4 2 4 2" xfId="24636"/>
    <cellStyle name="Normal 5 2 5 4 2 5" xfId="11786"/>
    <cellStyle name="Normal 5 2 5 4 2 6" xfId="14426"/>
    <cellStyle name="Normal 5 2 5 4 2 7" xfId="19356"/>
    <cellStyle name="Normal 5 2 5 4 3" xfId="1738"/>
    <cellStyle name="Normal 5 2 5 4 3 2" xfId="4380"/>
    <cellStyle name="Normal 5 2 5 4 3 2 2" xfId="9661"/>
    <cellStyle name="Normal 5 2 5 4 3 2 2 2" xfId="27804"/>
    <cellStyle name="Normal 5 2 5 4 3 2 3" xfId="17418"/>
    <cellStyle name="Normal 5 2 5 4 3 2 4" xfId="22524"/>
    <cellStyle name="Normal 5 2 5 4 3 3" xfId="7020"/>
    <cellStyle name="Normal 5 2 5 4 3 3 2" xfId="25164"/>
    <cellStyle name="Normal 5 2 5 4 3 4" xfId="12314"/>
    <cellStyle name="Normal 5 2 5 4 3 5" xfId="14954"/>
    <cellStyle name="Normal 5 2 5 4 3 6" xfId="19884"/>
    <cellStyle name="Normal 5 2 5 4 4" xfId="3147"/>
    <cellStyle name="Normal 5 2 5 4 4 2" xfId="8429"/>
    <cellStyle name="Normal 5 2 5 4 4 2 2" xfId="26572"/>
    <cellStyle name="Normal 5 2 5 4 4 3" xfId="16186"/>
    <cellStyle name="Normal 5 2 5 4 4 4" xfId="21292"/>
    <cellStyle name="Normal 5 2 5 4 5" xfId="5788"/>
    <cellStyle name="Normal 5 2 5 4 5 2" xfId="23932"/>
    <cellStyle name="Normal 5 2 5 4 6" xfId="11084"/>
    <cellStyle name="Normal 5 2 5 4 7" xfId="13722"/>
    <cellStyle name="Normal 5 2 5 4 8" xfId="18652"/>
    <cellStyle name="Normal 5 2 5 5" xfId="858"/>
    <cellStyle name="Normal 5 2 5 5 2" xfId="2090"/>
    <cellStyle name="Normal 5 2 5 5 2 2" xfId="4732"/>
    <cellStyle name="Normal 5 2 5 5 2 2 2" xfId="10013"/>
    <cellStyle name="Normal 5 2 5 5 2 2 2 2" xfId="28156"/>
    <cellStyle name="Normal 5 2 5 5 2 2 3" xfId="17770"/>
    <cellStyle name="Normal 5 2 5 5 2 2 4" xfId="22876"/>
    <cellStyle name="Normal 5 2 5 5 2 3" xfId="7372"/>
    <cellStyle name="Normal 5 2 5 5 2 3 2" xfId="25516"/>
    <cellStyle name="Normal 5 2 5 5 2 4" xfId="12666"/>
    <cellStyle name="Normal 5 2 5 5 2 5" xfId="15306"/>
    <cellStyle name="Normal 5 2 5 5 2 6" xfId="20236"/>
    <cellStyle name="Normal 5 2 5 5 3" xfId="3500"/>
    <cellStyle name="Normal 5 2 5 5 3 2" xfId="8781"/>
    <cellStyle name="Normal 5 2 5 5 3 2 2" xfId="26924"/>
    <cellStyle name="Normal 5 2 5 5 3 3" xfId="16538"/>
    <cellStyle name="Normal 5 2 5 5 3 4" xfId="21644"/>
    <cellStyle name="Normal 5 2 5 5 4" xfId="6140"/>
    <cellStyle name="Normal 5 2 5 5 4 2" xfId="24284"/>
    <cellStyle name="Normal 5 2 5 5 5" xfId="11434"/>
    <cellStyle name="Normal 5 2 5 5 6" xfId="14074"/>
    <cellStyle name="Normal 5 2 5 5 7" xfId="19004"/>
    <cellStyle name="Normal 5 2 5 6" xfId="1386"/>
    <cellStyle name="Normal 5 2 5 6 2" xfId="4028"/>
    <cellStyle name="Normal 5 2 5 6 2 2" xfId="9309"/>
    <cellStyle name="Normal 5 2 5 6 2 2 2" xfId="27452"/>
    <cellStyle name="Normal 5 2 5 6 2 3" xfId="17066"/>
    <cellStyle name="Normal 5 2 5 6 2 4" xfId="22172"/>
    <cellStyle name="Normal 5 2 5 6 3" xfId="6668"/>
    <cellStyle name="Normal 5 2 5 6 3 2" xfId="24812"/>
    <cellStyle name="Normal 5 2 5 6 4" xfId="11962"/>
    <cellStyle name="Normal 5 2 5 6 5" xfId="14602"/>
    <cellStyle name="Normal 5 2 5 6 6" xfId="19532"/>
    <cellStyle name="Normal 5 2 5 7" xfId="2618"/>
    <cellStyle name="Normal 5 2 5 7 2" xfId="5260"/>
    <cellStyle name="Normal 5 2 5 7 2 2" xfId="10541"/>
    <cellStyle name="Normal 5 2 5 7 2 2 2" xfId="28684"/>
    <cellStyle name="Normal 5 2 5 7 2 3" xfId="23404"/>
    <cellStyle name="Normal 5 2 5 7 3" xfId="7900"/>
    <cellStyle name="Normal 5 2 5 7 3 2" xfId="26044"/>
    <cellStyle name="Normal 5 2 5 7 4" xfId="13194"/>
    <cellStyle name="Normal 5 2 5 7 5" xfId="15834"/>
    <cellStyle name="Normal 5 2 5 7 6" xfId="20764"/>
    <cellStyle name="Normal 5 2 5 8" xfId="2795"/>
    <cellStyle name="Normal 5 2 5 8 2" xfId="8077"/>
    <cellStyle name="Normal 5 2 5 8 2 2" xfId="26220"/>
    <cellStyle name="Normal 5 2 5 8 3" xfId="20940"/>
    <cellStyle name="Normal 5 2 5 9" xfId="5436"/>
    <cellStyle name="Normal 5 2 5 9 2" xfId="23580"/>
    <cellStyle name="Normal 5 2 6" xfId="182"/>
    <cellStyle name="Normal 5 2 6 10" xfId="13409"/>
    <cellStyle name="Normal 5 2 6 11" xfId="18339"/>
    <cellStyle name="Normal 5 2 6 2" xfId="368"/>
    <cellStyle name="Normal 5 2 6 2 2" xfId="721"/>
    <cellStyle name="Normal 5 2 6 2 2 2" xfId="1953"/>
    <cellStyle name="Normal 5 2 6 2 2 2 2" xfId="4595"/>
    <cellStyle name="Normal 5 2 6 2 2 2 2 2" xfId="9876"/>
    <cellStyle name="Normal 5 2 6 2 2 2 2 2 2" xfId="28019"/>
    <cellStyle name="Normal 5 2 6 2 2 2 2 3" xfId="17633"/>
    <cellStyle name="Normal 5 2 6 2 2 2 2 4" xfId="22739"/>
    <cellStyle name="Normal 5 2 6 2 2 2 3" xfId="7235"/>
    <cellStyle name="Normal 5 2 6 2 2 2 3 2" xfId="25379"/>
    <cellStyle name="Normal 5 2 6 2 2 2 4" xfId="12529"/>
    <cellStyle name="Normal 5 2 6 2 2 2 5" xfId="15169"/>
    <cellStyle name="Normal 5 2 6 2 2 2 6" xfId="20099"/>
    <cellStyle name="Normal 5 2 6 2 2 3" xfId="3363"/>
    <cellStyle name="Normal 5 2 6 2 2 3 2" xfId="8644"/>
    <cellStyle name="Normal 5 2 6 2 2 3 2 2" xfId="26787"/>
    <cellStyle name="Normal 5 2 6 2 2 3 3" xfId="16401"/>
    <cellStyle name="Normal 5 2 6 2 2 3 4" xfId="21507"/>
    <cellStyle name="Normal 5 2 6 2 2 4" xfId="6003"/>
    <cellStyle name="Normal 5 2 6 2 2 4 2" xfId="24147"/>
    <cellStyle name="Normal 5 2 6 2 2 5" xfId="11297"/>
    <cellStyle name="Normal 5 2 6 2 2 6" xfId="13937"/>
    <cellStyle name="Normal 5 2 6 2 2 7" xfId="18867"/>
    <cellStyle name="Normal 5 2 6 2 3" xfId="1073"/>
    <cellStyle name="Normal 5 2 6 2 3 2" xfId="2305"/>
    <cellStyle name="Normal 5 2 6 2 3 2 2" xfId="4947"/>
    <cellStyle name="Normal 5 2 6 2 3 2 2 2" xfId="10228"/>
    <cellStyle name="Normal 5 2 6 2 3 2 2 2 2" xfId="28371"/>
    <cellStyle name="Normal 5 2 6 2 3 2 2 3" xfId="17985"/>
    <cellStyle name="Normal 5 2 6 2 3 2 2 4" xfId="23091"/>
    <cellStyle name="Normal 5 2 6 2 3 2 3" xfId="7587"/>
    <cellStyle name="Normal 5 2 6 2 3 2 3 2" xfId="25731"/>
    <cellStyle name="Normal 5 2 6 2 3 2 4" xfId="12881"/>
    <cellStyle name="Normal 5 2 6 2 3 2 5" xfId="15521"/>
    <cellStyle name="Normal 5 2 6 2 3 2 6" xfId="20451"/>
    <cellStyle name="Normal 5 2 6 2 3 3" xfId="3715"/>
    <cellStyle name="Normal 5 2 6 2 3 3 2" xfId="8996"/>
    <cellStyle name="Normal 5 2 6 2 3 3 2 2" xfId="27139"/>
    <cellStyle name="Normal 5 2 6 2 3 3 3" xfId="16753"/>
    <cellStyle name="Normal 5 2 6 2 3 3 4" xfId="21859"/>
    <cellStyle name="Normal 5 2 6 2 3 4" xfId="6355"/>
    <cellStyle name="Normal 5 2 6 2 3 4 2" xfId="24499"/>
    <cellStyle name="Normal 5 2 6 2 3 5" xfId="11649"/>
    <cellStyle name="Normal 5 2 6 2 3 6" xfId="14289"/>
    <cellStyle name="Normal 5 2 6 2 3 7" xfId="19219"/>
    <cellStyle name="Normal 5 2 6 2 4" xfId="1601"/>
    <cellStyle name="Normal 5 2 6 2 4 2" xfId="4243"/>
    <cellStyle name="Normal 5 2 6 2 4 2 2" xfId="9524"/>
    <cellStyle name="Normal 5 2 6 2 4 2 2 2" xfId="27667"/>
    <cellStyle name="Normal 5 2 6 2 4 2 3" xfId="17281"/>
    <cellStyle name="Normal 5 2 6 2 4 2 4" xfId="22387"/>
    <cellStyle name="Normal 5 2 6 2 4 3" xfId="6883"/>
    <cellStyle name="Normal 5 2 6 2 4 3 2" xfId="25027"/>
    <cellStyle name="Normal 5 2 6 2 4 4" xfId="12177"/>
    <cellStyle name="Normal 5 2 6 2 4 5" xfId="14817"/>
    <cellStyle name="Normal 5 2 6 2 4 6" xfId="19747"/>
    <cellStyle name="Normal 5 2 6 2 5" xfId="3010"/>
    <cellStyle name="Normal 5 2 6 2 5 2" xfId="8292"/>
    <cellStyle name="Normal 5 2 6 2 5 2 2" xfId="26435"/>
    <cellStyle name="Normal 5 2 6 2 5 3" xfId="16049"/>
    <cellStyle name="Normal 5 2 6 2 5 4" xfId="21155"/>
    <cellStyle name="Normal 5 2 6 2 6" xfId="5651"/>
    <cellStyle name="Normal 5 2 6 2 6 2" xfId="23795"/>
    <cellStyle name="Normal 5 2 6 2 7" xfId="10951"/>
    <cellStyle name="Normal 5 2 6 2 8" xfId="13585"/>
    <cellStyle name="Normal 5 2 6 2 9" xfId="18515"/>
    <cellStyle name="Normal 5 2 6 3" xfId="544"/>
    <cellStyle name="Normal 5 2 6 3 2" xfId="1249"/>
    <cellStyle name="Normal 5 2 6 3 2 2" xfId="2481"/>
    <cellStyle name="Normal 5 2 6 3 2 2 2" xfId="5123"/>
    <cellStyle name="Normal 5 2 6 3 2 2 2 2" xfId="10404"/>
    <cellStyle name="Normal 5 2 6 3 2 2 2 2 2" xfId="28547"/>
    <cellStyle name="Normal 5 2 6 3 2 2 2 3" xfId="18161"/>
    <cellStyle name="Normal 5 2 6 3 2 2 2 4" xfId="23267"/>
    <cellStyle name="Normal 5 2 6 3 2 2 3" xfId="7763"/>
    <cellStyle name="Normal 5 2 6 3 2 2 3 2" xfId="25907"/>
    <cellStyle name="Normal 5 2 6 3 2 2 4" xfId="13057"/>
    <cellStyle name="Normal 5 2 6 3 2 2 5" xfId="15697"/>
    <cellStyle name="Normal 5 2 6 3 2 2 6" xfId="20627"/>
    <cellStyle name="Normal 5 2 6 3 2 3" xfId="3891"/>
    <cellStyle name="Normal 5 2 6 3 2 3 2" xfId="9172"/>
    <cellStyle name="Normal 5 2 6 3 2 3 2 2" xfId="27315"/>
    <cellStyle name="Normal 5 2 6 3 2 3 3" xfId="16929"/>
    <cellStyle name="Normal 5 2 6 3 2 3 4" xfId="22035"/>
    <cellStyle name="Normal 5 2 6 3 2 4" xfId="6531"/>
    <cellStyle name="Normal 5 2 6 3 2 4 2" xfId="24675"/>
    <cellStyle name="Normal 5 2 6 3 2 5" xfId="11825"/>
    <cellStyle name="Normal 5 2 6 3 2 6" xfId="14465"/>
    <cellStyle name="Normal 5 2 6 3 2 7" xfId="19395"/>
    <cellStyle name="Normal 5 2 6 3 3" xfId="1777"/>
    <cellStyle name="Normal 5 2 6 3 3 2" xfId="4419"/>
    <cellStyle name="Normal 5 2 6 3 3 2 2" xfId="9700"/>
    <cellStyle name="Normal 5 2 6 3 3 2 2 2" xfId="27843"/>
    <cellStyle name="Normal 5 2 6 3 3 2 3" xfId="17457"/>
    <cellStyle name="Normal 5 2 6 3 3 2 4" xfId="22563"/>
    <cellStyle name="Normal 5 2 6 3 3 3" xfId="7059"/>
    <cellStyle name="Normal 5 2 6 3 3 3 2" xfId="25203"/>
    <cellStyle name="Normal 5 2 6 3 3 4" xfId="12353"/>
    <cellStyle name="Normal 5 2 6 3 3 5" xfId="14993"/>
    <cellStyle name="Normal 5 2 6 3 3 6" xfId="19923"/>
    <cellStyle name="Normal 5 2 6 3 4" xfId="3186"/>
    <cellStyle name="Normal 5 2 6 3 4 2" xfId="8468"/>
    <cellStyle name="Normal 5 2 6 3 4 2 2" xfId="26611"/>
    <cellStyle name="Normal 5 2 6 3 4 3" xfId="16225"/>
    <cellStyle name="Normal 5 2 6 3 4 4" xfId="21331"/>
    <cellStyle name="Normal 5 2 6 3 5" xfId="5827"/>
    <cellStyle name="Normal 5 2 6 3 5 2" xfId="23971"/>
    <cellStyle name="Normal 5 2 6 3 6" xfId="11123"/>
    <cellStyle name="Normal 5 2 6 3 7" xfId="13761"/>
    <cellStyle name="Normal 5 2 6 3 8" xfId="18691"/>
    <cellStyle name="Normal 5 2 6 4" xfId="897"/>
    <cellStyle name="Normal 5 2 6 4 2" xfId="2129"/>
    <cellStyle name="Normal 5 2 6 4 2 2" xfId="4771"/>
    <cellStyle name="Normal 5 2 6 4 2 2 2" xfId="10052"/>
    <cellStyle name="Normal 5 2 6 4 2 2 2 2" xfId="28195"/>
    <cellStyle name="Normal 5 2 6 4 2 2 3" xfId="17809"/>
    <cellStyle name="Normal 5 2 6 4 2 2 4" xfId="22915"/>
    <cellStyle name="Normal 5 2 6 4 2 3" xfId="7411"/>
    <cellStyle name="Normal 5 2 6 4 2 3 2" xfId="25555"/>
    <cellStyle name="Normal 5 2 6 4 2 4" xfId="12705"/>
    <cellStyle name="Normal 5 2 6 4 2 5" xfId="15345"/>
    <cellStyle name="Normal 5 2 6 4 2 6" xfId="20275"/>
    <cellStyle name="Normal 5 2 6 4 3" xfId="3539"/>
    <cellStyle name="Normal 5 2 6 4 3 2" xfId="8820"/>
    <cellStyle name="Normal 5 2 6 4 3 2 2" xfId="26963"/>
    <cellStyle name="Normal 5 2 6 4 3 3" xfId="16577"/>
    <cellStyle name="Normal 5 2 6 4 3 4" xfId="21683"/>
    <cellStyle name="Normal 5 2 6 4 4" xfId="6179"/>
    <cellStyle name="Normal 5 2 6 4 4 2" xfId="24323"/>
    <cellStyle name="Normal 5 2 6 4 5" xfId="11473"/>
    <cellStyle name="Normal 5 2 6 4 6" xfId="14113"/>
    <cellStyle name="Normal 5 2 6 4 7" xfId="19043"/>
    <cellStyle name="Normal 5 2 6 5" xfId="1425"/>
    <cellStyle name="Normal 5 2 6 5 2" xfId="4067"/>
    <cellStyle name="Normal 5 2 6 5 2 2" xfId="9348"/>
    <cellStyle name="Normal 5 2 6 5 2 2 2" xfId="27491"/>
    <cellStyle name="Normal 5 2 6 5 2 3" xfId="17105"/>
    <cellStyle name="Normal 5 2 6 5 2 4" xfId="22211"/>
    <cellStyle name="Normal 5 2 6 5 3" xfId="6707"/>
    <cellStyle name="Normal 5 2 6 5 3 2" xfId="24851"/>
    <cellStyle name="Normal 5 2 6 5 4" xfId="12001"/>
    <cellStyle name="Normal 5 2 6 5 5" xfId="14641"/>
    <cellStyle name="Normal 5 2 6 5 6" xfId="19571"/>
    <cellStyle name="Normal 5 2 6 6" xfId="2657"/>
    <cellStyle name="Normal 5 2 6 6 2" xfId="5299"/>
    <cellStyle name="Normal 5 2 6 6 2 2" xfId="10580"/>
    <cellStyle name="Normal 5 2 6 6 2 2 2" xfId="28723"/>
    <cellStyle name="Normal 5 2 6 6 2 3" xfId="23443"/>
    <cellStyle name="Normal 5 2 6 6 3" xfId="7939"/>
    <cellStyle name="Normal 5 2 6 6 3 2" xfId="26083"/>
    <cellStyle name="Normal 5 2 6 6 4" xfId="13233"/>
    <cellStyle name="Normal 5 2 6 6 5" xfId="15873"/>
    <cellStyle name="Normal 5 2 6 6 6" xfId="20803"/>
    <cellStyle name="Normal 5 2 6 7" xfId="2834"/>
    <cellStyle name="Normal 5 2 6 7 2" xfId="8116"/>
    <cellStyle name="Normal 5 2 6 7 2 2" xfId="26259"/>
    <cellStyle name="Normal 5 2 6 7 3" xfId="20979"/>
    <cellStyle name="Normal 5 2 6 8" xfId="5475"/>
    <cellStyle name="Normal 5 2 6 8 2" xfId="23619"/>
    <cellStyle name="Normal 5 2 6 9" xfId="10773"/>
    <cellStyle name="Normal 5 2 7" xfId="280"/>
    <cellStyle name="Normal 5 2 7 2" xfId="632"/>
    <cellStyle name="Normal 5 2 7 2 2" xfId="1864"/>
    <cellStyle name="Normal 5 2 7 2 2 2" xfId="4506"/>
    <cellStyle name="Normal 5 2 7 2 2 2 2" xfId="9787"/>
    <cellStyle name="Normal 5 2 7 2 2 2 2 2" xfId="27930"/>
    <cellStyle name="Normal 5 2 7 2 2 2 3" xfId="17544"/>
    <cellStyle name="Normal 5 2 7 2 2 2 4" xfId="22650"/>
    <cellStyle name="Normal 5 2 7 2 2 3" xfId="7146"/>
    <cellStyle name="Normal 5 2 7 2 2 3 2" xfId="25290"/>
    <cellStyle name="Normal 5 2 7 2 2 4" xfId="12440"/>
    <cellStyle name="Normal 5 2 7 2 2 5" xfId="15080"/>
    <cellStyle name="Normal 5 2 7 2 2 6" xfId="20010"/>
    <cellStyle name="Normal 5 2 7 2 3" xfId="3274"/>
    <cellStyle name="Normal 5 2 7 2 3 2" xfId="8555"/>
    <cellStyle name="Normal 5 2 7 2 3 2 2" xfId="26698"/>
    <cellStyle name="Normal 5 2 7 2 3 3" xfId="16312"/>
    <cellStyle name="Normal 5 2 7 2 3 4" xfId="21418"/>
    <cellStyle name="Normal 5 2 7 2 4" xfId="5914"/>
    <cellStyle name="Normal 5 2 7 2 4 2" xfId="24058"/>
    <cellStyle name="Normal 5 2 7 2 5" xfId="11208"/>
    <cellStyle name="Normal 5 2 7 2 6" xfId="13848"/>
    <cellStyle name="Normal 5 2 7 2 7" xfId="18778"/>
    <cellStyle name="Normal 5 2 7 3" xfId="984"/>
    <cellStyle name="Normal 5 2 7 3 2" xfId="2216"/>
    <cellStyle name="Normal 5 2 7 3 2 2" xfId="4858"/>
    <cellStyle name="Normal 5 2 7 3 2 2 2" xfId="10139"/>
    <cellStyle name="Normal 5 2 7 3 2 2 2 2" xfId="28282"/>
    <cellStyle name="Normal 5 2 7 3 2 2 3" xfId="17896"/>
    <cellStyle name="Normal 5 2 7 3 2 2 4" xfId="23002"/>
    <cellStyle name="Normal 5 2 7 3 2 3" xfId="7498"/>
    <cellStyle name="Normal 5 2 7 3 2 3 2" xfId="25642"/>
    <cellStyle name="Normal 5 2 7 3 2 4" xfId="12792"/>
    <cellStyle name="Normal 5 2 7 3 2 5" xfId="15432"/>
    <cellStyle name="Normal 5 2 7 3 2 6" xfId="20362"/>
    <cellStyle name="Normal 5 2 7 3 3" xfId="3626"/>
    <cellStyle name="Normal 5 2 7 3 3 2" xfId="8907"/>
    <cellStyle name="Normal 5 2 7 3 3 2 2" xfId="27050"/>
    <cellStyle name="Normal 5 2 7 3 3 3" xfId="16664"/>
    <cellStyle name="Normal 5 2 7 3 3 4" xfId="21770"/>
    <cellStyle name="Normal 5 2 7 3 4" xfId="6266"/>
    <cellStyle name="Normal 5 2 7 3 4 2" xfId="24410"/>
    <cellStyle name="Normal 5 2 7 3 5" xfId="11560"/>
    <cellStyle name="Normal 5 2 7 3 6" xfId="14200"/>
    <cellStyle name="Normal 5 2 7 3 7" xfId="19130"/>
    <cellStyle name="Normal 5 2 7 4" xfId="1512"/>
    <cellStyle name="Normal 5 2 7 4 2" xfId="4154"/>
    <cellStyle name="Normal 5 2 7 4 2 2" xfId="9435"/>
    <cellStyle name="Normal 5 2 7 4 2 2 2" xfId="27578"/>
    <cellStyle name="Normal 5 2 7 4 2 3" xfId="17192"/>
    <cellStyle name="Normal 5 2 7 4 2 4" xfId="22298"/>
    <cellStyle name="Normal 5 2 7 4 3" xfId="6794"/>
    <cellStyle name="Normal 5 2 7 4 3 2" xfId="24938"/>
    <cellStyle name="Normal 5 2 7 4 4" xfId="12088"/>
    <cellStyle name="Normal 5 2 7 4 5" xfId="14728"/>
    <cellStyle name="Normal 5 2 7 4 6" xfId="19658"/>
    <cellStyle name="Normal 5 2 7 5" xfId="2921"/>
    <cellStyle name="Normal 5 2 7 5 2" xfId="8203"/>
    <cellStyle name="Normal 5 2 7 5 2 2" xfId="26346"/>
    <cellStyle name="Normal 5 2 7 5 3" xfId="15960"/>
    <cellStyle name="Normal 5 2 7 5 4" xfId="21066"/>
    <cellStyle name="Normal 5 2 7 6" xfId="5562"/>
    <cellStyle name="Normal 5 2 7 6 2" xfId="23706"/>
    <cellStyle name="Normal 5 2 7 7" xfId="10865"/>
    <cellStyle name="Normal 5 2 7 8" xfId="13496"/>
    <cellStyle name="Normal 5 2 7 9" xfId="18427"/>
    <cellStyle name="Normal 5 2 8" xfId="455"/>
    <cellStyle name="Normal 5 2 8 2" xfId="1160"/>
    <cellStyle name="Normal 5 2 8 2 2" xfId="2392"/>
    <cellStyle name="Normal 5 2 8 2 2 2" xfId="5034"/>
    <cellStyle name="Normal 5 2 8 2 2 2 2" xfId="10315"/>
    <cellStyle name="Normal 5 2 8 2 2 2 2 2" xfId="28458"/>
    <cellStyle name="Normal 5 2 8 2 2 2 3" xfId="18072"/>
    <cellStyle name="Normal 5 2 8 2 2 2 4" xfId="23178"/>
    <cellStyle name="Normal 5 2 8 2 2 3" xfId="7674"/>
    <cellStyle name="Normal 5 2 8 2 2 3 2" xfId="25818"/>
    <cellStyle name="Normal 5 2 8 2 2 4" xfId="12968"/>
    <cellStyle name="Normal 5 2 8 2 2 5" xfId="15608"/>
    <cellStyle name="Normal 5 2 8 2 2 6" xfId="20538"/>
    <cellStyle name="Normal 5 2 8 2 3" xfId="3802"/>
    <cellStyle name="Normal 5 2 8 2 3 2" xfId="9083"/>
    <cellStyle name="Normal 5 2 8 2 3 2 2" xfId="27226"/>
    <cellStyle name="Normal 5 2 8 2 3 3" xfId="16840"/>
    <cellStyle name="Normal 5 2 8 2 3 4" xfId="21946"/>
    <cellStyle name="Normal 5 2 8 2 4" xfId="6442"/>
    <cellStyle name="Normal 5 2 8 2 4 2" xfId="24586"/>
    <cellStyle name="Normal 5 2 8 2 5" xfId="11736"/>
    <cellStyle name="Normal 5 2 8 2 6" xfId="14376"/>
    <cellStyle name="Normal 5 2 8 2 7" xfId="19306"/>
    <cellStyle name="Normal 5 2 8 3" xfId="1688"/>
    <cellStyle name="Normal 5 2 8 3 2" xfId="4330"/>
    <cellStyle name="Normal 5 2 8 3 2 2" xfId="9611"/>
    <cellStyle name="Normal 5 2 8 3 2 2 2" xfId="27754"/>
    <cellStyle name="Normal 5 2 8 3 2 3" xfId="17368"/>
    <cellStyle name="Normal 5 2 8 3 2 4" xfId="22474"/>
    <cellStyle name="Normal 5 2 8 3 3" xfId="6970"/>
    <cellStyle name="Normal 5 2 8 3 3 2" xfId="25114"/>
    <cellStyle name="Normal 5 2 8 3 4" xfId="12264"/>
    <cellStyle name="Normal 5 2 8 3 5" xfId="14904"/>
    <cellStyle name="Normal 5 2 8 3 6" xfId="19834"/>
    <cellStyle name="Normal 5 2 8 4" xfId="3097"/>
    <cellStyle name="Normal 5 2 8 4 2" xfId="8379"/>
    <cellStyle name="Normal 5 2 8 4 2 2" xfId="26522"/>
    <cellStyle name="Normal 5 2 8 4 3" xfId="16136"/>
    <cellStyle name="Normal 5 2 8 4 4" xfId="21242"/>
    <cellStyle name="Normal 5 2 8 5" xfId="5738"/>
    <cellStyle name="Normal 5 2 8 5 2" xfId="23882"/>
    <cellStyle name="Normal 5 2 8 6" xfId="11036"/>
    <cellStyle name="Normal 5 2 8 7" xfId="13672"/>
    <cellStyle name="Normal 5 2 8 8" xfId="18602"/>
    <cellStyle name="Normal 5 2 9" xfId="808"/>
    <cellStyle name="Normal 5 2 9 2" xfId="2040"/>
    <cellStyle name="Normal 5 2 9 2 2" xfId="4682"/>
    <cellStyle name="Normal 5 2 9 2 2 2" xfId="9963"/>
    <cellStyle name="Normal 5 2 9 2 2 2 2" xfId="28106"/>
    <cellStyle name="Normal 5 2 9 2 2 3" xfId="17720"/>
    <cellStyle name="Normal 5 2 9 2 2 4" xfId="22826"/>
    <cellStyle name="Normal 5 2 9 2 3" xfId="7322"/>
    <cellStyle name="Normal 5 2 9 2 3 2" xfId="25466"/>
    <cellStyle name="Normal 5 2 9 2 4" xfId="12616"/>
    <cellStyle name="Normal 5 2 9 2 5" xfId="15256"/>
    <cellStyle name="Normal 5 2 9 2 6" xfId="20186"/>
    <cellStyle name="Normal 5 2 9 3" xfId="3450"/>
    <cellStyle name="Normal 5 2 9 3 2" xfId="8731"/>
    <cellStyle name="Normal 5 2 9 3 2 2" xfId="26874"/>
    <cellStyle name="Normal 5 2 9 3 3" xfId="16488"/>
    <cellStyle name="Normal 5 2 9 3 4" xfId="21594"/>
    <cellStyle name="Normal 5 2 9 4" xfId="6090"/>
    <cellStyle name="Normal 5 2 9 4 2" xfId="24234"/>
    <cellStyle name="Normal 5 2 9 5" xfId="11384"/>
    <cellStyle name="Normal 5 2 9 6" xfId="14024"/>
    <cellStyle name="Normal 5 2 9 7" xfId="18954"/>
    <cellStyle name="Normal 5 3" xfId="56"/>
    <cellStyle name="Normal 5 3 10" xfId="2748"/>
    <cellStyle name="Normal 5 3 10 2" xfId="8030"/>
    <cellStyle name="Normal 5 3 10 2 2" xfId="26174"/>
    <cellStyle name="Normal 5 3 10 3" xfId="20894"/>
    <cellStyle name="Normal 5 3 11" xfId="5390"/>
    <cellStyle name="Normal 5 3 11 2" xfId="23534"/>
    <cellStyle name="Normal 5 3 12" xfId="10707"/>
    <cellStyle name="Normal 5 3 13" xfId="13324"/>
    <cellStyle name="Normal 5 3 14" xfId="18253"/>
    <cellStyle name="Normal 5 3 2" xfId="80"/>
    <cellStyle name="Normal 5 3 2 10" xfId="10721"/>
    <cellStyle name="Normal 5 3 2 11" xfId="13340"/>
    <cellStyle name="Normal 5 3 2 12" xfId="18269"/>
    <cellStyle name="Normal 5 3 2 2" xfId="202"/>
    <cellStyle name="Normal 5 3 2 2 10" xfId="13428"/>
    <cellStyle name="Normal 5 3 2 2 11" xfId="18358"/>
    <cellStyle name="Normal 5 3 2 2 2" xfId="387"/>
    <cellStyle name="Normal 5 3 2 2 2 2" xfId="740"/>
    <cellStyle name="Normal 5 3 2 2 2 2 2" xfId="1972"/>
    <cellStyle name="Normal 5 3 2 2 2 2 2 2" xfId="4614"/>
    <cellStyle name="Normal 5 3 2 2 2 2 2 2 2" xfId="9895"/>
    <cellStyle name="Normal 5 3 2 2 2 2 2 2 2 2" xfId="28038"/>
    <cellStyle name="Normal 5 3 2 2 2 2 2 2 3" xfId="17652"/>
    <cellStyle name="Normal 5 3 2 2 2 2 2 2 4" xfId="22758"/>
    <cellStyle name="Normal 5 3 2 2 2 2 2 3" xfId="7254"/>
    <cellStyle name="Normal 5 3 2 2 2 2 2 3 2" xfId="25398"/>
    <cellStyle name="Normal 5 3 2 2 2 2 2 4" xfId="12548"/>
    <cellStyle name="Normal 5 3 2 2 2 2 2 5" xfId="15188"/>
    <cellStyle name="Normal 5 3 2 2 2 2 2 6" xfId="20118"/>
    <cellStyle name="Normal 5 3 2 2 2 2 3" xfId="3382"/>
    <cellStyle name="Normal 5 3 2 2 2 2 3 2" xfId="8663"/>
    <cellStyle name="Normal 5 3 2 2 2 2 3 2 2" xfId="26806"/>
    <cellStyle name="Normal 5 3 2 2 2 2 3 3" xfId="16420"/>
    <cellStyle name="Normal 5 3 2 2 2 2 3 4" xfId="21526"/>
    <cellStyle name="Normal 5 3 2 2 2 2 4" xfId="6022"/>
    <cellStyle name="Normal 5 3 2 2 2 2 4 2" xfId="24166"/>
    <cellStyle name="Normal 5 3 2 2 2 2 5" xfId="11316"/>
    <cellStyle name="Normal 5 3 2 2 2 2 6" xfId="13956"/>
    <cellStyle name="Normal 5 3 2 2 2 2 7" xfId="18886"/>
    <cellStyle name="Normal 5 3 2 2 2 3" xfId="1092"/>
    <cellStyle name="Normal 5 3 2 2 2 3 2" xfId="2324"/>
    <cellStyle name="Normal 5 3 2 2 2 3 2 2" xfId="4966"/>
    <cellStyle name="Normal 5 3 2 2 2 3 2 2 2" xfId="10247"/>
    <cellStyle name="Normal 5 3 2 2 2 3 2 2 2 2" xfId="28390"/>
    <cellStyle name="Normal 5 3 2 2 2 3 2 2 3" xfId="18004"/>
    <cellStyle name="Normal 5 3 2 2 2 3 2 2 4" xfId="23110"/>
    <cellStyle name="Normal 5 3 2 2 2 3 2 3" xfId="7606"/>
    <cellStyle name="Normal 5 3 2 2 2 3 2 3 2" xfId="25750"/>
    <cellStyle name="Normal 5 3 2 2 2 3 2 4" xfId="12900"/>
    <cellStyle name="Normal 5 3 2 2 2 3 2 5" xfId="15540"/>
    <cellStyle name="Normal 5 3 2 2 2 3 2 6" xfId="20470"/>
    <cellStyle name="Normal 5 3 2 2 2 3 3" xfId="3734"/>
    <cellStyle name="Normal 5 3 2 2 2 3 3 2" xfId="9015"/>
    <cellStyle name="Normal 5 3 2 2 2 3 3 2 2" xfId="27158"/>
    <cellStyle name="Normal 5 3 2 2 2 3 3 3" xfId="16772"/>
    <cellStyle name="Normal 5 3 2 2 2 3 3 4" xfId="21878"/>
    <cellStyle name="Normal 5 3 2 2 2 3 4" xfId="6374"/>
    <cellStyle name="Normal 5 3 2 2 2 3 4 2" xfId="24518"/>
    <cellStyle name="Normal 5 3 2 2 2 3 5" xfId="11668"/>
    <cellStyle name="Normal 5 3 2 2 2 3 6" xfId="14308"/>
    <cellStyle name="Normal 5 3 2 2 2 3 7" xfId="19238"/>
    <cellStyle name="Normal 5 3 2 2 2 4" xfId="1620"/>
    <cellStyle name="Normal 5 3 2 2 2 4 2" xfId="4262"/>
    <cellStyle name="Normal 5 3 2 2 2 4 2 2" xfId="9543"/>
    <cellStyle name="Normal 5 3 2 2 2 4 2 2 2" xfId="27686"/>
    <cellStyle name="Normal 5 3 2 2 2 4 2 3" xfId="17300"/>
    <cellStyle name="Normal 5 3 2 2 2 4 2 4" xfId="22406"/>
    <cellStyle name="Normal 5 3 2 2 2 4 3" xfId="6902"/>
    <cellStyle name="Normal 5 3 2 2 2 4 3 2" xfId="25046"/>
    <cellStyle name="Normal 5 3 2 2 2 4 4" xfId="12196"/>
    <cellStyle name="Normal 5 3 2 2 2 4 5" xfId="14836"/>
    <cellStyle name="Normal 5 3 2 2 2 4 6" xfId="19766"/>
    <cellStyle name="Normal 5 3 2 2 2 5" xfId="3029"/>
    <cellStyle name="Normal 5 3 2 2 2 5 2" xfId="8311"/>
    <cellStyle name="Normal 5 3 2 2 2 5 2 2" xfId="26454"/>
    <cellStyle name="Normal 5 3 2 2 2 5 3" xfId="16068"/>
    <cellStyle name="Normal 5 3 2 2 2 5 4" xfId="21174"/>
    <cellStyle name="Normal 5 3 2 2 2 6" xfId="5670"/>
    <cellStyle name="Normal 5 3 2 2 2 6 2" xfId="23814"/>
    <cellStyle name="Normal 5 3 2 2 2 7" xfId="10968"/>
    <cellStyle name="Normal 5 3 2 2 2 8" xfId="13604"/>
    <cellStyle name="Normal 5 3 2 2 2 9" xfId="18534"/>
    <cellStyle name="Normal 5 3 2 2 3" xfId="563"/>
    <cellStyle name="Normal 5 3 2 2 3 2" xfId="1268"/>
    <cellStyle name="Normal 5 3 2 2 3 2 2" xfId="2500"/>
    <cellStyle name="Normal 5 3 2 2 3 2 2 2" xfId="5142"/>
    <cellStyle name="Normal 5 3 2 2 3 2 2 2 2" xfId="10423"/>
    <cellStyle name="Normal 5 3 2 2 3 2 2 2 2 2" xfId="28566"/>
    <cellStyle name="Normal 5 3 2 2 3 2 2 2 3" xfId="18180"/>
    <cellStyle name="Normal 5 3 2 2 3 2 2 2 4" xfId="23286"/>
    <cellStyle name="Normal 5 3 2 2 3 2 2 3" xfId="7782"/>
    <cellStyle name="Normal 5 3 2 2 3 2 2 3 2" xfId="25926"/>
    <cellStyle name="Normal 5 3 2 2 3 2 2 4" xfId="13076"/>
    <cellStyle name="Normal 5 3 2 2 3 2 2 5" xfId="15716"/>
    <cellStyle name="Normal 5 3 2 2 3 2 2 6" xfId="20646"/>
    <cellStyle name="Normal 5 3 2 2 3 2 3" xfId="3910"/>
    <cellStyle name="Normal 5 3 2 2 3 2 3 2" xfId="9191"/>
    <cellStyle name="Normal 5 3 2 2 3 2 3 2 2" xfId="27334"/>
    <cellStyle name="Normal 5 3 2 2 3 2 3 3" xfId="16948"/>
    <cellStyle name="Normal 5 3 2 2 3 2 3 4" xfId="22054"/>
    <cellStyle name="Normal 5 3 2 2 3 2 4" xfId="6550"/>
    <cellStyle name="Normal 5 3 2 2 3 2 4 2" xfId="24694"/>
    <cellStyle name="Normal 5 3 2 2 3 2 5" xfId="11844"/>
    <cellStyle name="Normal 5 3 2 2 3 2 6" xfId="14484"/>
    <cellStyle name="Normal 5 3 2 2 3 2 7" xfId="19414"/>
    <cellStyle name="Normal 5 3 2 2 3 3" xfId="1796"/>
    <cellStyle name="Normal 5 3 2 2 3 3 2" xfId="4438"/>
    <cellStyle name="Normal 5 3 2 2 3 3 2 2" xfId="9719"/>
    <cellStyle name="Normal 5 3 2 2 3 3 2 2 2" xfId="27862"/>
    <cellStyle name="Normal 5 3 2 2 3 3 2 3" xfId="17476"/>
    <cellStyle name="Normal 5 3 2 2 3 3 2 4" xfId="22582"/>
    <cellStyle name="Normal 5 3 2 2 3 3 3" xfId="7078"/>
    <cellStyle name="Normal 5 3 2 2 3 3 3 2" xfId="25222"/>
    <cellStyle name="Normal 5 3 2 2 3 3 4" xfId="12372"/>
    <cellStyle name="Normal 5 3 2 2 3 3 5" xfId="15012"/>
    <cellStyle name="Normal 5 3 2 2 3 3 6" xfId="19942"/>
    <cellStyle name="Normal 5 3 2 2 3 4" xfId="3205"/>
    <cellStyle name="Normal 5 3 2 2 3 4 2" xfId="8487"/>
    <cellStyle name="Normal 5 3 2 2 3 4 2 2" xfId="26630"/>
    <cellStyle name="Normal 5 3 2 2 3 4 3" xfId="16244"/>
    <cellStyle name="Normal 5 3 2 2 3 4 4" xfId="21350"/>
    <cellStyle name="Normal 5 3 2 2 3 5" xfId="5846"/>
    <cellStyle name="Normal 5 3 2 2 3 5 2" xfId="23990"/>
    <cellStyle name="Normal 5 3 2 2 3 6" xfId="11140"/>
    <cellStyle name="Normal 5 3 2 2 3 7" xfId="13780"/>
    <cellStyle name="Normal 5 3 2 2 3 8" xfId="18710"/>
    <cellStyle name="Normal 5 3 2 2 4" xfId="916"/>
    <cellStyle name="Normal 5 3 2 2 4 2" xfId="2148"/>
    <cellStyle name="Normal 5 3 2 2 4 2 2" xfId="4790"/>
    <cellStyle name="Normal 5 3 2 2 4 2 2 2" xfId="10071"/>
    <cellStyle name="Normal 5 3 2 2 4 2 2 2 2" xfId="28214"/>
    <cellStyle name="Normal 5 3 2 2 4 2 2 3" xfId="17828"/>
    <cellStyle name="Normal 5 3 2 2 4 2 2 4" xfId="22934"/>
    <cellStyle name="Normal 5 3 2 2 4 2 3" xfId="7430"/>
    <cellStyle name="Normal 5 3 2 2 4 2 3 2" xfId="25574"/>
    <cellStyle name="Normal 5 3 2 2 4 2 4" xfId="12724"/>
    <cellStyle name="Normal 5 3 2 2 4 2 5" xfId="15364"/>
    <cellStyle name="Normal 5 3 2 2 4 2 6" xfId="20294"/>
    <cellStyle name="Normal 5 3 2 2 4 3" xfId="3558"/>
    <cellStyle name="Normal 5 3 2 2 4 3 2" xfId="8839"/>
    <cellStyle name="Normal 5 3 2 2 4 3 2 2" xfId="26982"/>
    <cellStyle name="Normal 5 3 2 2 4 3 3" xfId="16596"/>
    <cellStyle name="Normal 5 3 2 2 4 3 4" xfId="21702"/>
    <cellStyle name="Normal 5 3 2 2 4 4" xfId="6198"/>
    <cellStyle name="Normal 5 3 2 2 4 4 2" xfId="24342"/>
    <cellStyle name="Normal 5 3 2 2 4 5" xfId="11492"/>
    <cellStyle name="Normal 5 3 2 2 4 6" xfId="14132"/>
    <cellStyle name="Normal 5 3 2 2 4 7" xfId="19062"/>
    <cellStyle name="Normal 5 3 2 2 5" xfId="1444"/>
    <cellStyle name="Normal 5 3 2 2 5 2" xfId="4086"/>
    <cellStyle name="Normal 5 3 2 2 5 2 2" xfId="9367"/>
    <cellStyle name="Normal 5 3 2 2 5 2 2 2" xfId="27510"/>
    <cellStyle name="Normal 5 3 2 2 5 2 3" xfId="17124"/>
    <cellStyle name="Normal 5 3 2 2 5 2 4" xfId="22230"/>
    <cellStyle name="Normal 5 3 2 2 5 3" xfId="6726"/>
    <cellStyle name="Normal 5 3 2 2 5 3 2" xfId="24870"/>
    <cellStyle name="Normal 5 3 2 2 5 4" xfId="12020"/>
    <cellStyle name="Normal 5 3 2 2 5 5" xfId="14660"/>
    <cellStyle name="Normal 5 3 2 2 5 6" xfId="19590"/>
    <cellStyle name="Normal 5 3 2 2 6" xfId="2676"/>
    <cellStyle name="Normal 5 3 2 2 6 2" xfId="5318"/>
    <cellStyle name="Normal 5 3 2 2 6 2 2" xfId="10599"/>
    <cellStyle name="Normal 5 3 2 2 6 2 2 2" xfId="28742"/>
    <cellStyle name="Normal 5 3 2 2 6 2 3" xfId="23462"/>
    <cellStyle name="Normal 5 3 2 2 6 3" xfId="7958"/>
    <cellStyle name="Normal 5 3 2 2 6 3 2" xfId="26102"/>
    <cellStyle name="Normal 5 3 2 2 6 4" xfId="13252"/>
    <cellStyle name="Normal 5 3 2 2 6 5" xfId="15892"/>
    <cellStyle name="Normal 5 3 2 2 6 6" xfId="20822"/>
    <cellStyle name="Normal 5 3 2 2 7" xfId="2853"/>
    <cellStyle name="Normal 5 3 2 2 7 2" xfId="8135"/>
    <cellStyle name="Normal 5 3 2 2 7 2 2" xfId="26278"/>
    <cellStyle name="Normal 5 3 2 2 7 3" xfId="20998"/>
    <cellStyle name="Normal 5 3 2 2 8" xfId="5494"/>
    <cellStyle name="Normal 5 3 2 2 8 2" xfId="23638"/>
    <cellStyle name="Normal 5 3 2 2 9" xfId="10792"/>
    <cellStyle name="Normal 5 3 2 3" xfId="299"/>
    <cellStyle name="Normal 5 3 2 3 2" xfId="652"/>
    <cellStyle name="Normal 5 3 2 3 2 2" xfId="1884"/>
    <cellStyle name="Normal 5 3 2 3 2 2 2" xfId="4526"/>
    <cellStyle name="Normal 5 3 2 3 2 2 2 2" xfId="9807"/>
    <cellStyle name="Normal 5 3 2 3 2 2 2 2 2" xfId="27950"/>
    <cellStyle name="Normal 5 3 2 3 2 2 2 3" xfId="17564"/>
    <cellStyle name="Normal 5 3 2 3 2 2 2 4" xfId="22670"/>
    <cellStyle name="Normal 5 3 2 3 2 2 3" xfId="7166"/>
    <cellStyle name="Normal 5 3 2 3 2 2 3 2" xfId="25310"/>
    <cellStyle name="Normal 5 3 2 3 2 2 4" xfId="12460"/>
    <cellStyle name="Normal 5 3 2 3 2 2 5" xfId="15100"/>
    <cellStyle name="Normal 5 3 2 3 2 2 6" xfId="20030"/>
    <cellStyle name="Normal 5 3 2 3 2 3" xfId="3294"/>
    <cellStyle name="Normal 5 3 2 3 2 3 2" xfId="8575"/>
    <cellStyle name="Normal 5 3 2 3 2 3 2 2" xfId="26718"/>
    <cellStyle name="Normal 5 3 2 3 2 3 3" xfId="16332"/>
    <cellStyle name="Normal 5 3 2 3 2 3 4" xfId="21438"/>
    <cellStyle name="Normal 5 3 2 3 2 4" xfId="5934"/>
    <cellStyle name="Normal 5 3 2 3 2 4 2" xfId="24078"/>
    <cellStyle name="Normal 5 3 2 3 2 5" xfId="11228"/>
    <cellStyle name="Normal 5 3 2 3 2 6" xfId="13868"/>
    <cellStyle name="Normal 5 3 2 3 2 7" xfId="18798"/>
    <cellStyle name="Normal 5 3 2 3 3" xfId="1004"/>
    <cellStyle name="Normal 5 3 2 3 3 2" xfId="2236"/>
    <cellStyle name="Normal 5 3 2 3 3 2 2" xfId="4878"/>
    <cellStyle name="Normal 5 3 2 3 3 2 2 2" xfId="10159"/>
    <cellStyle name="Normal 5 3 2 3 3 2 2 2 2" xfId="28302"/>
    <cellStyle name="Normal 5 3 2 3 3 2 2 3" xfId="17916"/>
    <cellStyle name="Normal 5 3 2 3 3 2 2 4" xfId="23022"/>
    <cellStyle name="Normal 5 3 2 3 3 2 3" xfId="7518"/>
    <cellStyle name="Normal 5 3 2 3 3 2 3 2" xfId="25662"/>
    <cellStyle name="Normal 5 3 2 3 3 2 4" xfId="12812"/>
    <cellStyle name="Normal 5 3 2 3 3 2 5" xfId="15452"/>
    <cellStyle name="Normal 5 3 2 3 3 2 6" xfId="20382"/>
    <cellStyle name="Normal 5 3 2 3 3 3" xfId="3646"/>
    <cellStyle name="Normal 5 3 2 3 3 3 2" xfId="8927"/>
    <cellStyle name="Normal 5 3 2 3 3 3 2 2" xfId="27070"/>
    <cellStyle name="Normal 5 3 2 3 3 3 3" xfId="16684"/>
    <cellStyle name="Normal 5 3 2 3 3 3 4" xfId="21790"/>
    <cellStyle name="Normal 5 3 2 3 3 4" xfId="6286"/>
    <cellStyle name="Normal 5 3 2 3 3 4 2" xfId="24430"/>
    <cellStyle name="Normal 5 3 2 3 3 5" xfId="11580"/>
    <cellStyle name="Normal 5 3 2 3 3 6" xfId="14220"/>
    <cellStyle name="Normal 5 3 2 3 3 7" xfId="19150"/>
    <cellStyle name="Normal 5 3 2 3 4" xfId="1532"/>
    <cellStyle name="Normal 5 3 2 3 4 2" xfId="4174"/>
    <cellStyle name="Normal 5 3 2 3 4 2 2" xfId="9455"/>
    <cellStyle name="Normal 5 3 2 3 4 2 2 2" xfId="27598"/>
    <cellStyle name="Normal 5 3 2 3 4 2 3" xfId="17212"/>
    <cellStyle name="Normal 5 3 2 3 4 2 4" xfId="22318"/>
    <cellStyle name="Normal 5 3 2 3 4 3" xfId="6814"/>
    <cellStyle name="Normal 5 3 2 3 4 3 2" xfId="24958"/>
    <cellStyle name="Normal 5 3 2 3 4 4" xfId="12108"/>
    <cellStyle name="Normal 5 3 2 3 4 5" xfId="14748"/>
    <cellStyle name="Normal 5 3 2 3 4 6" xfId="19678"/>
    <cellStyle name="Normal 5 3 2 3 5" xfId="2941"/>
    <cellStyle name="Normal 5 3 2 3 5 2" xfId="8223"/>
    <cellStyle name="Normal 5 3 2 3 5 2 2" xfId="26366"/>
    <cellStyle name="Normal 5 3 2 3 5 3" xfId="15980"/>
    <cellStyle name="Normal 5 3 2 3 5 4" xfId="21086"/>
    <cellStyle name="Normal 5 3 2 3 6" xfId="5582"/>
    <cellStyle name="Normal 5 3 2 3 6 2" xfId="23726"/>
    <cellStyle name="Normal 5 3 2 3 7" xfId="10883"/>
    <cellStyle name="Normal 5 3 2 3 8" xfId="13516"/>
    <cellStyle name="Normal 5 3 2 3 9" xfId="18446"/>
    <cellStyle name="Normal 5 3 2 4" xfId="477"/>
    <cellStyle name="Normal 5 3 2 4 2" xfId="1182"/>
    <cellStyle name="Normal 5 3 2 4 2 2" xfId="2414"/>
    <cellStyle name="Normal 5 3 2 4 2 2 2" xfId="5056"/>
    <cellStyle name="Normal 5 3 2 4 2 2 2 2" xfId="10337"/>
    <cellStyle name="Normal 5 3 2 4 2 2 2 2 2" xfId="28480"/>
    <cellStyle name="Normal 5 3 2 4 2 2 2 3" xfId="18094"/>
    <cellStyle name="Normal 5 3 2 4 2 2 2 4" xfId="23200"/>
    <cellStyle name="Normal 5 3 2 4 2 2 3" xfId="7696"/>
    <cellStyle name="Normal 5 3 2 4 2 2 3 2" xfId="25840"/>
    <cellStyle name="Normal 5 3 2 4 2 2 4" xfId="12990"/>
    <cellStyle name="Normal 5 3 2 4 2 2 5" xfId="15630"/>
    <cellStyle name="Normal 5 3 2 4 2 2 6" xfId="20560"/>
    <cellStyle name="Normal 5 3 2 4 2 3" xfId="3824"/>
    <cellStyle name="Normal 5 3 2 4 2 3 2" xfId="9105"/>
    <cellStyle name="Normal 5 3 2 4 2 3 2 2" xfId="27248"/>
    <cellStyle name="Normal 5 3 2 4 2 3 3" xfId="16862"/>
    <cellStyle name="Normal 5 3 2 4 2 3 4" xfId="21968"/>
    <cellStyle name="Normal 5 3 2 4 2 4" xfId="6464"/>
    <cellStyle name="Normal 5 3 2 4 2 4 2" xfId="24608"/>
    <cellStyle name="Normal 5 3 2 4 2 5" xfId="11758"/>
    <cellStyle name="Normal 5 3 2 4 2 6" xfId="14398"/>
    <cellStyle name="Normal 5 3 2 4 2 7" xfId="19328"/>
    <cellStyle name="Normal 5 3 2 4 3" xfId="1710"/>
    <cellStyle name="Normal 5 3 2 4 3 2" xfId="4352"/>
    <cellStyle name="Normal 5 3 2 4 3 2 2" xfId="9633"/>
    <cellStyle name="Normal 5 3 2 4 3 2 2 2" xfId="27776"/>
    <cellStyle name="Normal 5 3 2 4 3 2 3" xfId="17390"/>
    <cellStyle name="Normal 5 3 2 4 3 2 4" xfId="22496"/>
    <cellStyle name="Normal 5 3 2 4 3 3" xfId="6992"/>
    <cellStyle name="Normal 5 3 2 4 3 3 2" xfId="25136"/>
    <cellStyle name="Normal 5 3 2 4 3 4" xfId="12286"/>
    <cellStyle name="Normal 5 3 2 4 3 5" xfId="14926"/>
    <cellStyle name="Normal 5 3 2 4 3 6" xfId="19856"/>
    <cellStyle name="Normal 5 3 2 4 4" xfId="3119"/>
    <cellStyle name="Normal 5 3 2 4 4 2" xfId="8401"/>
    <cellStyle name="Normal 5 3 2 4 4 2 2" xfId="26544"/>
    <cellStyle name="Normal 5 3 2 4 4 3" xfId="16158"/>
    <cellStyle name="Normal 5 3 2 4 4 4" xfId="21264"/>
    <cellStyle name="Normal 5 3 2 4 5" xfId="5760"/>
    <cellStyle name="Normal 5 3 2 4 5 2" xfId="23904"/>
    <cellStyle name="Normal 5 3 2 4 6" xfId="11057"/>
    <cellStyle name="Normal 5 3 2 4 7" xfId="13694"/>
    <cellStyle name="Normal 5 3 2 4 8" xfId="18624"/>
    <cellStyle name="Normal 5 3 2 5" xfId="830"/>
    <cellStyle name="Normal 5 3 2 5 2" xfId="2062"/>
    <cellStyle name="Normal 5 3 2 5 2 2" xfId="4704"/>
    <cellStyle name="Normal 5 3 2 5 2 2 2" xfId="9985"/>
    <cellStyle name="Normal 5 3 2 5 2 2 2 2" xfId="28128"/>
    <cellStyle name="Normal 5 3 2 5 2 2 3" xfId="17742"/>
    <cellStyle name="Normal 5 3 2 5 2 2 4" xfId="22848"/>
    <cellStyle name="Normal 5 3 2 5 2 3" xfId="7344"/>
    <cellStyle name="Normal 5 3 2 5 2 3 2" xfId="25488"/>
    <cellStyle name="Normal 5 3 2 5 2 4" xfId="12638"/>
    <cellStyle name="Normal 5 3 2 5 2 5" xfId="15278"/>
    <cellStyle name="Normal 5 3 2 5 2 6" xfId="20208"/>
    <cellStyle name="Normal 5 3 2 5 3" xfId="3472"/>
    <cellStyle name="Normal 5 3 2 5 3 2" xfId="8753"/>
    <cellStyle name="Normal 5 3 2 5 3 2 2" xfId="26896"/>
    <cellStyle name="Normal 5 3 2 5 3 3" xfId="16510"/>
    <cellStyle name="Normal 5 3 2 5 3 4" xfId="21616"/>
    <cellStyle name="Normal 5 3 2 5 4" xfId="6112"/>
    <cellStyle name="Normal 5 3 2 5 4 2" xfId="24256"/>
    <cellStyle name="Normal 5 3 2 5 5" xfId="11406"/>
    <cellStyle name="Normal 5 3 2 5 6" xfId="14046"/>
    <cellStyle name="Normal 5 3 2 5 7" xfId="18976"/>
    <cellStyle name="Normal 5 3 2 6" xfId="1356"/>
    <cellStyle name="Normal 5 3 2 6 2" xfId="3998"/>
    <cellStyle name="Normal 5 3 2 6 2 2" xfId="9279"/>
    <cellStyle name="Normal 5 3 2 6 2 2 2" xfId="27422"/>
    <cellStyle name="Normal 5 3 2 6 2 3" xfId="17036"/>
    <cellStyle name="Normal 5 3 2 6 2 4" xfId="22142"/>
    <cellStyle name="Normal 5 3 2 6 3" xfId="6638"/>
    <cellStyle name="Normal 5 3 2 6 3 2" xfId="24782"/>
    <cellStyle name="Normal 5 3 2 6 4" xfId="11932"/>
    <cellStyle name="Normal 5 3 2 6 5" xfId="14572"/>
    <cellStyle name="Normal 5 3 2 6 6" xfId="19502"/>
    <cellStyle name="Normal 5 3 2 7" xfId="2588"/>
    <cellStyle name="Normal 5 3 2 7 2" xfId="5230"/>
    <cellStyle name="Normal 5 3 2 7 2 2" xfId="10511"/>
    <cellStyle name="Normal 5 3 2 7 2 2 2" xfId="28654"/>
    <cellStyle name="Normal 5 3 2 7 2 3" xfId="23374"/>
    <cellStyle name="Normal 5 3 2 7 3" xfId="7870"/>
    <cellStyle name="Normal 5 3 2 7 3 2" xfId="26014"/>
    <cellStyle name="Normal 5 3 2 7 4" xfId="13164"/>
    <cellStyle name="Normal 5 3 2 7 5" xfId="15804"/>
    <cellStyle name="Normal 5 3 2 7 6" xfId="20734"/>
    <cellStyle name="Normal 5 3 2 8" xfId="2767"/>
    <cellStyle name="Normal 5 3 2 8 2" xfId="8049"/>
    <cellStyle name="Normal 5 3 2 8 2 2" xfId="26192"/>
    <cellStyle name="Normal 5 3 2 8 3" xfId="20912"/>
    <cellStyle name="Normal 5 3 2 9" xfId="5408"/>
    <cellStyle name="Normal 5 3 2 9 2" xfId="23552"/>
    <cellStyle name="Normal 5 3 3" xfId="96"/>
    <cellStyle name="Normal 5 3 3 10" xfId="10737"/>
    <cellStyle name="Normal 5 3 3 11" xfId="13356"/>
    <cellStyle name="Normal 5 3 3 12" xfId="18285"/>
    <cellStyle name="Normal 5 3 3 2" xfId="217"/>
    <cellStyle name="Normal 5 3 3 2 10" xfId="13443"/>
    <cellStyle name="Normal 5 3 3 2 11" xfId="18373"/>
    <cellStyle name="Normal 5 3 3 2 2" xfId="402"/>
    <cellStyle name="Normal 5 3 3 2 2 2" xfId="755"/>
    <cellStyle name="Normal 5 3 3 2 2 2 2" xfId="1987"/>
    <cellStyle name="Normal 5 3 3 2 2 2 2 2" xfId="4629"/>
    <cellStyle name="Normal 5 3 3 2 2 2 2 2 2" xfId="9910"/>
    <cellStyle name="Normal 5 3 3 2 2 2 2 2 2 2" xfId="28053"/>
    <cellStyle name="Normal 5 3 3 2 2 2 2 2 3" xfId="17667"/>
    <cellStyle name="Normal 5 3 3 2 2 2 2 2 4" xfId="22773"/>
    <cellStyle name="Normal 5 3 3 2 2 2 2 3" xfId="7269"/>
    <cellStyle name="Normal 5 3 3 2 2 2 2 3 2" xfId="25413"/>
    <cellStyle name="Normal 5 3 3 2 2 2 2 4" xfId="12563"/>
    <cellStyle name="Normal 5 3 3 2 2 2 2 5" xfId="15203"/>
    <cellStyle name="Normal 5 3 3 2 2 2 2 6" xfId="20133"/>
    <cellStyle name="Normal 5 3 3 2 2 2 3" xfId="3397"/>
    <cellStyle name="Normal 5 3 3 2 2 2 3 2" xfId="8678"/>
    <cellStyle name="Normal 5 3 3 2 2 2 3 2 2" xfId="26821"/>
    <cellStyle name="Normal 5 3 3 2 2 2 3 3" xfId="16435"/>
    <cellStyle name="Normal 5 3 3 2 2 2 3 4" xfId="21541"/>
    <cellStyle name="Normal 5 3 3 2 2 2 4" xfId="6037"/>
    <cellStyle name="Normal 5 3 3 2 2 2 4 2" xfId="24181"/>
    <cellStyle name="Normal 5 3 3 2 2 2 5" xfId="11331"/>
    <cellStyle name="Normal 5 3 3 2 2 2 6" xfId="13971"/>
    <cellStyle name="Normal 5 3 3 2 2 2 7" xfId="18901"/>
    <cellStyle name="Normal 5 3 3 2 2 3" xfId="1107"/>
    <cellStyle name="Normal 5 3 3 2 2 3 2" xfId="2339"/>
    <cellStyle name="Normal 5 3 3 2 2 3 2 2" xfId="4981"/>
    <cellStyle name="Normal 5 3 3 2 2 3 2 2 2" xfId="10262"/>
    <cellStyle name="Normal 5 3 3 2 2 3 2 2 2 2" xfId="28405"/>
    <cellStyle name="Normal 5 3 3 2 2 3 2 2 3" xfId="18019"/>
    <cellStyle name="Normal 5 3 3 2 2 3 2 2 4" xfId="23125"/>
    <cellStyle name="Normal 5 3 3 2 2 3 2 3" xfId="7621"/>
    <cellStyle name="Normal 5 3 3 2 2 3 2 3 2" xfId="25765"/>
    <cellStyle name="Normal 5 3 3 2 2 3 2 4" xfId="12915"/>
    <cellStyle name="Normal 5 3 3 2 2 3 2 5" xfId="15555"/>
    <cellStyle name="Normal 5 3 3 2 2 3 2 6" xfId="20485"/>
    <cellStyle name="Normal 5 3 3 2 2 3 3" xfId="3749"/>
    <cellStyle name="Normal 5 3 3 2 2 3 3 2" xfId="9030"/>
    <cellStyle name="Normal 5 3 3 2 2 3 3 2 2" xfId="27173"/>
    <cellStyle name="Normal 5 3 3 2 2 3 3 3" xfId="16787"/>
    <cellStyle name="Normal 5 3 3 2 2 3 3 4" xfId="21893"/>
    <cellStyle name="Normal 5 3 3 2 2 3 4" xfId="6389"/>
    <cellStyle name="Normal 5 3 3 2 2 3 4 2" xfId="24533"/>
    <cellStyle name="Normal 5 3 3 2 2 3 5" xfId="11683"/>
    <cellStyle name="Normal 5 3 3 2 2 3 6" xfId="14323"/>
    <cellStyle name="Normal 5 3 3 2 2 3 7" xfId="19253"/>
    <cellStyle name="Normal 5 3 3 2 2 4" xfId="1635"/>
    <cellStyle name="Normal 5 3 3 2 2 4 2" xfId="4277"/>
    <cellStyle name="Normal 5 3 3 2 2 4 2 2" xfId="9558"/>
    <cellStyle name="Normal 5 3 3 2 2 4 2 2 2" xfId="27701"/>
    <cellStyle name="Normal 5 3 3 2 2 4 2 3" xfId="17315"/>
    <cellStyle name="Normal 5 3 3 2 2 4 2 4" xfId="22421"/>
    <cellStyle name="Normal 5 3 3 2 2 4 3" xfId="6917"/>
    <cellStyle name="Normal 5 3 3 2 2 4 3 2" xfId="25061"/>
    <cellStyle name="Normal 5 3 3 2 2 4 4" xfId="12211"/>
    <cellStyle name="Normal 5 3 3 2 2 4 5" xfId="14851"/>
    <cellStyle name="Normal 5 3 3 2 2 4 6" xfId="19781"/>
    <cellStyle name="Normal 5 3 3 2 2 5" xfId="3044"/>
    <cellStyle name="Normal 5 3 3 2 2 5 2" xfId="8326"/>
    <cellStyle name="Normal 5 3 3 2 2 5 2 2" xfId="26469"/>
    <cellStyle name="Normal 5 3 3 2 2 5 3" xfId="16083"/>
    <cellStyle name="Normal 5 3 3 2 2 5 4" xfId="21189"/>
    <cellStyle name="Normal 5 3 3 2 2 6" xfId="5685"/>
    <cellStyle name="Normal 5 3 3 2 2 6 2" xfId="23829"/>
    <cellStyle name="Normal 5 3 3 2 2 7" xfId="10983"/>
    <cellStyle name="Normal 5 3 3 2 2 8" xfId="13619"/>
    <cellStyle name="Normal 5 3 3 2 2 9" xfId="18549"/>
    <cellStyle name="Normal 5 3 3 2 3" xfId="578"/>
    <cellStyle name="Normal 5 3 3 2 3 2" xfId="1283"/>
    <cellStyle name="Normal 5 3 3 2 3 2 2" xfId="2515"/>
    <cellStyle name="Normal 5 3 3 2 3 2 2 2" xfId="5157"/>
    <cellStyle name="Normal 5 3 3 2 3 2 2 2 2" xfId="10438"/>
    <cellStyle name="Normal 5 3 3 2 3 2 2 2 2 2" xfId="28581"/>
    <cellStyle name="Normal 5 3 3 2 3 2 2 2 3" xfId="18195"/>
    <cellStyle name="Normal 5 3 3 2 3 2 2 2 4" xfId="23301"/>
    <cellStyle name="Normal 5 3 3 2 3 2 2 3" xfId="7797"/>
    <cellStyle name="Normal 5 3 3 2 3 2 2 3 2" xfId="25941"/>
    <cellStyle name="Normal 5 3 3 2 3 2 2 4" xfId="13091"/>
    <cellStyle name="Normal 5 3 3 2 3 2 2 5" xfId="15731"/>
    <cellStyle name="Normal 5 3 3 2 3 2 2 6" xfId="20661"/>
    <cellStyle name="Normal 5 3 3 2 3 2 3" xfId="3925"/>
    <cellStyle name="Normal 5 3 3 2 3 2 3 2" xfId="9206"/>
    <cellStyle name="Normal 5 3 3 2 3 2 3 2 2" xfId="27349"/>
    <cellStyle name="Normal 5 3 3 2 3 2 3 3" xfId="16963"/>
    <cellStyle name="Normal 5 3 3 2 3 2 3 4" xfId="22069"/>
    <cellStyle name="Normal 5 3 3 2 3 2 4" xfId="6565"/>
    <cellStyle name="Normal 5 3 3 2 3 2 4 2" xfId="24709"/>
    <cellStyle name="Normal 5 3 3 2 3 2 5" xfId="11859"/>
    <cellStyle name="Normal 5 3 3 2 3 2 6" xfId="14499"/>
    <cellStyle name="Normal 5 3 3 2 3 2 7" xfId="19429"/>
    <cellStyle name="Normal 5 3 3 2 3 3" xfId="1811"/>
    <cellStyle name="Normal 5 3 3 2 3 3 2" xfId="4453"/>
    <cellStyle name="Normal 5 3 3 2 3 3 2 2" xfId="9734"/>
    <cellStyle name="Normal 5 3 3 2 3 3 2 2 2" xfId="27877"/>
    <cellStyle name="Normal 5 3 3 2 3 3 2 3" xfId="17491"/>
    <cellStyle name="Normal 5 3 3 2 3 3 2 4" xfId="22597"/>
    <cellStyle name="Normal 5 3 3 2 3 3 3" xfId="7093"/>
    <cellStyle name="Normal 5 3 3 2 3 3 3 2" xfId="25237"/>
    <cellStyle name="Normal 5 3 3 2 3 3 4" xfId="12387"/>
    <cellStyle name="Normal 5 3 3 2 3 3 5" xfId="15027"/>
    <cellStyle name="Normal 5 3 3 2 3 3 6" xfId="19957"/>
    <cellStyle name="Normal 5 3 3 2 3 4" xfId="3220"/>
    <cellStyle name="Normal 5 3 3 2 3 4 2" xfId="8502"/>
    <cellStyle name="Normal 5 3 3 2 3 4 2 2" xfId="26645"/>
    <cellStyle name="Normal 5 3 3 2 3 4 3" xfId="16259"/>
    <cellStyle name="Normal 5 3 3 2 3 4 4" xfId="21365"/>
    <cellStyle name="Normal 5 3 3 2 3 5" xfId="5861"/>
    <cellStyle name="Normal 5 3 3 2 3 5 2" xfId="24005"/>
    <cellStyle name="Normal 5 3 3 2 3 6" xfId="11155"/>
    <cellStyle name="Normal 5 3 3 2 3 7" xfId="13795"/>
    <cellStyle name="Normal 5 3 3 2 3 8" xfId="18725"/>
    <cellStyle name="Normal 5 3 3 2 4" xfId="931"/>
    <cellStyle name="Normal 5 3 3 2 4 2" xfId="2163"/>
    <cellStyle name="Normal 5 3 3 2 4 2 2" xfId="4805"/>
    <cellStyle name="Normal 5 3 3 2 4 2 2 2" xfId="10086"/>
    <cellStyle name="Normal 5 3 3 2 4 2 2 2 2" xfId="28229"/>
    <cellStyle name="Normal 5 3 3 2 4 2 2 3" xfId="17843"/>
    <cellStyle name="Normal 5 3 3 2 4 2 2 4" xfId="22949"/>
    <cellStyle name="Normal 5 3 3 2 4 2 3" xfId="7445"/>
    <cellStyle name="Normal 5 3 3 2 4 2 3 2" xfId="25589"/>
    <cellStyle name="Normal 5 3 3 2 4 2 4" xfId="12739"/>
    <cellStyle name="Normal 5 3 3 2 4 2 5" xfId="15379"/>
    <cellStyle name="Normal 5 3 3 2 4 2 6" xfId="20309"/>
    <cellStyle name="Normal 5 3 3 2 4 3" xfId="3573"/>
    <cellStyle name="Normal 5 3 3 2 4 3 2" xfId="8854"/>
    <cellStyle name="Normal 5 3 3 2 4 3 2 2" xfId="26997"/>
    <cellStyle name="Normal 5 3 3 2 4 3 3" xfId="16611"/>
    <cellStyle name="Normal 5 3 3 2 4 3 4" xfId="21717"/>
    <cellStyle name="Normal 5 3 3 2 4 4" xfId="6213"/>
    <cellStyle name="Normal 5 3 3 2 4 4 2" xfId="24357"/>
    <cellStyle name="Normal 5 3 3 2 4 5" xfId="11507"/>
    <cellStyle name="Normal 5 3 3 2 4 6" xfId="14147"/>
    <cellStyle name="Normal 5 3 3 2 4 7" xfId="19077"/>
    <cellStyle name="Normal 5 3 3 2 5" xfId="1459"/>
    <cellStyle name="Normal 5 3 3 2 5 2" xfId="4101"/>
    <cellStyle name="Normal 5 3 3 2 5 2 2" xfId="9382"/>
    <cellStyle name="Normal 5 3 3 2 5 2 2 2" xfId="27525"/>
    <cellStyle name="Normal 5 3 3 2 5 2 3" xfId="17139"/>
    <cellStyle name="Normal 5 3 3 2 5 2 4" xfId="22245"/>
    <cellStyle name="Normal 5 3 3 2 5 3" xfId="6741"/>
    <cellStyle name="Normal 5 3 3 2 5 3 2" xfId="24885"/>
    <cellStyle name="Normal 5 3 3 2 5 4" xfId="12035"/>
    <cellStyle name="Normal 5 3 3 2 5 5" xfId="14675"/>
    <cellStyle name="Normal 5 3 3 2 5 6" xfId="19605"/>
    <cellStyle name="Normal 5 3 3 2 6" xfId="2691"/>
    <cellStyle name="Normal 5 3 3 2 6 2" xfId="5333"/>
    <cellStyle name="Normal 5 3 3 2 6 2 2" xfId="10614"/>
    <cellStyle name="Normal 5 3 3 2 6 2 2 2" xfId="28757"/>
    <cellStyle name="Normal 5 3 3 2 6 2 3" xfId="23477"/>
    <cellStyle name="Normal 5 3 3 2 6 3" xfId="7973"/>
    <cellStyle name="Normal 5 3 3 2 6 3 2" xfId="26117"/>
    <cellStyle name="Normal 5 3 3 2 6 4" xfId="13267"/>
    <cellStyle name="Normal 5 3 3 2 6 5" xfId="15907"/>
    <cellStyle name="Normal 5 3 3 2 6 6" xfId="20837"/>
    <cellStyle name="Normal 5 3 3 2 7" xfId="2868"/>
    <cellStyle name="Normal 5 3 3 2 7 2" xfId="8150"/>
    <cellStyle name="Normal 5 3 3 2 7 2 2" xfId="26293"/>
    <cellStyle name="Normal 5 3 3 2 7 3" xfId="21013"/>
    <cellStyle name="Normal 5 3 3 2 8" xfId="5509"/>
    <cellStyle name="Normal 5 3 3 2 8 2" xfId="23653"/>
    <cellStyle name="Normal 5 3 3 2 9" xfId="10807"/>
    <cellStyle name="Normal 5 3 3 3" xfId="315"/>
    <cellStyle name="Normal 5 3 3 3 2" xfId="668"/>
    <cellStyle name="Normal 5 3 3 3 2 2" xfId="1900"/>
    <cellStyle name="Normal 5 3 3 3 2 2 2" xfId="4542"/>
    <cellStyle name="Normal 5 3 3 3 2 2 2 2" xfId="9823"/>
    <cellStyle name="Normal 5 3 3 3 2 2 2 2 2" xfId="27966"/>
    <cellStyle name="Normal 5 3 3 3 2 2 2 3" xfId="17580"/>
    <cellStyle name="Normal 5 3 3 3 2 2 2 4" xfId="22686"/>
    <cellStyle name="Normal 5 3 3 3 2 2 3" xfId="7182"/>
    <cellStyle name="Normal 5 3 3 3 2 2 3 2" xfId="25326"/>
    <cellStyle name="Normal 5 3 3 3 2 2 4" xfId="12476"/>
    <cellStyle name="Normal 5 3 3 3 2 2 5" xfId="15116"/>
    <cellStyle name="Normal 5 3 3 3 2 2 6" xfId="20046"/>
    <cellStyle name="Normal 5 3 3 3 2 3" xfId="3310"/>
    <cellStyle name="Normal 5 3 3 3 2 3 2" xfId="8591"/>
    <cellStyle name="Normal 5 3 3 3 2 3 2 2" xfId="26734"/>
    <cellStyle name="Normal 5 3 3 3 2 3 3" xfId="16348"/>
    <cellStyle name="Normal 5 3 3 3 2 3 4" xfId="21454"/>
    <cellStyle name="Normal 5 3 3 3 2 4" xfId="5950"/>
    <cellStyle name="Normal 5 3 3 3 2 4 2" xfId="24094"/>
    <cellStyle name="Normal 5 3 3 3 2 5" xfId="11244"/>
    <cellStyle name="Normal 5 3 3 3 2 6" xfId="13884"/>
    <cellStyle name="Normal 5 3 3 3 2 7" xfId="18814"/>
    <cellStyle name="Normal 5 3 3 3 3" xfId="1020"/>
    <cellStyle name="Normal 5 3 3 3 3 2" xfId="2252"/>
    <cellStyle name="Normal 5 3 3 3 3 2 2" xfId="4894"/>
    <cellStyle name="Normal 5 3 3 3 3 2 2 2" xfId="10175"/>
    <cellStyle name="Normal 5 3 3 3 3 2 2 2 2" xfId="28318"/>
    <cellStyle name="Normal 5 3 3 3 3 2 2 3" xfId="17932"/>
    <cellStyle name="Normal 5 3 3 3 3 2 2 4" xfId="23038"/>
    <cellStyle name="Normal 5 3 3 3 3 2 3" xfId="7534"/>
    <cellStyle name="Normal 5 3 3 3 3 2 3 2" xfId="25678"/>
    <cellStyle name="Normal 5 3 3 3 3 2 4" xfId="12828"/>
    <cellStyle name="Normal 5 3 3 3 3 2 5" xfId="15468"/>
    <cellStyle name="Normal 5 3 3 3 3 2 6" xfId="20398"/>
    <cellStyle name="Normal 5 3 3 3 3 3" xfId="3662"/>
    <cellStyle name="Normal 5 3 3 3 3 3 2" xfId="8943"/>
    <cellStyle name="Normal 5 3 3 3 3 3 2 2" xfId="27086"/>
    <cellStyle name="Normal 5 3 3 3 3 3 3" xfId="16700"/>
    <cellStyle name="Normal 5 3 3 3 3 3 4" xfId="21806"/>
    <cellStyle name="Normal 5 3 3 3 3 4" xfId="6302"/>
    <cellStyle name="Normal 5 3 3 3 3 4 2" xfId="24446"/>
    <cellStyle name="Normal 5 3 3 3 3 5" xfId="11596"/>
    <cellStyle name="Normal 5 3 3 3 3 6" xfId="14236"/>
    <cellStyle name="Normal 5 3 3 3 3 7" xfId="19166"/>
    <cellStyle name="Normal 5 3 3 3 4" xfId="1548"/>
    <cellStyle name="Normal 5 3 3 3 4 2" xfId="4190"/>
    <cellStyle name="Normal 5 3 3 3 4 2 2" xfId="9471"/>
    <cellStyle name="Normal 5 3 3 3 4 2 2 2" xfId="27614"/>
    <cellStyle name="Normal 5 3 3 3 4 2 3" xfId="17228"/>
    <cellStyle name="Normal 5 3 3 3 4 2 4" xfId="22334"/>
    <cellStyle name="Normal 5 3 3 3 4 3" xfId="6830"/>
    <cellStyle name="Normal 5 3 3 3 4 3 2" xfId="24974"/>
    <cellStyle name="Normal 5 3 3 3 4 4" xfId="12124"/>
    <cellStyle name="Normal 5 3 3 3 4 5" xfId="14764"/>
    <cellStyle name="Normal 5 3 3 3 4 6" xfId="19694"/>
    <cellStyle name="Normal 5 3 3 3 5" xfId="2957"/>
    <cellStyle name="Normal 5 3 3 3 5 2" xfId="8239"/>
    <cellStyle name="Normal 5 3 3 3 5 2 2" xfId="26382"/>
    <cellStyle name="Normal 5 3 3 3 5 3" xfId="15996"/>
    <cellStyle name="Normal 5 3 3 3 5 4" xfId="21102"/>
    <cellStyle name="Normal 5 3 3 3 6" xfId="5598"/>
    <cellStyle name="Normal 5 3 3 3 6 2" xfId="23742"/>
    <cellStyle name="Normal 5 3 3 3 7" xfId="10898"/>
    <cellStyle name="Normal 5 3 3 3 8" xfId="13532"/>
    <cellStyle name="Normal 5 3 3 3 9" xfId="18462"/>
    <cellStyle name="Normal 5 3 3 4" xfId="492"/>
    <cellStyle name="Normal 5 3 3 4 2" xfId="1197"/>
    <cellStyle name="Normal 5 3 3 4 2 2" xfId="2429"/>
    <cellStyle name="Normal 5 3 3 4 2 2 2" xfId="5071"/>
    <cellStyle name="Normal 5 3 3 4 2 2 2 2" xfId="10352"/>
    <cellStyle name="Normal 5 3 3 4 2 2 2 2 2" xfId="28495"/>
    <cellStyle name="Normal 5 3 3 4 2 2 2 3" xfId="18109"/>
    <cellStyle name="Normal 5 3 3 4 2 2 2 4" xfId="23215"/>
    <cellStyle name="Normal 5 3 3 4 2 2 3" xfId="7711"/>
    <cellStyle name="Normal 5 3 3 4 2 2 3 2" xfId="25855"/>
    <cellStyle name="Normal 5 3 3 4 2 2 4" xfId="13005"/>
    <cellStyle name="Normal 5 3 3 4 2 2 5" xfId="15645"/>
    <cellStyle name="Normal 5 3 3 4 2 2 6" xfId="20575"/>
    <cellStyle name="Normal 5 3 3 4 2 3" xfId="3839"/>
    <cellStyle name="Normal 5 3 3 4 2 3 2" xfId="9120"/>
    <cellStyle name="Normal 5 3 3 4 2 3 2 2" xfId="27263"/>
    <cellStyle name="Normal 5 3 3 4 2 3 3" xfId="16877"/>
    <cellStyle name="Normal 5 3 3 4 2 3 4" xfId="21983"/>
    <cellStyle name="Normal 5 3 3 4 2 4" xfId="6479"/>
    <cellStyle name="Normal 5 3 3 4 2 4 2" xfId="24623"/>
    <cellStyle name="Normal 5 3 3 4 2 5" xfId="11773"/>
    <cellStyle name="Normal 5 3 3 4 2 6" xfId="14413"/>
    <cellStyle name="Normal 5 3 3 4 2 7" xfId="19343"/>
    <cellStyle name="Normal 5 3 3 4 3" xfId="1725"/>
    <cellStyle name="Normal 5 3 3 4 3 2" xfId="4367"/>
    <cellStyle name="Normal 5 3 3 4 3 2 2" xfId="9648"/>
    <cellStyle name="Normal 5 3 3 4 3 2 2 2" xfId="27791"/>
    <cellStyle name="Normal 5 3 3 4 3 2 3" xfId="17405"/>
    <cellStyle name="Normal 5 3 3 4 3 2 4" xfId="22511"/>
    <cellStyle name="Normal 5 3 3 4 3 3" xfId="7007"/>
    <cellStyle name="Normal 5 3 3 4 3 3 2" xfId="25151"/>
    <cellStyle name="Normal 5 3 3 4 3 4" xfId="12301"/>
    <cellStyle name="Normal 5 3 3 4 3 5" xfId="14941"/>
    <cellStyle name="Normal 5 3 3 4 3 6" xfId="19871"/>
    <cellStyle name="Normal 5 3 3 4 4" xfId="3134"/>
    <cellStyle name="Normal 5 3 3 4 4 2" xfId="8416"/>
    <cellStyle name="Normal 5 3 3 4 4 2 2" xfId="26559"/>
    <cellStyle name="Normal 5 3 3 4 4 3" xfId="16173"/>
    <cellStyle name="Normal 5 3 3 4 4 4" xfId="21279"/>
    <cellStyle name="Normal 5 3 3 4 5" xfId="5775"/>
    <cellStyle name="Normal 5 3 3 4 5 2" xfId="23919"/>
    <cellStyle name="Normal 5 3 3 4 6" xfId="11071"/>
    <cellStyle name="Normal 5 3 3 4 7" xfId="13709"/>
    <cellStyle name="Normal 5 3 3 4 8" xfId="18639"/>
    <cellStyle name="Normal 5 3 3 5" xfId="845"/>
    <cellStyle name="Normal 5 3 3 5 2" xfId="2077"/>
    <cellStyle name="Normal 5 3 3 5 2 2" xfId="4719"/>
    <cellStyle name="Normal 5 3 3 5 2 2 2" xfId="10000"/>
    <cellStyle name="Normal 5 3 3 5 2 2 2 2" xfId="28143"/>
    <cellStyle name="Normal 5 3 3 5 2 2 3" xfId="17757"/>
    <cellStyle name="Normal 5 3 3 5 2 2 4" xfId="22863"/>
    <cellStyle name="Normal 5 3 3 5 2 3" xfId="7359"/>
    <cellStyle name="Normal 5 3 3 5 2 3 2" xfId="25503"/>
    <cellStyle name="Normal 5 3 3 5 2 4" xfId="12653"/>
    <cellStyle name="Normal 5 3 3 5 2 5" xfId="15293"/>
    <cellStyle name="Normal 5 3 3 5 2 6" xfId="20223"/>
    <cellStyle name="Normal 5 3 3 5 3" xfId="3487"/>
    <cellStyle name="Normal 5 3 3 5 3 2" xfId="8768"/>
    <cellStyle name="Normal 5 3 3 5 3 2 2" xfId="26911"/>
    <cellStyle name="Normal 5 3 3 5 3 3" xfId="16525"/>
    <cellStyle name="Normal 5 3 3 5 3 4" xfId="21631"/>
    <cellStyle name="Normal 5 3 3 5 4" xfId="6127"/>
    <cellStyle name="Normal 5 3 3 5 4 2" xfId="24271"/>
    <cellStyle name="Normal 5 3 3 5 5" xfId="11421"/>
    <cellStyle name="Normal 5 3 3 5 6" xfId="14061"/>
    <cellStyle name="Normal 5 3 3 5 7" xfId="18991"/>
    <cellStyle name="Normal 5 3 3 6" xfId="1372"/>
    <cellStyle name="Normal 5 3 3 6 2" xfId="4014"/>
    <cellStyle name="Normal 5 3 3 6 2 2" xfId="9295"/>
    <cellStyle name="Normal 5 3 3 6 2 2 2" xfId="27438"/>
    <cellStyle name="Normal 5 3 3 6 2 3" xfId="17052"/>
    <cellStyle name="Normal 5 3 3 6 2 4" xfId="22158"/>
    <cellStyle name="Normal 5 3 3 6 3" xfId="6654"/>
    <cellStyle name="Normal 5 3 3 6 3 2" xfId="24798"/>
    <cellStyle name="Normal 5 3 3 6 4" xfId="11948"/>
    <cellStyle name="Normal 5 3 3 6 5" xfId="14588"/>
    <cellStyle name="Normal 5 3 3 6 6" xfId="19518"/>
    <cellStyle name="Normal 5 3 3 7" xfId="2604"/>
    <cellStyle name="Normal 5 3 3 7 2" xfId="5246"/>
    <cellStyle name="Normal 5 3 3 7 2 2" xfId="10527"/>
    <cellStyle name="Normal 5 3 3 7 2 2 2" xfId="28670"/>
    <cellStyle name="Normal 5 3 3 7 2 3" xfId="23390"/>
    <cellStyle name="Normal 5 3 3 7 3" xfId="7886"/>
    <cellStyle name="Normal 5 3 3 7 3 2" xfId="26030"/>
    <cellStyle name="Normal 5 3 3 7 4" xfId="13180"/>
    <cellStyle name="Normal 5 3 3 7 5" xfId="15820"/>
    <cellStyle name="Normal 5 3 3 7 6" xfId="20750"/>
    <cellStyle name="Normal 5 3 3 8" xfId="2782"/>
    <cellStyle name="Normal 5 3 3 8 2" xfId="8064"/>
    <cellStyle name="Normal 5 3 3 8 2 2" xfId="26207"/>
    <cellStyle name="Normal 5 3 3 8 3" xfId="20927"/>
    <cellStyle name="Normal 5 3 3 9" xfId="5423"/>
    <cellStyle name="Normal 5 3 3 9 2" xfId="23567"/>
    <cellStyle name="Normal 5 3 4" xfId="186"/>
    <cellStyle name="Normal 5 3 4 10" xfId="13413"/>
    <cellStyle name="Normal 5 3 4 11" xfId="18343"/>
    <cellStyle name="Normal 5 3 4 2" xfId="372"/>
    <cellStyle name="Normal 5 3 4 2 2" xfId="725"/>
    <cellStyle name="Normal 5 3 4 2 2 2" xfId="1957"/>
    <cellStyle name="Normal 5 3 4 2 2 2 2" xfId="4599"/>
    <cellStyle name="Normal 5 3 4 2 2 2 2 2" xfId="9880"/>
    <cellStyle name="Normal 5 3 4 2 2 2 2 2 2" xfId="28023"/>
    <cellStyle name="Normal 5 3 4 2 2 2 2 3" xfId="17637"/>
    <cellStyle name="Normal 5 3 4 2 2 2 2 4" xfId="22743"/>
    <cellStyle name="Normal 5 3 4 2 2 2 3" xfId="7239"/>
    <cellStyle name="Normal 5 3 4 2 2 2 3 2" xfId="25383"/>
    <cellStyle name="Normal 5 3 4 2 2 2 4" xfId="12533"/>
    <cellStyle name="Normal 5 3 4 2 2 2 5" xfId="15173"/>
    <cellStyle name="Normal 5 3 4 2 2 2 6" xfId="20103"/>
    <cellStyle name="Normal 5 3 4 2 2 3" xfId="3367"/>
    <cellStyle name="Normal 5 3 4 2 2 3 2" xfId="8648"/>
    <cellStyle name="Normal 5 3 4 2 2 3 2 2" xfId="26791"/>
    <cellStyle name="Normal 5 3 4 2 2 3 3" xfId="16405"/>
    <cellStyle name="Normal 5 3 4 2 2 3 4" xfId="21511"/>
    <cellStyle name="Normal 5 3 4 2 2 4" xfId="6007"/>
    <cellStyle name="Normal 5 3 4 2 2 4 2" xfId="24151"/>
    <cellStyle name="Normal 5 3 4 2 2 5" xfId="11301"/>
    <cellStyle name="Normal 5 3 4 2 2 6" xfId="13941"/>
    <cellStyle name="Normal 5 3 4 2 2 7" xfId="18871"/>
    <cellStyle name="Normal 5 3 4 2 3" xfId="1077"/>
    <cellStyle name="Normal 5 3 4 2 3 2" xfId="2309"/>
    <cellStyle name="Normal 5 3 4 2 3 2 2" xfId="4951"/>
    <cellStyle name="Normal 5 3 4 2 3 2 2 2" xfId="10232"/>
    <cellStyle name="Normal 5 3 4 2 3 2 2 2 2" xfId="28375"/>
    <cellStyle name="Normal 5 3 4 2 3 2 2 3" xfId="17989"/>
    <cellStyle name="Normal 5 3 4 2 3 2 2 4" xfId="23095"/>
    <cellStyle name="Normal 5 3 4 2 3 2 3" xfId="7591"/>
    <cellStyle name="Normal 5 3 4 2 3 2 3 2" xfId="25735"/>
    <cellStyle name="Normal 5 3 4 2 3 2 4" xfId="12885"/>
    <cellStyle name="Normal 5 3 4 2 3 2 5" xfId="15525"/>
    <cellStyle name="Normal 5 3 4 2 3 2 6" xfId="20455"/>
    <cellStyle name="Normal 5 3 4 2 3 3" xfId="3719"/>
    <cellStyle name="Normal 5 3 4 2 3 3 2" xfId="9000"/>
    <cellStyle name="Normal 5 3 4 2 3 3 2 2" xfId="27143"/>
    <cellStyle name="Normal 5 3 4 2 3 3 3" xfId="16757"/>
    <cellStyle name="Normal 5 3 4 2 3 3 4" xfId="21863"/>
    <cellStyle name="Normal 5 3 4 2 3 4" xfId="6359"/>
    <cellStyle name="Normal 5 3 4 2 3 4 2" xfId="24503"/>
    <cellStyle name="Normal 5 3 4 2 3 5" xfId="11653"/>
    <cellStyle name="Normal 5 3 4 2 3 6" xfId="14293"/>
    <cellStyle name="Normal 5 3 4 2 3 7" xfId="19223"/>
    <cellStyle name="Normal 5 3 4 2 4" xfId="1605"/>
    <cellStyle name="Normal 5 3 4 2 4 2" xfId="4247"/>
    <cellStyle name="Normal 5 3 4 2 4 2 2" xfId="9528"/>
    <cellStyle name="Normal 5 3 4 2 4 2 2 2" xfId="27671"/>
    <cellStyle name="Normal 5 3 4 2 4 2 3" xfId="17285"/>
    <cellStyle name="Normal 5 3 4 2 4 2 4" xfId="22391"/>
    <cellStyle name="Normal 5 3 4 2 4 3" xfId="6887"/>
    <cellStyle name="Normal 5 3 4 2 4 3 2" xfId="25031"/>
    <cellStyle name="Normal 5 3 4 2 4 4" xfId="12181"/>
    <cellStyle name="Normal 5 3 4 2 4 5" xfId="14821"/>
    <cellStyle name="Normal 5 3 4 2 4 6" xfId="19751"/>
    <cellStyle name="Normal 5 3 4 2 5" xfId="3014"/>
    <cellStyle name="Normal 5 3 4 2 5 2" xfId="8296"/>
    <cellStyle name="Normal 5 3 4 2 5 2 2" xfId="26439"/>
    <cellStyle name="Normal 5 3 4 2 5 3" xfId="16053"/>
    <cellStyle name="Normal 5 3 4 2 5 4" xfId="21159"/>
    <cellStyle name="Normal 5 3 4 2 6" xfId="5655"/>
    <cellStyle name="Normal 5 3 4 2 6 2" xfId="23799"/>
    <cellStyle name="Normal 5 3 4 2 7" xfId="10954"/>
    <cellStyle name="Normal 5 3 4 2 8" xfId="13589"/>
    <cellStyle name="Normal 5 3 4 2 9" xfId="18519"/>
    <cellStyle name="Normal 5 3 4 3" xfId="548"/>
    <cellStyle name="Normal 5 3 4 3 2" xfId="1253"/>
    <cellStyle name="Normal 5 3 4 3 2 2" xfId="2485"/>
    <cellStyle name="Normal 5 3 4 3 2 2 2" xfId="5127"/>
    <cellStyle name="Normal 5 3 4 3 2 2 2 2" xfId="10408"/>
    <cellStyle name="Normal 5 3 4 3 2 2 2 2 2" xfId="28551"/>
    <cellStyle name="Normal 5 3 4 3 2 2 2 3" xfId="18165"/>
    <cellStyle name="Normal 5 3 4 3 2 2 2 4" xfId="23271"/>
    <cellStyle name="Normal 5 3 4 3 2 2 3" xfId="7767"/>
    <cellStyle name="Normal 5 3 4 3 2 2 3 2" xfId="25911"/>
    <cellStyle name="Normal 5 3 4 3 2 2 4" xfId="13061"/>
    <cellStyle name="Normal 5 3 4 3 2 2 5" xfId="15701"/>
    <cellStyle name="Normal 5 3 4 3 2 2 6" xfId="20631"/>
    <cellStyle name="Normal 5 3 4 3 2 3" xfId="3895"/>
    <cellStyle name="Normal 5 3 4 3 2 3 2" xfId="9176"/>
    <cellStyle name="Normal 5 3 4 3 2 3 2 2" xfId="27319"/>
    <cellStyle name="Normal 5 3 4 3 2 3 3" xfId="16933"/>
    <cellStyle name="Normal 5 3 4 3 2 3 4" xfId="22039"/>
    <cellStyle name="Normal 5 3 4 3 2 4" xfId="6535"/>
    <cellStyle name="Normal 5 3 4 3 2 4 2" xfId="24679"/>
    <cellStyle name="Normal 5 3 4 3 2 5" xfId="11829"/>
    <cellStyle name="Normal 5 3 4 3 2 6" xfId="14469"/>
    <cellStyle name="Normal 5 3 4 3 2 7" xfId="19399"/>
    <cellStyle name="Normal 5 3 4 3 3" xfId="1781"/>
    <cellStyle name="Normal 5 3 4 3 3 2" xfId="4423"/>
    <cellStyle name="Normal 5 3 4 3 3 2 2" xfId="9704"/>
    <cellStyle name="Normal 5 3 4 3 3 2 2 2" xfId="27847"/>
    <cellStyle name="Normal 5 3 4 3 3 2 3" xfId="17461"/>
    <cellStyle name="Normal 5 3 4 3 3 2 4" xfId="22567"/>
    <cellStyle name="Normal 5 3 4 3 3 3" xfId="7063"/>
    <cellStyle name="Normal 5 3 4 3 3 3 2" xfId="25207"/>
    <cellStyle name="Normal 5 3 4 3 3 4" xfId="12357"/>
    <cellStyle name="Normal 5 3 4 3 3 5" xfId="14997"/>
    <cellStyle name="Normal 5 3 4 3 3 6" xfId="19927"/>
    <cellStyle name="Normal 5 3 4 3 4" xfId="3190"/>
    <cellStyle name="Normal 5 3 4 3 4 2" xfId="8472"/>
    <cellStyle name="Normal 5 3 4 3 4 2 2" xfId="26615"/>
    <cellStyle name="Normal 5 3 4 3 4 3" xfId="16229"/>
    <cellStyle name="Normal 5 3 4 3 4 4" xfId="21335"/>
    <cellStyle name="Normal 5 3 4 3 5" xfId="5831"/>
    <cellStyle name="Normal 5 3 4 3 5 2" xfId="23975"/>
    <cellStyle name="Normal 5 3 4 3 6" xfId="11126"/>
    <cellStyle name="Normal 5 3 4 3 7" xfId="13765"/>
    <cellStyle name="Normal 5 3 4 3 8" xfId="18695"/>
    <cellStyle name="Normal 5 3 4 4" xfId="901"/>
    <cellStyle name="Normal 5 3 4 4 2" xfId="2133"/>
    <cellStyle name="Normal 5 3 4 4 2 2" xfId="4775"/>
    <cellStyle name="Normal 5 3 4 4 2 2 2" xfId="10056"/>
    <cellStyle name="Normal 5 3 4 4 2 2 2 2" xfId="28199"/>
    <cellStyle name="Normal 5 3 4 4 2 2 3" xfId="17813"/>
    <cellStyle name="Normal 5 3 4 4 2 2 4" xfId="22919"/>
    <cellStyle name="Normal 5 3 4 4 2 3" xfId="7415"/>
    <cellStyle name="Normal 5 3 4 4 2 3 2" xfId="25559"/>
    <cellStyle name="Normal 5 3 4 4 2 4" xfId="12709"/>
    <cellStyle name="Normal 5 3 4 4 2 5" xfId="15349"/>
    <cellStyle name="Normal 5 3 4 4 2 6" xfId="20279"/>
    <cellStyle name="Normal 5 3 4 4 3" xfId="3543"/>
    <cellStyle name="Normal 5 3 4 4 3 2" xfId="8824"/>
    <cellStyle name="Normal 5 3 4 4 3 2 2" xfId="26967"/>
    <cellStyle name="Normal 5 3 4 4 3 3" xfId="16581"/>
    <cellStyle name="Normal 5 3 4 4 3 4" xfId="21687"/>
    <cellStyle name="Normal 5 3 4 4 4" xfId="6183"/>
    <cellStyle name="Normal 5 3 4 4 4 2" xfId="24327"/>
    <cellStyle name="Normal 5 3 4 4 5" xfId="11477"/>
    <cellStyle name="Normal 5 3 4 4 6" xfId="14117"/>
    <cellStyle name="Normal 5 3 4 4 7" xfId="19047"/>
    <cellStyle name="Normal 5 3 4 5" xfId="1429"/>
    <cellStyle name="Normal 5 3 4 5 2" xfId="4071"/>
    <cellStyle name="Normal 5 3 4 5 2 2" xfId="9352"/>
    <cellStyle name="Normal 5 3 4 5 2 2 2" xfId="27495"/>
    <cellStyle name="Normal 5 3 4 5 2 3" xfId="17109"/>
    <cellStyle name="Normal 5 3 4 5 2 4" xfId="22215"/>
    <cellStyle name="Normal 5 3 4 5 3" xfId="6711"/>
    <cellStyle name="Normal 5 3 4 5 3 2" xfId="24855"/>
    <cellStyle name="Normal 5 3 4 5 4" xfId="12005"/>
    <cellStyle name="Normal 5 3 4 5 5" xfId="14645"/>
    <cellStyle name="Normal 5 3 4 5 6" xfId="19575"/>
    <cellStyle name="Normal 5 3 4 6" xfId="2661"/>
    <cellStyle name="Normal 5 3 4 6 2" xfId="5303"/>
    <cellStyle name="Normal 5 3 4 6 2 2" xfId="10584"/>
    <cellStyle name="Normal 5 3 4 6 2 2 2" xfId="28727"/>
    <cellStyle name="Normal 5 3 4 6 2 3" xfId="23447"/>
    <cellStyle name="Normal 5 3 4 6 3" xfId="7943"/>
    <cellStyle name="Normal 5 3 4 6 3 2" xfId="26087"/>
    <cellStyle name="Normal 5 3 4 6 4" xfId="13237"/>
    <cellStyle name="Normal 5 3 4 6 5" xfId="15877"/>
    <cellStyle name="Normal 5 3 4 6 6" xfId="20807"/>
    <cellStyle name="Normal 5 3 4 7" xfId="2838"/>
    <cellStyle name="Normal 5 3 4 7 2" xfId="8120"/>
    <cellStyle name="Normal 5 3 4 7 2 2" xfId="26263"/>
    <cellStyle name="Normal 5 3 4 7 3" xfId="20983"/>
    <cellStyle name="Normal 5 3 4 8" xfId="5479"/>
    <cellStyle name="Normal 5 3 4 8 2" xfId="23623"/>
    <cellStyle name="Normal 5 3 4 9" xfId="10777"/>
    <cellStyle name="Normal 5 3 5" xfId="284"/>
    <cellStyle name="Normal 5 3 5 2" xfId="636"/>
    <cellStyle name="Normal 5 3 5 2 2" xfId="1868"/>
    <cellStyle name="Normal 5 3 5 2 2 2" xfId="4510"/>
    <cellStyle name="Normal 5 3 5 2 2 2 2" xfId="9791"/>
    <cellStyle name="Normal 5 3 5 2 2 2 2 2" xfId="27934"/>
    <cellStyle name="Normal 5 3 5 2 2 2 3" xfId="17548"/>
    <cellStyle name="Normal 5 3 5 2 2 2 4" xfId="22654"/>
    <cellStyle name="Normal 5 3 5 2 2 3" xfId="7150"/>
    <cellStyle name="Normal 5 3 5 2 2 3 2" xfId="25294"/>
    <cellStyle name="Normal 5 3 5 2 2 4" xfId="12444"/>
    <cellStyle name="Normal 5 3 5 2 2 5" xfId="15084"/>
    <cellStyle name="Normal 5 3 5 2 2 6" xfId="20014"/>
    <cellStyle name="Normal 5 3 5 2 3" xfId="3278"/>
    <cellStyle name="Normal 5 3 5 2 3 2" xfId="8559"/>
    <cellStyle name="Normal 5 3 5 2 3 2 2" xfId="26702"/>
    <cellStyle name="Normal 5 3 5 2 3 3" xfId="16316"/>
    <cellStyle name="Normal 5 3 5 2 3 4" xfId="21422"/>
    <cellStyle name="Normal 5 3 5 2 4" xfId="5918"/>
    <cellStyle name="Normal 5 3 5 2 4 2" xfId="24062"/>
    <cellStyle name="Normal 5 3 5 2 5" xfId="11212"/>
    <cellStyle name="Normal 5 3 5 2 6" xfId="13852"/>
    <cellStyle name="Normal 5 3 5 2 7" xfId="18782"/>
    <cellStyle name="Normal 5 3 5 3" xfId="988"/>
    <cellStyle name="Normal 5 3 5 3 2" xfId="2220"/>
    <cellStyle name="Normal 5 3 5 3 2 2" xfId="4862"/>
    <cellStyle name="Normal 5 3 5 3 2 2 2" xfId="10143"/>
    <cellStyle name="Normal 5 3 5 3 2 2 2 2" xfId="28286"/>
    <cellStyle name="Normal 5 3 5 3 2 2 3" xfId="17900"/>
    <cellStyle name="Normal 5 3 5 3 2 2 4" xfId="23006"/>
    <cellStyle name="Normal 5 3 5 3 2 3" xfId="7502"/>
    <cellStyle name="Normal 5 3 5 3 2 3 2" xfId="25646"/>
    <cellStyle name="Normal 5 3 5 3 2 4" xfId="12796"/>
    <cellStyle name="Normal 5 3 5 3 2 5" xfId="15436"/>
    <cellStyle name="Normal 5 3 5 3 2 6" xfId="20366"/>
    <cellStyle name="Normal 5 3 5 3 3" xfId="3630"/>
    <cellStyle name="Normal 5 3 5 3 3 2" xfId="8911"/>
    <cellStyle name="Normal 5 3 5 3 3 2 2" xfId="27054"/>
    <cellStyle name="Normal 5 3 5 3 3 3" xfId="16668"/>
    <cellStyle name="Normal 5 3 5 3 3 4" xfId="21774"/>
    <cellStyle name="Normal 5 3 5 3 4" xfId="6270"/>
    <cellStyle name="Normal 5 3 5 3 4 2" xfId="24414"/>
    <cellStyle name="Normal 5 3 5 3 5" xfId="11564"/>
    <cellStyle name="Normal 5 3 5 3 6" xfId="14204"/>
    <cellStyle name="Normal 5 3 5 3 7" xfId="19134"/>
    <cellStyle name="Normal 5 3 5 4" xfId="1516"/>
    <cellStyle name="Normal 5 3 5 4 2" xfId="4158"/>
    <cellStyle name="Normal 5 3 5 4 2 2" xfId="9439"/>
    <cellStyle name="Normal 5 3 5 4 2 2 2" xfId="27582"/>
    <cellStyle name="Normal 5 3 5 4 2 3" xfId="17196"/>
    <cellStyle name="Normal 5 3 5 4 2 4" xfId="22302"/>
    <cellStyle name="Normal 5 3 5 4 3" xfId="6798"/>
    <cellStyle name="Normal 5 3 5 4 3 2" xfId="24942"/>
    <cellStyle name="Normal 5 3 5 4 4" xfId="12092"/>
    <cellStyle name="Normal 5 3 5 4 5" xfId="14732"/>
    <cellStyle name="Normal 5 3 5 4 6" xfId="19662"/>
    <cellStyle name="Normal 5 3 5 5" xfId="2925"/>
    <cellStyle name="Normal 5 3 5 5 2" xfId="8207"/>
    <cellStyle name="Normal 5 3 5 5 2 2" xfId="26350"/>
    <cellStyle name="Normal 5 3 5 5 3" xfId="15964"/>
    <cellStyle name="Normal 5 3 5 5 4" xfId="21070"/>
    <cellStyle name="Normal 5 3 5 6" xfId="5566"/>
    <cellStyle name="Normal 5 3 5 6 2" xfId="23710"/>
    <cellStyle name="Normal 5 3 5 7" xfId="10869"/>
    <cellStyle name="Normal 5 3 5 8" xfId="13500"/>
    <cellStyle name="Normal 5 3 5 9" xfId="18431"/>
    <cellStyle name="Normal 5 3 6" xfId="459"/>
    <cellStyle name="Normal 5 3 6 2" xfId="1164"/>
    <cellStyle name="Normal 5 3 6 2 2" xfId="2396"/>
    <cellStyle name="Normal 5 3 6 2 2 2" xfId="5038"/>
    <cellStyle name="Normal 5 3 6 2 2 2 2" xfId="10319"/>
    <cellStyle name="Normal 5 3 6 2 2 2 2 2" xfId="28462"/>
    <cellStyle name="Normal 5 3 6 2 2 2 3" xfId="18076"/>
    <cellStyle name="Normal 5 3 6 2 2 2 4" xfId="23182"/>
    <cellStyle name="Normal 5 3 6 2 2 3" xfId="7678"/>
    <cellStyle name="Normal 5 3 6 2 2 3 2" xfId="25822"/>
    <cellStyle name="Normal 5 3 6 2 2 4" xfId="12972"/>
    <cellStyle name="Normal 5 3 6 2 2 5" xfId="15612"/>
    <cellStyle name="Normal 5 3 6 2 2 6" xfId="20542"/>
    <cellStyle name="Normal 5 3 6 2 3" xfId="3806"/>
    <cellStyle name="Normal 5 3 6 2 3 2" xfId="9087"/>
    <cellStyle name="Normal 5 3 6 2 3 2 2" xfId="27230"/>
    <cellStyle name="Normal 5 3 6 2 3 3" xfId="16844"/>
    <cellStyle name="Normal 5 3 6 2 3 4" xfId="21950"/>
    <cellStyle name="Normal 5 3 6 2 4" xfId="6446"/>
    <cellStyle name="Normal 5 3 6 2 4 2" xfId="24590"/>
    <cellStyle name="Normal 5 3 6 2 5" xfId="11740"/>
    <cellStyle name="Normal 5 3 6 2 6" xfId="14380"/>
    <cellStyle name="Normal 5 3 6 2 7" xfId="19310"/>
    <cellStyle name="Normal 5 3 6 3" xfId="1692"/>
    <cellStyle name="Normal 5 3 6 3 2" xfId="4334"/>
    <cellStyle name="Normal 5 3 6 3 2 2" xfId="9615"/>
    <cellStyle name="Normal 5 3 6 3 2 2 2" xfId="27758"/>
    <cellStyle name="Normal 5 3 6 3 2 3" xfId="17372"/>
    <cellStyle name="Normal 5 3 6 3 2 4" xfId="22478"/>
    <cellStyle name="Normal 5 3 6 3 3" xfId="6974"/>
    <cellStyle name="Normal 5 3 6 3 3 2" xfId="25118"/>
    <cellStyle name="Normal 5 3 6 3 4" xfId="12268"/>
    <cellStyle name="Normal 5 3 6 3 5" xfId="14908"/>
    <cellStyle name="Normal 5 3 6 3 6" xfId="19838"/>
    <cellStyle name="Normal 5 3 6 4" xfId="3101"/>
    <cellStyle name="Normal 5 3 6 4 2" xfId="8383"/>
    <cellStyle name="Normal 5 3 6 4 2 2" xfId="26526"/>
    <cellStyle name="Normal 5 3 6 4 3" xfId="16140"/>
    <cellStyle name="Normal 5 3 6 4 4" xfId="21246"/>
    <cellStyle name="Normal 5 3 6 5" xfId="5742"/>
    <cellStyle name="Normal 5 3 6 5 2" xfId="23886"/>
    <cellStyle name="Normal 5 3 6 6" xfId="11040"/>
    <cellStyle name="Normal 5 3 6 7" xfId="13676"/>
    <cellStyle name="Normal 5 3 6 8" xfId="18606"/>
    <cellStyle name="Normal 5 3 7" xfId="812"/>
    <cellStyle name="Normal 5 3 7 2" xfId="2044"/>
    <cellStyle name="Normal 5 3 7 2 2" xfId="4686"/>
    <cellStyle name="Normal 5 3 7 2 2 2" xfId="9967"/>
    <cellStyle name="Normal 5 3 7 2 2 2 2" xfId="28110"/>
    <cellStyle name="Normal 5 3 7 2 2 3" xfId="17724"/>
    <cellStyle name="Normal 5 3 7 2 2 4" xfId="22830"/>
    <cellStyle name="Normal 5 3 7 2 3" xfId="7326"/>
    <cellStyle name="Normal 5 3 7 2 3 2" xfId="25470"/>
    <cellStyle name="Normal 5 3 7 2 4" xfId="12620"/>
    <cellStyle name="Normal 5 3 7 2 5" xfId="15260"/>
    <cellStyle name="Normal 5 3 7 2 6" xfId="20190"/>
    <cellStyle name="Normal 5 3 7 3" xfId="3454"/>
    <cellStyle name="Normal 5 3 7 3 2" xfId="8735"/>
    <cellStyle name="Normal 5 3 7 3 2 2" xfId="26878"/>
    <cellStyle name="Normal 5 3 7 3 3" xfId="16492"/>
    <cellStyle name="Normal 5 3 7 3 4" xfId="21598"/>
    <cellStyle name="Normal 5 3 7 4" xfId="6094"/>
    <cellStyle name="Normal 5 3 7 4 2" xfId="24238"/>
    <cellStyle name="Normal 5 3 7 5" xfId="11388"/>
    <cellStyle name="Normal 5 3 7 6" xfId="14028"/>
    <cellStyle name="Normal 5 3 7 7" xfId="18958"/>
    <cellStyle name="Normal 5 3 8" xfId="1340"/>
    <cellStyle name="Normal 5 3 8 2" xfId="3982"/>
    <cellStyle name="Normal 5 3 8 2 2" xfId="9263"/>
    <cellStyle name="Normal 5 3 8 2 2 2" xfId="27406"/>
    <cellStyle name="Normal 5 3 8 2 3" xfId="17020"/>
    <cellStyle name="Normal 5 3 8 2 4" xfId="22126"/>
    <cellStyle name="Normal 5 3 8 3" xfId="6622"/>
    <cellStyle name="Normal 5 3 8 3 2" xfId="24766"/>
    <cellStyle name="Normal 5 3 8 4" xfId="11916"/>
    <cellStyle name="Normal 5 3 8 5" xfId="14556"/>
    <cellStyle name="Normal 5 3 8 6" xfId="19486"/>
    <cellStyle name="Normal 5 3 9" xfId="2572"/>
    <cellStyle name="Normal 5 3 9 2" xfId="5214"/>
    <cellStyle name="Normal 5 3 9 2 2" xfId="10495"/>
    <cellStyle name="Normal 5 3 9 2 2 2" xfId="28638"/>
    <cellStyle name="Normal 5 3 9 2 3" xfId="23358"/>
    <cellStyle name="Normal 5 3 9 3" xfId="7854"/>
    <cellStyle name="Normal 5 3 9 3 2" xfId="25998"/>
    <cellStyle name="Normal 5 3 9 4" xfId="13148"/>
    <cellStyle name="Normal 5 3 9 5" xfId="15788"/>
    <cellStyle name="Normal 5 3 9 6" xfId="20718"/>
    <cellStyle name="Normal 5 4" xfId="72"/>
    <cellStyle name="Normal 5 4 10" xfId="10714"/>
    <cellStyle name="Normal 5 4 11" xfId="13332"/>
    <cellStyle name="Normal 5 4 12" xfId="18261"/>
    <cellStyle name="Normal 5 4 2" xfId="195"/>
    <cellStyle name="Normal 5 4 2 10" xfId="13421"/>
    <cellStyle name="Normal 5 4 2 11" xfId="18351"/>
    <cellStyle name="Normal 5 4 2 2" xfId="380"/>
    <cellStyle name="Normal 5 4 2 2 2" xfId="733"/>
    <cellStyle name="Normal 5 4 2 2 2 2" xfId="1965"/>
    <cellStyle name="Normal 5 4 2 2 2 2 2" xfId="4607"/>
    <cellStyle name="Normal 5 4 2 2 2 2 2 2" xfId="9888"/>
    <cellStyle name="Normal 5 4 2 2 2 2 2 2 2" xfId="28031"/>
    <cellStyle name="Normal 5 4 2 2 2 2 2 3" xfId="17645"/>
    <cellStyle name="Normal 5 4 2 2 2 2 2 4" xfId="22751"/>
    <cellStyle name="Normal 5 4 2 2 2 2 3" xfId="7247"/>
    <cellStyle name="Normal 5 4 2 2 2 2 3 2" xfId="25391"/>
    <cellStyle name="Normal 5 4 2 2 2 2 4" xfId="12541"/>
    <cellStyle name="Normal 5 4 2 2 2 2 5" xfId="15181"/>
    <cellStyle name="Normal 5 4 2 2 2 2 6" xfId="20111"/>
    <cellStyle name="Normal 5 4 2 2 2 3" xfId="3375"/>
    <cellStyle name="Normal 5 4 2 2 2 3 2" xfId="8656"/>
    <cellStyle name="Normal 5 4 2 2 2 3 2 2" xfId="26799"/>
    <cellStyle name="Normal 5 4 2 2 2 3 3" xfId="16413"/>
    <cellStyle name="Normal 5 4 2 2 2 3 4" xfId="21519"/>
    <cellStyle name="Normal 5 4 2 2 2 4" xfId="6015"/>
    <cellStyle name="Normal 5 4 2 2 2 4 2" xfId="24159"/>
    <cellStyle name="Normal 5 4 2 2 2 5" xfId="11309"/>
    <cellStyle name="Normal 5 4 2 2 2 6" xfId="13949"/>
    <cellStyle name="Normal 5 4 2 2 2 7" xfId="18879"/>
    <cellStyle name="Normal 5 4 2 2 3" xfId="1085"/>
    <cellStyle name="Normal 5 4 2 2 3 2" xfId="2317"/>
    <cellStyle name="Normal 5 4 2 2 3 2 2" xfId="4959"/>
    <cellStyle name="Normal 5 4 2 2 3 2 2 2" xfId="10240"/>
    <cellStyle name="Normal 5 4 2 2 3 2 2 2 2" xfId="28383"/>
    <cellStyle name="Normal 5 4 2 2 3 2 2 3" xfId="17997"/>
    <cellStyle name="Normal 5 4 2 2 3 2 2 4" xfId="23103"/>
    <cellStyle name="Normal 5 4 2 2 3 2 3" xfId="7599"/>
    <cellStyle name="Normal 5 4 2 2 3 2 3 2" xfId="25743"/>
    <cellStyle name="Normal 5 4 2 2 3 2 4" xfId="12893"/>
    <cellStyle name="Normal 5 4 2 2 3 2 5" xfId="15533"/>
    <cellStyle name="Normal 5 4 2 2 3 2 6" xfId="20463"/>
    <cellStyle name="Normal 5 4 2 2 3 3" xfId="3727"/>
    <cellStyle name="Normal 5 4 2 2 3 3 2" xfId="9008"/>
    <cellStyle name="Normal 5 4 2 2 3 3 2 2" xfId="27151"/>
    <cellStyle name="Normal 5 4 2 2 3 3 3" xfId="16765"/>
    <cellStyle name="Normal 5 4 2 2 3 3 4" xfId="21871"/>
    <cellStyle name="Normal 5 4 2 2 3 4" xfId="6367"/>
    <cellStyle name="Normal 5 4 2 2 3 4 2" xfId="24511"/>
    <cellStyle name="Normal 5 4 2 2 3 5" xfId="11661"/>
    <cellStyle name="Normal 5 4 2 2 3 6" xfId="14301"/>
    <cellStyle name="Normal 5 4 2 2 3 7" xfId="19231"/>
    <cellStyle name="Normal 5 4 2 2 4" xfId="1613"/>
    <cellStyle name="Normal 5 4 2 2 4 2" xfId="4255"/>
    <cellStyle name="Normal 5 4 2 2 4 2 2" xfId="9536"/>
    <cellStyle name="Normal 5 4 2 2 4 2 2 2" xfId="27679"/>
    <cellStyle name="Normal 5 4 2 2 4 2 3" xfId="17293"/>
    <cellStyle name="Normal 5 4 2 2 4 2 4" xfId="22399"/>
    <cellStyle name="Normal 5 4 2 2 4 3" xfId="6895"/>
    <cellStyle name="Normal 5 4 2 2 4 3 2" xfId="25039"/>
    <cellStyle name="Normal 5 4 2 2 4 4" xfId="12189"/>
    <cellStyle name="Normal 5 4 2 2 4 5" xfId="14829"/>
    <cellStyle name="Normal 5 4 2 2 4 6" xfId="19759"/>
    <cellStyle name="Normal 5 4 2 2 5" xfId="3022"/>
    <cellStyle name="Normal 5 4 2 2 5 2" xfId="8304"/>
    <cellStyle name="Normal 5 4 2 2 5 2 2" xfId="26447"/>
    <cellStyle name="Normal 5 4 2 2 5 3" xfId="16061"/>
    <cellStyle name="Normal 5 4 2 2 5 4" xfId="21167"/>
    <cellStyle name="Normal 5 4 2 2 6" xfId="5663"/>
    <cellStyle name="Normal 5 4 2 2 6 2" xfId="23807"/>
    <cellStyle name="Normal 5 4 2 2 7" xfId="10962"/>
    <cellStyle name="Normal 5 4 2 2 8" xfId="13597"/>
    <cellStyle name="Normal 5 4 2 2 9" xfId="18527"/>
    <cellStyle name="Normal 5 4 2 3" xfId="556"/>
    <cellStyle name="Normal 5 4 2 3 2" xfId="1261"/>
    <cellStyle name="Normal 5 4 2 3 2 2" xfId="2493"/>
    <cellStyle name="Normal 5 4 2 3 2 2 2" xfId="5135"/>
    <cellStyle name="Normal 5 4 2 3 2 2 2 2" xfId="10416"/>
    <cellStyle name="Normal 5 4 2 3 2 2 2 2 2" xfId="28559"/>
    <cellStyle name="Normal 5 4 2 3 2 2 2 3" xfId="18173"/>
    <cellStyle name="Normal 5 4 2 3 2 2 2 4" xfId="23279"/>
    <cellStyle name="Normal 5 4 2 3 2 2 3" xfId="7775"/>
    <cellStyle name="Normal 5 4 2 3 2 2 3 2" xfId="25919"/>
    <cellStyle name="Normal 5 4 2 3 2 2 4" xfId="13069"/>
    <cellStyle name="Normal 5 4 2 3 2 2 5" xfId="15709"/>
    <cellStyle name="Normal 5 4 2 3 2 2 6" xfId="20639"/>
    <cellStyle name="Normal 5 4 2 3 2 3" xfId="3903"/>
    <cellStyle name="Normal 5 4 2 3 2 3 2" xfId="9184"/>
    <cellStyle name="Normal 5 4 2 3 2 3 2 2" xfId="27327"/>
    <cellStyle name="Normal 5 4 2 3 2 3 3" xfId="16941"/>
    <cellStyle name="Normal 5 4 2 3 2 3 4" xfId="22047"/>
    <cellStyle name="Normal 5 4 2 3 2 4" xfId="6543"/>
    <cellStyle name="Normal 5 4 2 3 2 4 2" xfId="24687"/>
    <cellStyle name="Normal 5 4 2 3 2 5" xfId="11837"/>
    <cellStyle name="Normal 5 4 2 3 2 6" xfId="14477"/>
    <cellStyle name="Normal 5 4 2 3 2 7" xfId="19407"/>
    <cellStyle name="Normal 5 4 2 3 3" xfId="1789"/>
    <cellStyle name="Normal 5 4 2 3 3 2" xfId="4431"/>
    <cellStyle name="Normal 5 4 2 3 3 2 2" xfId="9712"/>
    <cellStyle name="Normal 5 4 2 3 3 2 2 2" xfId="27855"/>
    <cellStyle name="Normal 5 4 2 3 3 2 3" xfId="17469"/>
    <cellStyle name="Normal 5 4 2 3 3 2 4" xfId="22575"/>
    <cellStyle name="Normal 5 4 2 3 3 3" xfId="7071"/>
    <cellStyle name="Normal 5 4 2 3 3 3 2" xfId="25215"/>
    <cellStyle name="Normal 5 4 2 3 3 4" xfId="12365"/>
    <cellStyle name="Normal 5 4 2 3 3 5" xfId="15005"/>
    <cellStyle name="Normal 5 4 2 3 3 6" xfId="19935"/>
    <cellStyle name="Normal 5 4 2 3 4" xfId="3198"/>
    <cellStyle name="Normal 5 4 2 3 4 2" xfId="8480"/>
    <cellStyle name="Normal 5 4 2 3 4 2 2" xfId="26623"/>
    <cellStyle name="Normal 5 4 2 3 4 3" xfId="16237"/>
    <cellStyle name="Normal 5 4 2 3 4 4" xfId="21343"/>
    <cellStyle name="Normal 5 4 2 3 5" xfId="5839"/>
    <cellStyle name="Normal 5 4 2 3 5 2" xfId="23983"/>
    <cellStyle name="Normal 5 4 2 3 6" xfId="11134"/>
    <cellStyle name="Normal 5 4 2 3 7" xfId="13773"/>
    <cellStyle name="Normal 5 4 2 3 8" xfId="18703"/>
    <cellStyle name="Normal 5 4 2 4" xfId="909"/>
    <cellStyle name="Normal 5 4 2 4 2" xfId="2141"/>
    <cellStyle name="Normal 5 4 2 4 2 2" xfId="4783"/>
    <cellStyle name="Normal 5 4 2 4 2 2 2" xfId="10064"/>
    <cellStyle name="Normal 5 4 2 4 2 2 2 2" xfId="28207"/>
    <cellStyle name="Normal 5 4 2 4 2 2 3" xfId="17821"/>
    <cellStyle name="Normal 5 4 2 4 2 2 4" xfId="22927"/>
    <cellStyle name="Normal 5 4 2 4 2 3" xfId="7423"/>
    <cellStyle name="Normal 5 4 2 4 2 3 2" xfId="25567"/>
    <cellStyle name="Normal 5 4 2 4 2 4" xfId="12717"/>
    <cellStyle name="Normal 5 4 2 4 2 5" xfId="15357"/>
    <cellStyle name="Normal 5 4 2 4 2 6" xfId="20287"/>
    <cellStyle name="Normal 5 4 2 4 3" xfId="3551"/>
    <cellStyle name="Normal 5 4 2 4 3 2" xfId="8832"/>
    <cellStyle name="Normal 5 4 2 4 3 2 2" xfId="26975"/>
    <cellStyle name="Normal 5 4 2 4 3 3" xfId="16589"/>
    <cellStyle name="Normal 5 4 2 4 3 4" xfId="21695"/>
    <cellStyle name="Normal 5 4 2 4 4" xfId="6191"/>
    <cellStyle name="Normal 5 4 2 4 4 2" xfId="24335"/>
    <cellStyle name="Normal 5 4 2 4 5" xfId="11485"/>
    <cellStyle name="Normal 5 4 2 4 6" xfId="14125"/>
    <cellStyle name="Normal 5 4 2 4 7" xfId="19055"/>
    <cellStyle name="Normal 5 4 2 5" xfId="1437"/>
    <cellStyle name="Normal 5 4 2 5 2" xfId="4079"/>
    <cellStyle name="Normal 5 4 2 5 2 2" xfId="9360"/>
    <cellStyle name="Normal 5 4 2 5 2 2 2" xfId="27503"/>
    <cellStyle name="Normal 5 4 2 5 2 3" xfId="17117"/>
    <cellStyle name="Normal 5 4 2 5 2 4" xfId="22223"/>
    <cellStyle name="Normal 5 4 2 5 3" xfId="6719"/>
    <cellStyle name="Normal 5 4 2 5 3 2" xfId="24863"/>
    <cellStyle name="Normal 5 4 2 5 4" xfId="12013"/>
    <cellStyle name="Normal 5 4 2 5 5" xfId="14653"/>
    <cellStyle name="Normal 5 4 2 5 6" xfId="19583"/>
    <cellStyle name="Normal 5 4 2 6" xfId="2669"/>
    <cellStyle name="Normal 5 4 2 6 2" xfId="5311"/>
    <cellStyle name="Normal 5 4 2 6 2 2" xfId="10592"/>
    <cellStyle name="Normal 5 4 2 6 2 2 2" xfId="28735"/>
    <cellStyle name="Normal 5 4 2 6 2 3" xfId="23455"/>
    <cellStyle name="Normal 5 4 2 6 3" xfId="7951"/>
    <cellStyle name="Normal 5 4 2 6 3 2" xfId="26095"/>
    <cellStyle name="Normal 5 4 2 6 4" xfId="13245"/>
    <cellStyle name="Normal 5 4 2 6 5" xfId="15885"/>
    <cellStyle name="Normal 5 4 2 6 6" xfId="20815"/>
    <cellStyle name="Normal 5 4 2 7" xfId="2846"/>
    <cellStyle name="Normal 5 4 2 7 2" xfId="8128"/>
    <cellStyle name="Normal 5 4 2 7 2 2" xfId="26271"/>
    <cellStyle name="Normal 5 4 2 7 3" xfId="20991"/>
    <cellStyle name="Normal 5 4 2 8" xfId="5487"/>
    <cellStyle name="Normal 5 4 2 8 2" xfId="23631"/>
    <cellStyle name="Normal 5 4 2 9" xfId="10785"/>
    <cellStyle name="Normal 5 4 3" xfId="291"/>
    <cellStyle name="Normal 5 4 3 2" xfId="644"/>
    <cellStyle name="Normal 5 4 3 2 2" xfId="1876"/>
    <cellStyle name="Normal 5 4 3 2 2 2" xfId="4518"/>
    <cellStyle name="Normal 5 4 3 2 2 2 2" xfId="9799"/>
    <cellStyle name="Normal 5 4 3 2 2 2 2 2" xfId="27942"/>
    <cellStyle name="Normal 5 4 3 2 2 2 3" xfId="17556"/>
    <cellStyle name="Normal 5 4 3 2 2 2 4" xfId="22662"/>
    <cellStyle name="Normal 5 4 3 2 2 3" xfId="7158"/>
    <cellStyle name="Normal 5 4 3 2 2 3 2" xfId="25302"/>
    <cellStyle name="Normal 5 4 3 2 2 4" xfId="12452"/>
    <cellStyle name="Normal 5 4 3 2 2 5" xfId="15092"/>
    <cellStyle name="Normal 5 4 3 2 2 6" xfId="20022"/>
    <cellStyle name="Normal 5 4 3 2 3" xfId="3286"/>
    <cellStyle name="Normal 5 4 3 2 3 2" xfId="8567"/>
    <cellStyle name="Normal 5 4 3 2 3 2 2" xfId="26710"/>
    <cellStyle name="Normal 5 4 3 2 3 3" xfId="16324"/>
    <cellStyle name="Normal 5 4 3 2 3 4" xfId="21430"/>
    <cellStyle name="Normal 5 4 3 2 4" xfId="5926"/>
    <cellStyle name="Normal 5 4 3 2 4 2" xfId="24070"/>
    <cellStyle name="Normal 5 4 3 2 5" xfId="11220"/>
    <cellStyle name="Normal 5 4 3 2 6" xfId="13860"/>
    <cellStyle name="Normal 5 4 3 2 7" xfId="18790"/>
    <cellStyle name="Normal 5 4 3 3" xfId="996"/>
    <cellStyle name="Normal 5 4 3 3 2" xfId="2228"/>
    <cellStyle name="Normal 5 4 3 3 2 2" xfId="4870"/>
    <cellStyle name="Normal 5 4 3 3 2 2 2" xfId="10151"/>
    <cellStyle name="Normal 5 4 3 3 2 2 2 2" xfId="28294"/>
    <cellStyle name="Normal 5 4 3 3 2 2 3" xfId="17908"/>
    <cellStyle name="Normal 5 4 3 3 2 2 4" xfId="23014"/>
    <cellStyle name="Normal 5 4 3 3 2 3" xfId="7510"/>
    <cellStyle name="Normal 5 4 3 3 2 3 2" xfId="25654"/>
    <cellStyle name="Normal 5 4 3 3 2 4" xfId="12804"/>
    <cellStyle name="Normal 5 4 3 3 2 5" xfId="15444"/>
    <cellStyle name="Normal 5 4 3 3 2 6" xfId="20374"/>
    <cellStyle name="Normal 5 4 3 3 3" xfId="3638"/>
    <cellStyle name="Normal 5 4 3 3 3 2" xfId="8919"/>
    <cellStyle name="Normal 5 4 3 3 3 2 2" xfId="27062"/>
    <cellStyle name="Normal 5 4 3 3 3 3" xfId="16676"/>
    <cellStyle name="Normal 5 4 3 3 3 4" xfId="21782"/>
    <cellStyle name="Normal 5 4 3 3 4" xfId="6278"/>
    <cellStyle name="Normal 5 4 3 3 4 2" xfId="24422"/>
    <cellStyle name="Normal 5 4 3 3 5" xfId="11572"/>
    <cellStyle name="Normal 5 4 3 3 6" xfId="14212"/>
    <cellStyle name="Normal 5 4 3 3 7" xfId="19142"/>
    <cellStyle name="Normal 5 4 3 4" xfId="1524"/>
    <cellStyle name="Normal 5 4 3 4 2" xfId="4166"/>
    <cellStyle name="Normal 5 4 3 4 2 2" xfId="9447"/>
    <cellStyle name="Normal 5 4 3 4 2 2 2" xfId="27590"/>
    <cellStyle name="Normal 5 4 3 4 2 3" xfId="17204"/>
    <cellStyle name="Normal 5 4 3 4 2 4" xfId="22310"/>
    <cellStyle name="Normal 5 4 3 4 3" xfId="6806"/>
    <cellStyle name="Normal 5 4 3 4 3 2" xfId="24950"/>
    <cellStyle name="Normal 5 4 3 4 4" xfId="12100"/>
    <cellStyle name="Normal 5 4 3 4 5" xfId="14740"/>
    <cellStyle name="Normal 5 4 3 4 6" xfId="19670"/>
    <cellStyle name="Normal 5 4 3 5" xfId="2933"/>
    <cellStyle name="Normal 5 4 3 5 2" xfId="8215"/>
    <cellStyle name="Normal 5 4 3 5 2 2" xfId="26358"/>
    <cellStyle name="Normal 5 4 3 5 3" xfId="15972"/>
    <cellStyle name="Normal 5 4 3 5 4" xfId="21078"/>
    <cellStyle name="Normal 5 4 3 6" xfId="5574"/>
    <cellStyle name="Normal 5 4 3 6 2" xfId="23718"/>
    <cellStyle name="Normal 5 4 3 7" xfId="10876"/>
    <cellStyle name="Normal 5 4 3 8" xfId="13508"/>
    <cellStyle name="Normal 5 4 3 9" xfId="18438"/>
    <cellStyle name="Normal 5 4 4" xfId="469"/>
    <cellStyle name="Normal 5 4 4 2" xfId="1174"/>
    <cellStyle name="Normal 5 4 4 2 2" xfId="2406"/>
    <cellStyle name="Normal 5 4 4 2 2 2" xfId="5048"/>
    <cellStyle name="Normal 5 4 4 2 2 2 2" xfId="10329"/>
    <cellStyle name="Normal 5 4 4 2 2 2 2 2" xfId="28472"/>
    <cellStyle name="Normal 5 4 4 2 2 2 3" xfId="18086"/>
    <cellStyle name="Normal 5 4 4 2 2 2 4" xfId="23192"/>
    <cellStyle name="Normal 5 4 4 2 2 3" xfId="7688"/>
    <cellStyle name="Normal 5 4 4 2 2 3 2" xfId="25832"/>
    <cellStyle name="Normal 5 4 4 2 2 4" xfId="12982"/>
    <cellStyle name="Normal 5 4 4 2 2 5" xfId="15622"/>
    <cellStyle name="Normal 5 4 4 2 2 6" xfId="20552"/>
    <cellStyle name="Normal 5 4 4 2 3" xfId="3816"/>
    <cellStyle name="Normal 5 4 4 2 3 2" xfId="9097"/>
    <cellStyle name="Normal 5 4 4 2 3 2 2" xfId="27240"/>
    <cellStyle name="Normal 5 4 4 2 3 3" xfId="16854"/>
    <cellStyle name="Normal 5 4 4 2 3 4" xfId="21960"/>
    <cellStyle name="Normal 5 4 4 2 4" xfId="6456"/>
    <cellStyle name="Normal 5 4 4 2 4 2" xfId="24600"/>
    <cellStyle name="Normal 5 4 4 2 5" xfId="11750"/>
    <cellStyle name="Normal 5 4 4 2 6" xfId="14390"/>
    <cellStyle name="Normal 5 4 4 2 7" xfId="19320"/>
    <cellStyle name="Normal 5 4 4 3" xfId="1702"/>
    <cellStyle name="Normal 5 4 4 3 2" xfId="4344"/>
    <cellStyle name="Normal 5 4 4 3 2 2" xfId="9625"/>
    <cellStyle name="Normal 5 4 4 3 2 2 2" xfId="27768"/>
    <cellStyle name="Normal 5 4 4 3 2 3" xfId="17382"/>
    <cellStyle name="Normal 5 4 4 3 2 4" xfId="22488"/>
    <cellStyle name="Normal 5 4 4 3 3" xfId="6984"/>
    <cellStyle name="Normal 5 4 4 3 3 2" xfId="25128"/>
    <cellStyle name="Normal 5 4 4 3 4" xfId="12278"/>
    <cellStyle name="Normal 5 4 4 3 5" xfId="14918"/>
    <cellStyle name="Normal 5 4 4 3 6" xfId="19848"/>
    <cellStyle name="Normal 5 4 4 4" xfId="3111"/>
    <cellStyle name="Normal 5 4 4 4 2" xfId="8393"/>
    <cellStyle name="Normal 5 4 4 4 2 2" xfId="26536"/>
    <cellStyle name="Normal 5 4 4 4 3" xfId="16150"/>
    <cellStyle name="Normal 5 4 4 4 4" xfId="21256"/>
    <cellStyle name="Normal 5 4 4 5" xfId="5752"/>
    <cellStyle name="Normal 5 4 4 5 2" xfId="23896"/>
    <cellStyle name="Normal 5 4 4 6" xfId="11050"/>
    <cellStyle name="Normal 5 4 4 7" xfId="13686"/>
    <cellStyle name="Normal 5 4 4 8" xfId="18616"/>
    <cellStyle name="Normal 5 4 5" xfId="822"/>
    <cellStyle name="Normal 5 4 5 2" xfId="2054"/>
    <cellStyle name="Normal 5 4 5 2 2" xfId="4696"/>
    <cellStyle name="Normal 5 4 5 2 2 2" xfId="9977"/>
    <cellStyle name="Normal 5 4 5 2 2 2 2" xfId="28120"/>
    <cellStyle name="Normal 5 4 5 2 2 3" xfId="17734"/>
    <cellStyle name="Normal 5 4 5 2 2 4" xfId="22840"/>
    <cellStyle name="Normal 5 4 5 2 3" xfId="7336"/>
    <cellStyle name="Normal 5 4 5 2 3 2" xfId="25480"/>
    <cellStyle name="Normal 5 4 5 2 4" xfId="12630"/>
    <cellStyle name="Normal 5 4 5 2 5" xfId="15270"/>
    <cellStyle name="Normal 5 4 5 2 6" xfId="20200"/>
    <cellStyle name="Normal 5 4 5 3" xfId="3464"/>
    <cellStyle name="Normal 5 4 5 3 2" xfId="8745"/>
    <cellStyle name="Normal 5 4 5 3 2 2" xfId="26888"/>
    <cellStyle name="Normal 5 4 5 3 3" xfId="16502"/>
    <cellStyle name="Normal 5 4 5 3 4" xfId="21608"/>
    <cellStyle name="Normal 5 4 5 4" xfId="6104"/>
    <cellStyle name="Normal 5 4 5 4 2" xfId="24248"/>
    <cellStyle name="Normal 5 4 5 5" xfId="11398"/>
    <cellStyle name="Normal 5 4 5 6" xfId="14038"/>
    <cellStyle name="Normal 5 4 5 7" xfId="18968"/>
    <cellStyle name="Normal 5 4 6" xfId="1348"/>
    <cellStyle name="Normal 5 4 6 2" xfId="3990"/>
    <cellStyle name="Normal 5 4 6 2 2" xfId="9271"/>
    <cellStyle name="Normal 5 4 6 2 2 2" xfId="27414"/>
    <cellStyle name="Normal 5 4 6 2 3" xfId="17028"/>
    <cellStyle name="Normal 5 4 6 2 4" xfId="22134"/>
    <cellStyle name="Normal 5 4 6 3" xfId="6630"/>
    <cellStyle name="Normal 5 4 6 3 2" xfId="24774"/>
    <cellStyle name="Normal 5 4 6 4" xfId="11924"/>
    <cellStyle name="Normal 5 4 6 5" xfId="14564"/>
    <cellStyle name="Normal 5 4 6 6" xfId="19494"/>
    <cellStyle name="Normal 5 4 7" xfId="2580"/>
    <cellStyle name="Normal 5 4 7 2" xfId="5222"/>
    <cellStyle name="Normal 5 4 7 2 2" xfId="10503"/>
    <cellStyle name="Normal 5 4 7 2 2 2" xfId="28646"/>
    <cellStyle name="Normal 5 4 7 2 3" xfId="23366"/>
    <cellStyle name="Normal 5 4 7 3" xfId="7862"/>
    <cellStyle name="Normal 5 4 7 3 2" xfId="26006"/>
    <cellStyle name="Normal 5 4 7 4" xfId="13156"/>
    <cellStyle name="Normal 5 4 7 5" xfId="15796"/>
    <cellStyle name="Normal 5 4 7 6" xfId="20726"/>
    <cellStyle name="Normal 5 4 8" xfId="2759"/>
    <cellStyle name="Normal 5 4 8 2" xfId="8041"/>
    <cellStyle name="Normal 5 4 8 2 2" xfId="26184"/>
    <cellStyle name="Normal 5 4 8 3" xfId="20904"/>
    <cellStyle name="Normal 5 4 9" xfId="5400"/>
    <cellStyle name="Normal 5 4 9 2" xfId="23544"/>
    <cellStyle name="Normal 5 5" xfId="88"/>
    <cellStyle name="Normal 5 5 10" xfId="10729"/>
    <cellStyle name="Normal 5 5 11" xfId="13348"/>
    <cellStyle name="Normal 5 5 12" xfId="18277"/>
    <cellStyle name="Normal 5 5 2" xfId="209"/>
    <cellStyle name="Normal 5 5 2 10" xfId="13435"/>
    <cellStyle name="Normal 5 5 2 11" xfId="18365"/>
    <cellStyle name="Normal 5 5 2 2" xfId="394"/>
    <cellStyle name="Normal 5 5 2 2 2" xfId="747"/>
    <cellStyle name="Normal 5 5 2 2 2 2" xfId="1979"/>
    <cellStyle name="Normal 5 5 2 2 2 2 2" xfId="4621"/>
    <cellStyle name="Normal 5 5 2 2 2 2 2 2" xfId="9902"/>
    <cellStyle name="Normal 5 5 2 2 2 2 2 2 2" xfId="28045"/>
    <cellStyle name="Normal 5 5 2 2 2 2 2 3" xfId="17659"/>
    <cellStyle name="Normal 5 5 2 2 2 2 2 4" xfId="22765"/>
    <cellStyle name="Normal 5 5 2 2 2 2 3" xfId="7261"/>
    <cellStyle name="Normal 5 5 2 2 2 2 3 2" xfId="25405"/>
    <cellStyle name="Normal 5 5 2 2 2 2 4" xfId="12555"/>
    <cellStyle name="Normal 5 5 2 2 2 2 5" xfId="15195"/>
    <cellStyle name="Normal 5 5 2 2 2 2 6" xfId="20125"/>
    <cellStyle name="Normal 5 5 2 2 2 3" xfId="3389"/>
    <cellStyle name="Normal 5 5 2 2 2 3 2" xfId="8670"/>
    <cellStyle name="Normal 5 5 2 2 2 3 2 2" xfId="26813"/>
    <cellStyle name="Normal 5 5 2 2 2 3 3" xfId="16427"/>
    <cellStyle name="Normal 5 5 2 2 2 3 4" xfId="21533"/>
    <cellStyle name="Normal 5 5 2 2 2 4" xfId="6029"/>
    <cellStyle name="Normal 5 5 2 2 2 4 2" xfId="24173"/>
    <cellStyle name="Normal 5 5 2 2 2 5" xfId="11323"/>
    <cellStyle name="Normal 5 5 2 2 2 6" xfId="13963"/>
    <cellStyle name="Normal 5 5 2 2 2 7" xfId="18893"/>
    <cellStyle name="Normal 5 5 2 2 3" xfId="1099"/>
    <cellStyle name="Normal 5 5 2 2 3 2" xfId="2331"/>
    <cellStyle name="Normal 5 5 2 2 3 2 2" xfId="4973"/>
    <cellStyle name="Normal 5 5 2 2 3 2 2 2" xfId="10254"/>
    <cellStyle name="Normal 5 5 2 2 3 2 2 2 2" xfId="28397"/>
    <cellStyle name="Normal 5 5 2 2 3 2 2 3" xfId="18011"/>
    <cellStyle name="Normal 5 5 2 2 3 2 2 4" xfId="23117"/>
    <cellStyle name="Normal 5 5 2 2 3 2 3" xfId="7613"/>
    <cellStyle name="Normal 5 5 2 2 3 2 3 2" xfId="25757"/>
    <cellStyle name="Normal 5 5 2 2 3 2 4" xfId="12907"/>
    <cellStyle name="Normal 5 5 2 2 3 2 5" xfId="15547"/>
    <cellStyle name="Normal 5 5 2 2 3 2 6" xfId="20477"/>
    <cellStyle name="Normal 5 5 2 2 3 3" xfId="3741"/>
    <cellStyle name="Normal 5 5 2 2 3 3 2" xfId="9022"/>
    <cellStyle name="Normal 5 5 2 2 3 3 2 2" xfId="27165"/>
    <cellStyle name="Normal 5 5 2 2 3 3 3" xfId="16779"/>
    <cellStyle name="Normal 5 5 2 2 3 3 4" xfId="21885"/>
    <cellStyle name="Normal 5 5 2 2 3 4" xfId="6381"/>
    <cellStyle name="Normal 5 5 2 2 3 4 2" xfId="24525"/>
    <cellStyle name="Normal 5 5 2 2 3 5" xfId="11675"/>
    <cellStyle name="Normal 5 5 2 2 3 6" xfId="14315"/>
    <cellStyle name="Normal 5 5 2 2 3 7" xfId="19245"/>
    <cellStyle name="Normal 5 5 2 2 4" xfId="1627"/>
    <cellStyle name="Normal 5 5 2 2 4 2" xfId="4269"/>
    <cellStyle name="Normal 5 5 2 2 4 2 2" xfId="9550"/>
    <cellStyle name="Normal 5 5 2 2 4 2 2 2" xfId="27693"/>
    <cellStyle name="Normal 5 5 2 2 4 2 3" xfId="17307"/>
    <cellStyle name="Normal 5 5 2 2 4 2 4" xfId="22413"/>
    <cellStyle name="Normal 5 5 2 2 4 3" xfId="6909"/>
    <cellStyle name="Normal 5 5 2 2 4 3 2" xfId="25053"/>
    <cellStyle name="Normal 5 5 2 2 4 4" xfId="12203"/>
    <cellStyle name="Normal 5 5 2 2 4 5" xfId="14843"/>
    <cellStyle name="Normal 5 5 2 2 4 6" xfId="19773"/>
    <cellStyle name="Normal 5 5 2 2 5" xfId="3036"/>
    <cellStyle name="Normal 5 5 2 2 5 2" xfId="8318"/>
    <cellStyle name="Normal 5 5 2 2 5 2 2" xfId="26461"/>
    <cellStyle name="Normal 5 5 2 2 5 3" xfId="16075"/>
    <cellStyle name="Normal 5 5 2 2 5 4" xfId="21181"/>
    <cellStyle name="Normal 5 5 2 2 6" xfId="5677"/>
    <cellStyle name="Normal 5 5 2 2 6 2" xfId="23821"/>
    <cellStyle name="Normal 5 5 2 2 7" xfId="10975"/>
    <cellStyle name="Normal 5 5 2 2 8" xfId="13611"/>
    <cellStyle name="Normal 5 5 2 2 9" xfId="18541"/>
    <cellStyle name="Normal 5 5 2 3" xfId="570"/>
    <cellStyle name="Normal 5 5 2 3 2" xfId="1275"/>
    <cellStyle name="Normal 5 5 2 3 2 2" xfId="2507"/>
    <cellStyle name="Normal 5 5 2 3 2 2 2" xfId="5149"/>
    <cellStyle name="Normal 5 5 2 3 2 2 2 2" xfId="10430"/>
    <cellStyle name="Normal 5 5 2 3 2 2 2 2 2" xfId="28573"/>
    <cellStyle name="Normal 5 5 2 3 2 2 2 3" xfId="18187"/>
    <cellStyle name="Normal 5 5 2 3 2 2 2 4" xfId="23293"/>
    <cellStyle name="Normal 5 5 2 3 2 2 3" xfId="7789"/>
    <cellStyle name="Normal 5 5 2 3 2 2 3 2" xfId="25933"/>
    <cellStyle name="Normal 5 5 2 3 2 2 4" xfId="13083"/>
    <cellStyle name="Normal 5 5 2 3 2 2 5" xfId="15723"/>
    <cellStyle name="Normal 5 5 2 3 2 2 6" xfId="20653"/>
    <cellStyle name="Normal 5 5 2 3 2 3" xfId="3917"/>
    <cellStyle name="Normal 5 5 2 3 2 3 2" xfId="9198"/>
    <cellStyle name="Normal 5 5 2 3 2 3 2 2" xfId="27341"/>
    <cellStyle name="Normal 5 5 2 3 2 3 3" xfId="16955"/>
    <cellStyle name="Normal 5 5 2 3 2 3 4" xfId="22061"/>
    <cellStyle name="Normal 5 5 2 3 2 4" xfId="6557"/>
    <cellStyle name="Normal 5 5 2 3 2 4 2" xfId="24701"/>
    <cellStyle name="Normal 5 5 2 3 2 5" xfId="11851"/>
    <cellStyle name="Normal 5 5 2 3 2 6" xfId="14491"/>
    <cellStyle name="Normal 5 5 2 3 2 7" xfId="19421"/>
    <cellStyle name="Normal 5 5 2 3 3" xfId="1803"/>
    <cellStyle name="Normal 5 5 2 3 3 2" xfId="4445"/>
    <cellStyle name="Normal 5 5 2 3 3 2 2" xfId="9726"/>
    <cellStyle name="Normal 5 5 2 3 3 2 2 2" xfId="27869"/>
    <cellStyle name="Normal 5 5 2 3 3 2 3" xfId="17483"/>
    <cellStyle name="Normal 5 5 2 3 3 2 4" xfId="22589"/>
    <cellStyle name="Normal 5 5 2 3 3 3" xfId="7085"/>
    <cellStyle name="Normal 5 5 2 3 3 3 2" xfId="25229"/>
    <cellStyle name="Normal 5 5 2 3 3 4" xfId="12379"/>
    <cellStyle name="Normal 5 5 2 3 3 5" xfId="15019"/>
    <cellStyle name="Normal 5 5 2 3 3 6" xfId="19949"/>
    <cellStyle name="Normal 5 5 2 3 4" xfId="3212"/>
    <cellStyle name="Normal 5 5 2 3 4 2" xfId="8494"/>
    <cellStyle name="Normal 5 5 2 3 4 2 2" xfId="26637"/>
    <cellStyle name="Normal 5 5 2 3 4 3" xfId="16251"/>
    <cellStyle name="Normal 5 5 2 3 4 4" xfId="21357"/>
    <cellStyle name="Normal 5 5 2 3 5" xfId="5853"/>
    <cellStyle name="Normal 5 5 2 3 5 2" xfId="23997"/>
    <cellStyle name="Normal 5 5 2 3 6" xfId="11147"/>
    <cellStyle name="Normal 5 5 2 3 7" xfId="13787"/>
    <cellStyle name="Normal 5 5 2 3 8" xfId="18717"/>
    <cellStyle name="Normal 5 5 2 4" xfId="923"/>
    <cellStyle name="Normal 5 5 2 4 2" xfId="2155"/>
    <cellStyle name="Normal 5 5 2 4 2 2" xfId="4797"/>
    <cellStyle name="Normal 5 5 2 4 2 2 2" xfId="10078"/>
    <cellStyle name="Normal 5 5 2 4 2 2 2 2" xfId="28221"/>
    <cellStyle name="Normal 5 5 2 4 2 2 3" xfId="17835"/>
    <cellStyle name="Normal 5 5 2 4 2 2 4" xfId="22941"/>
    <cellStyle name="Normal 5 5 2 4 2 3" xfId="7437"/>
    <cellStyle name="Normal 5 5 2 4 2 3 2" xfId="25581"/>
    <cellStyle name="Normal 5 5 2 4 2 4" xfId="12731"/>
    <cellStyle name="Normal 5 5 2 4 2 5" xfId="15371"/>
    <cellStyle name="Normal 5 5 2 4 2 6" xfId="20301"/>
    <cellStyle name="Normal 5 5 2 4 3" xfId="3565"/>
    <cellStyle name="Normal 5 5 2 4 3 2" xfId="8846"/>
    <cellStyle name="Normal 5 5 2 4 3 2 2" xfId="26989"/>
    <cellStyle name="Normal 5 5 2 4 3 3" xfId="16603"/>
    <cellStyle name="Normal 5 5 2 4 3 4" xfId="21709"/>
    <cellStyle name="Normal 5 5 2 4 4" xfId="6205"/>
    <cellStyle name="Normal 5 5 2 4 4 2" xfId="24349"/>
    <cellStyle name="Normal 5 5 2 4 5" xfId="11499"/>
    <cellStyle name="Normal 5 5 2 4 6" xfId="14139"/>
    <cellStyle name="Normal 5 5 2 4 7" xfId="19069"/>
    <cellStyle name="Normal 5 5 2 5" xfId="1451"/>
    <cellStyle name="Normal 5 5 2 5 2" xfId="4093"/>
    <cellStyle name="Normal 5 5 2 5 2 2" xfId="9374"/>
    <cellStyle name="Normal 5 5 2 5 2 2 2" xfId="27517"/>
    <cellStyle name="Normal 5 5 2 5 2 3" xfId="17131"/>
    <cellStyle name="Normal 5 5 2 5 2 4" xfId="22237"/>
    <cellStyle name="Normal 5 5 2 5 3" xfId="6733"/>
    <cellStyle name="Normal 5 5 2 5 3 2" xfId="24877"/>
    <cellStyle name="Normal 5 5 2 5 4" xfId="12027"/>
    <cellStyle name="Normal 5 5 2 5 5" xfId="14667"/>
    <cellStyle name="Normal 5 5 2 5 6" xfId="19597"/>
    <cellStyle name="Normal 5 5 2 6" xfId="2683"/>
    <cellStyle name="Normal 5 5 2 6 2" xfId="5325"/>
    <cellStyle name="Normal 5 5 2 6 2 2" xfId="10606"/>
    <cellStyle name="Normal 5 5 2 6 2 2 2" xfId="28749"/>
    <cellStyle name="Normal 5 5 2 6 2 3" xfId="23469"/>
    <cellStyle name="Normal 5 5 2 6 3" xfId="7965"/>
    <cellStyle name="Normal 5 5 2 6 3 2" xfId="26109"/>
    <cellStyle name="Normal 5 5 2 6 4" xfId="13259"/>
    <cellStyle name="Normal 5 5 2 6 5" xfId="15899"/>
    <cellStyle name="Normal 5 5 2 6 6" xfId="20829"/>
    <cellStyle name="Normal 5 5 2 7" xfId="2860"/>
    <cellStyle name="Normal 5 5 2 7 2" xfId="8142"/>
    <cellStyle name="Normal 5 5 2 7 2 2" xfId="26285"/>
    <cellStyle name="Normal 5 5 2 7 3" xfId="21005"/>
    <cellStyle name="Normal 5 5 2 8" xfId="5501"/>
    <cellStyle name="Normal 5 5 2 8 2" xfId="23645"/>
    <cellStyle name="Normal 5 5 2 9" xfId="10799"/>
    <cellStyle name="Normal 5 5 3" xfId="307"/>
    <cellStyle name="Normal 5 5 3 2" xfId="660"/>
    <cellStyle name="Normal 5 5 3 2 2" xfId="1892"/>
    <cellStyle name="Normal 5 5 3 2 2 2" xfId="4534"/>
    <cellStyle name="Normal 5 5 3 2 2 2 2" xfId="9815"/>
    <cellStyle name="Normal 5 5 3 2 2 2 2 2" xfId="27958"/>
    <cellStyle name="Normal 5 5 3 2 2 2 3" xfId="17572"/>
    <cellStyle name="Normal 5 5 3 2 2 2 4" xfId="22678"/>
    <cellStyle name="Normal 5 5 3 2 2 3" xfId="7174"/>
    <cellStyle name="Normal 5 5 3 2 2 3 2" xfId="25318"/>
    <cellStyle name="Normal 5 5 3 2 2 4" xfId="12468"/>
    <cellStyle name="Normal 5 5 3 2 2 5" xfId="15108"/>
    <cellStyle name="Normal 5 5 3 2 2 6" xfId="20038"/>
    <cellStyle name="Normal 5 5 3 2 3" xfId="3302"/>
    <cellStyle name="Normal 5 5 3 2 3 2" xfId="8583"/>
    <cellStyle name="Normal 5 5 3 2 3 2 2" xfId="26726"/>
    <cellStyle name="Normal 5 5 3 2 3 3" xfId="16340"/>
    <cellStyle name="Normal 5 5 3 2 3 4" xfId="21446"/>
    <cellStyle name="Normal 5 5 3 2 4" xfId="5942"/>
    <cellStyle name="Normal 5 5 3 2 4 2" xfId="24086"/>
    <cellStyle name="Normal 5 5 3 2 5" xfId="11236"/>
    <cellStyle name="Normal 5 5 3 2 6" xfId="13876"/>
    <cellStyle name="Normal 5 5 3 2 7" xfId="18806"/>
    <cellStyle name="Normal 5 5 3 3" xfId="1012"/>
    <cellStyle name="Normal 5 5 3 3 2" xfId="2244"/>
    <cellStyle name="Normal 5 5 3 3 2 2" xfId="4886"/>
    <cellStyle name="Normal 5 5 3 3 2 2 2" xfId="10167"/>
    <cellStyle name="Normal 5 5 3 3 2 2 2 2" xfId="28310"/>
    <cellStyle name="Normal 5 5 3 3 2 2 3" xfId="17924"/>
    <cellStyle name="Normal 5 5 3 3 2 2 4" xfId="23030"/>
    <cellStyle name="Normal 5 5 3 3 2 3" xfId="7526"/>
    <cellStyle name="Normal 5 5 3 3 2 3 2" xfId="25670"/>
    <cellStyle name="Normal 5 5 3 3 2 4" xfId="12820"/>
    <cellStyle name="Normal 5 5 3 3 2 5" xfId="15460"/>
    <cellStyle name="Normal 5 5 3 3 2 6" xfId="20390"/>
    <cellStyle name="Normal 5 5 3 3 3" xfId="3654"/>
    <cellStyle name="Normal 5 5 3 3 3 2" xfId="8935"/>
    <cellStyle name="Normal 5 5 3 3 3 2 2" xfId="27078"/>
    <cellStyle name="Normal 5 5 3 3 3 3" xfId="16692"/>
    <cellStyle name="Normal 5 5 3 3 3 4" xfId="21798"/>
    <cellStyle name="Normal 5 5 3 3 4" xfId="6294"/>
    <cellStyle name="Normal 5 5 3 3 4 2" xfId="24438"/>
    <cellStyle name="Normal 5 5 3 3 5" xfId="11588"/>
    <cellStyle name="Normal 5 5 3 3 6" xfId="14228"/>
    <cellStyle name="Normal 5 5 3 3 7" xfId="19158"/>
    <cellStyle name="Normal 5 5 3 4" xfId="1540"/>
    <cellStyle name="Normal 5 5 3 4 2" xfId="4182"/>
    <cellStyle name="Normal 5 5 3 4 2 2" xfId="9463"/>
    <cellStyle name="Normal 5 5 3 4 2 2 2" xfId="27606"/>
    <cellStyle name="Normal 5 5 3 4 2 3" xfId="17220"/>
    <cellStyle name="Normal 5 5 3 4 2 4" xfId="22326"/>
    <cellStyle name="Normal 5 5 3 4 3" xfId="6822"/>
    <cellStyle name="Normal 5 5 3 4 3 2" xfId="24966"/>
    <cellStyle name="Normal 5 5 3 4 4" xfId="12116"/>
    <cellStyle name="Normal 5 5 3 4 5" xfId="14756"/>
    <cellStyle name="Normal 5 5 3 4 6" xfId="19686"/>
    <cellStyle name="Normal 5 5 3 5" xfId="2949"/>
    <cellStyle name="Normal 5 5 3 5 2" xfId="8231"/>
    <cellStyle name="Normal 5 5 3 5 2 2" xfId="26374"/>
    <cellStyle name="Normal 5 5 3 5 3" xfId="15988"/>
    <cellStyle name="Normal 5 5 3 5 4" xfId="21094"/>
    <cellStyle name="Normal 5 5 3 6" xfId="5590"/>
    <cellStyle name="Normal 5 5 3 6 2" xfId="23734"/>
    <cellStyle name="Normal 5 5 3 7" xfId="10890"/>
    <cellStyle name="Normal 5 5 3 8" xfId="13524"/>
    <cellStyle name="Normal 5 5 3 9" xfId="18454"/>
    <cellStyle name="Normal 5 5 4" xfId="485"/>
    <cellStyle name="Normal 5 5 4 2" xfId="1190"/>
    <cellStyle name="Normal 5 5 4 2 2" xfId="2422"/>
    <cellStyle name="Normal 5 5 4 2 2 2" xfId="5064"/>
    <cellStyle name="Normal 5 5 4 2 2 2 2" xfId="10345"/>
    <cellStyle name="Normal 5 5 4 2 2 2 2 2" xfId="28488"/>
    <cellStyle name="Normal 5 5 4 2 2 2 3" xfId="18102"/>
    <cellStyle name="Normal 5 5 4 2 2 2 4" xfId="23208"/>
    <cellStyle name="Normal 5 5 4 2 2 3" xfId="7704"/>
    <cellStyle name="Normal 5 5 4 2 2 3 2" xfId="25848"/>
    <cellStyle name="Normal 5 5 4 2 2 4" xfId="12998"/>
    <cellStyle name="Normal 5 5 4 2 2 5" xfId="15638"/>
    <cellStyle name="Normal 5 5 4 2 2 6" xfId="20568"/>
    <cellStyle name="Normal 5 5 4 2 3" xfId="3832"/>
    <cellStyle name="Normal 5 5 4 2 3 2" xfId="9113"/>
    <cellStyle name="Normal 5 5 4 2 3 2 2" xfId="27256"/>
    <cellStyle name="Normal 5 5 4 2 3 3" xfId="16870"/>
    <cellStyle name="Normal 5 5 4 2 3 4" xfId="21976"/>
    <cellStyle name="Normal 5 5 4 2 4" xfId="6472"/>
    <cellStyle name="Normal 5 5 4 2 4 2" xfId="24616"/>
    <cellStyle name="Normal 5 5 4 2 5" xfId="11766"/>
    <cellStyle name="Normal 5 5 4 2 6" xfId="14406"/>
    <cellStyle name="Normal 5 5 4 2 7" xfId="19336"/>
    <cellStyle name="Normal 5 5 4 3" xfId="1718"/>
    <cellStyle name="Normal 5 5 4 3 2" xfId="4360"/>
    <cellStyle name="Normal 5 5 4 3 2 2" xfId="9641"/>
    <cellStyle name="Normal 5 5 4 3 2 2 2" xfId="27784"/>
    <cellStyle name="Normal 5 5 4 3 2 3" xfId="17398"/>
    <cellStyle name="Normal 5 5 4 3 2 4" xfId="22504"/>
    <cellStyle name="Normal 5 5 4 3 3" xfId="7000"/>
    <cellStyle name="Normal 5 5 4 3 3 2" xfId="25144"/>
    <cellStyle name="Normal 5 5 4 3 4" xfId="12294"/>
    <cellStyle name="Normal 5 5 4 3 5" xfId="14934"/>
    <cellStyle name="Normal 5 5 4 3 6" xfId="19864"/>
    <cellStyle name="Normal 5 5 4 4" xfId="3127"/>
    <cellStyle name="Normal 5 5 4 4 2" xfId="8409"/>
    <cellStyle name="Normal 5 5 4 4 2 2" xfId="26552"/>
    <cellStyle name="Normal 5 5 4 4 3" xfId="16166"/>
    <cellStyle name="Normal 5 5 4 4 4" xfId="21272"/>
    <cellStyle name="Normal 5 5 4 5" xfId="5768"/>
    <cellStyle name="Normal 5 5 4 5 2" xfId="23912"/>
    <cellStyle name="Normal 5 5 4 6" xfId="11064"/>
    <cellStyle name="Normal 5 5 4 7" xfId="13702"/>
    <cellStyle name="Normal 5 5 4 8" xfId="18632"/>
    <cellStyle name="Normal 5 5 5" xfId="838"/>
    <cellStyle name="Normal 5 5 5 2" xfId="2070"/>
    <cellStyle name="Normal 5 5 5 2 2" xfId="4712"/>
    <cellStyle name="Normal 5 5 5 2 2 2" xfId="9993"/>
    <cellStyle name="Normal 5 5 5 2 2 2 2" xfId="28136"/>
    <cellStyle name="Normal 5 5 5 2 2 3" xfId="17750"/>
    <cellStyle name="Normal 5 5 5 2 2 4" xfId="22856"/>
    <cellStyle name="Normal 5 5 5 2 3" xfId="7352"/>
    <cellStyle name="Normal 5 5 5 2 3 2" xfId="25496"/>
    <cellStyle name="Normal 5 5 5 2 4" xfId="12646"/>
    <cellStyle name="Normal 5 5 5 2 5" xfId="15286"/>
    <cellStyle name="Normal 5 5 5 2 6" xfId="20216"/>
    <cellStyle name="Normal 5 5 5 3" xfId="3480"/>
    <cellStyle name="Normal 5 5 5 3 2" xfId="8761"/>
    <cellStyle name="Normal 5 5 5 3 2 2" xfId="26904"/>
    <cellStyle name="Normal 5 5 5 3 3" xfId="16518"/>
    <cellStyle name="Normal 5 5 5 3 4" xfId="21624"/>
    <cellStyle name="Normal 5 5 5 4" xfId="6120"/>
    <cellStyle name="Normal 5 5 5 4 2" xfId="24264"/>
    <cellStyle name="Normal 5 5 5 5" xfId="11414"/>
    <cellStyle name="Normal 5 5 5 6" xfId="14054"/>
    <cellStyle name="Normal 5 5 5 7" xfId="18984"/>
    <cellStyle name="Normal 5 5 6" xfId="1364"/>
    <cellStyle name="Normal 5 5 6 2" xfId="4006"/>
    <cellStyle name="Normal 5 5 6 2 2" xfId="9287"/>
    <cellStyle name="Normal 5 5 6 2 2 2" xfId="27430"/>
    <cellStyle name="Normal 5 5 6 2 3" xfId="17044"/>
    <cellStyle name="Normal 5 5 6 2 4" xfId="22150"/>
    <cellStyle name="Normal 5 5 6 3" xfId="6646"/>
    <cellStyle name="Normal 5 5 6 3 2" xfId="24790"/>
    <cellStyle name="Normal 5 5 6 4" xfId="11940"/>
    <cellStyle name="Normal 5 5 6 5" xfId="14580"/>
    <cellStyle name="Normal 5 5 6 6" xfId="19510"/>
    <cellStyle name="Normal 5 5 7" xfId="2596"/>
    <cellStyle name="Normal 5 5 7 2" xfId="5238"/>
    <cellStyle name="Normal 5 5 7 2 2" xfId="10519"/>
    <cellStyle name="Normal 5 5 7 2 2 2" xfId="28662"/>
    <cellStyle name="Normal 5 5 7 2 3" xfId="23382"/>
    <cellStyle name="Normal 5 5 7 3" xfId="7878"/>
    <cellStyle name="Normal 5 5 7 3 2" xfId="26022"/>
    <cellStyle name="Normal 5 5 7 4" xfId="13172"/>
    <cellStyle name="Normal 5 5 7 5" xfId="15812"/>
    <cellStyle name="Normal 5 5 7 6" xfId="20742"/>
    <cellStyle name="Normal 5 5 8" xfId="2775"/>
    <cellStyle name="Normal 5 5 8 2" xfId="8057"/>
    <cellStyle name="Normal 5 5 8 2 2" xfId="26200"/>
    <cellStyle name="Normal 5 5 8 3" xfId="20920"/>
    <cellStyle name="Normal 5 5 9" xfId="5416"/>
    <cellStyle name="Normal 5 5 9 2" xfId="23560"/>
    <cellStyle name="Normal 5 6" xfId="104"/>
    <cellStyle name="Normal 5 6 10" xfId="10745"/>
    <cellStyle name="Normal 5 6 11" xfId="13364"/>
    <cellStyle name="Normal 5 6 12" xfId="18293"/>
    <cellStyle name="Normal 5 6 2" xfId="225"/>
    <cellStyle name="Normal 5 6 2 10" xfId="13451"/>
    <cellStyle name="Normal 5 6 2 11" xfId="18381"/>
    <cellStyle name="Normal 5 6 2 2" xfId="410"/>
    <cellStyle name="Normal 5 6 2 2 2" xfId="763"/>
    <cellStyle name="Normal 5 6 2 2 2 2" xfId="1995"/>
    <cellStyle name="Normal 5 6 2 2 2 2 2" xfId="4637"/>
    <cellStyle name="Normal 5 6 2 2 2 2 2 2" xfId="9918"/>
    <cellStyle name="Normal 5 6 2 2 2 2 2 2 2" xfId="28061"/>
    <cellStyle name="Normal 5 6 2 2 2 2 2 3" xfId="17675"/>
    <cellStyle name="Normal 5 6 2 2 2 2 2 4" xfId="22781"/>
    <cellStyle name="Normal 5 6 2 2 2 2 3" xfId="7277"/>
    <cellStyle name="Normal 5 6 2 2 2 2 3 2" xfId="25421"/>
    <cellStyle name="Normal 5 6 2 2 2 2 4" xfId="12571"/>
    <cellStyle name="Normal 5 6 2 2 2 2 5" xfId="15211"/>
    <cellStyle name="Normal 5 6 2 2 2 2 6" xfId="20141"/>
    <cellStyle name="Normal 5 6 2 2 2 3" xfId="3405"/>
    <cellStyle name="Normal 5 6 2 2 2 3 2" xfId="8686"/>
    <cellStyle name="Normal 5 6 2 2 2 3 2 2" xfId="26829"/>
    <cellStyle name="Normal 5 6 2 2 2 3 3" xfId="16443"/>
    <cellStyle name="Normal 5 6 2 2 2 3 4" xfId="21549"/>
    <cellStyle name="Normal 5 6 2 2 2 4" xfId="6045"/>
    <cellStyle name="Normal 5 6 2 2 2 4 2" xfId="24189"/>
    <cellStyle name="Normal 5 6 2 2 2 5" xfId="11339"/>
    <cellStyle name="Normal 5 6 2 2 2 6" xfId="13979"/>
    <cellStyle name="Normal 5 6 2 2 2 7" xfId="18909"/>
    <cellStyle name="Normal 5 6 2 2 3" xfId="1115"/>
    <cellStyle name="Normal 5 6 2 2 3 2" xfId="2347"/>
    <cellStyle name="Normal 5 6 2 2 3 2 2" xfId="4989"/>
    <cellStyle name="Normal 5 6 2 2 3 2 2 2" xfId="10270"/>
    <cellStyle name="Normal 5 6 2 2 3 2 2 2 2" xfId="28413"/>
    <cellStyle name="Normal 5 6 2 2 3 2 2 3" xfId="18027"/>
    <cellStyle name="Normal 5 6 2 2 3 2 2 4" xfId="23133"/>
    <cellStyle name="Normal 5 6 2 2 3 2 3" xfId="7629"/>
    <cellStyle name="Normal 5 6 2 2 3 2 3 2" xfId="25773"/>
    <cellStyle name="Normal 5 6 2 2 3 2 4" xfId="12923"/>
    <cellStyle name="Normal 5 6 2 2 3 2 5" xfId="15563"/>
    <cellStyle name="Normal 5 6 2 2 3 2 6" xfId="20493"/>
    <cellStyle name="Normal 5 6 2 2 3 3" xfId="3757"/>
    <cellStyle name="Normal 5 6 2 2 3 3 2" xfId="9038"/>
    <cellStyle name="Normal 5 6 2 2 3 3 2 2" xfId="27181"/>
    <cellStyle name="Normal 5 6 2 2 3 3 3" xfId="16795"/>
    <cellStyle name="Normal 5 6 2 2 3 3 4" xfId="21901"/>
    <cellStyle name="Normal 5 6 2 2 3 4" xfId="6397"/>
    <cellStyle name="Normal 5 6 2 2 3 4 2" xfId="24541"/>
    <cellStyle name="Normal 5 6 2 2 3 5" xfId="11691"/>
    <cellStyle name="Normal 5 6 2 2 3 6" xfId="14331"/>
    <cellStyle name="Normal 5 6 2 2 3 7" xfId="19261"/>
    <cellStyle name="Normal 5 6 2 2 4" xfId="1643"/>
    <cellStyle name="Normal 5 6 2 2 4 2" xfId="4285"/>
    <cellStyle name="Normal 5 6 2 2 4 2 2" xfId="9566"/>
    <cellStyle name="Normal 5 6 2 2 4 2 2 2" xfId="27709"/>
    <cellStyle name="Normal 5 6 2 2 4 2 3" xfId="17323"/>
    <cellStyle name="Normal 5 6 2 2 4 2 4" xfId="22429"/>
    <cellStyle name="Normal 5 6 2 2 4 3" xfId="6925"/>
    <cellStyle name="Normal 5 6 2 2 4 3 2" xfId="25069"/>
    <cellStyle name="Normal 5 6 2 2 4 4" xfId="12219"/>
    <cellStyle name="Normal 5 6 2 2 4 5" xfId="14859"/>
    <cellStyle name="Normal 5 6 2 2 4 6" xfId="19789"/>
    <cellStyle name="Normal 5 6 2 2 5" xfId="3052"/>
    <cellStyle name="Normal 5 6 2 2 5 2" xfId="8334"/>
    <cellStyle name="Normal 5 6 2 2 5 2 2" xfId="26477"/>
    <cellStyle name="Normal 5 6 2 2 5 3" xfId="16091"/>
    <cellStyle name="Normal 5 6 2 2 5 4" xfId="21197"/>
    <cellStyle name="Normal 5 6 2 2 6" xfId="5693"/>
    <cellStyle name="Normal 5 6 2 2 6 2" xfId="23837"/>
    <cellStyle name="Normal 5 6 2 2 7" xfId="10991"/>
    <cellStyle name="Normal 5 6 2 2 8" xfId="13627"/>
    <cellStyle name="Normal 5 6 2 2 9" xfId="18557"/>
    <cellStyle name="Normal 5 6 2 3" xfId="586"/>
    <cellStyle name="Normal 5 6 2 3 2" xfId="1291"/>
    <cellStyle name="Normal 5 6 2 3 2 2" xfId="2523"/>
    <cellStyle name="Normal 5 6 2 3 2 2 2" xfId="5165"/>
    <cellStyle name="Normal 5 6 2 3 2 2 2 2" xfId="10446"/>
    <cellStyle name="Normal 5 6 2 3 2 2 2 2 2" xfId="28589"/>
    <cellStyle name="Normal 5 6 2 3 2 2 2 3" xfId="18203"/>
    <cellStyle name="Normal 5 6 2 3 2 2 2 4" xfId="23309"/>
    <cellStyle name="Normal 5 6 2 3 2 2 3" xfId="7805"/>
    <cellStyle name="Normal 5 6 2 3 2 2 3 2" xfId="25949"/>
    <cellStyle name="Normal 5 6 2 3 2 2 4" xfId="13099"/>
    <cellStyle name="Normal 5 6 2 3 2 2 5" xfId="15739"/>
    <cellStyle name="Normal 5 6 2 3 2 2 6" xfId="20669"/>
    <cellStyle name="Normal 5 6 2 3 2 3" xfId="3933"/>
    <cellStyle name="Normal 5 6 2 3 2 3 2" xfId="9214"/>
    <cellStyle name="Normal 5 6 2 3 2 3 2 2" xfId="27357"/>
    <cellStyle name="Normal 5 6 2 3 2 3 3" xfId="16971"/>
    <cellStyle name="Normal 5 6 2 3 2 3 4" xfId="22077"/>
    <cellStyle name="Normal 5 6 2 3 2 4" xfId="6573"/>
    <cellStyle name="Normal 5 6 2 3 2 4 2" xfId="24717"/>
    <cellStyle name="Normal 5 6 2 3 2 5" xfId="11867"/>
    <cellStyle name="Normal 5 6 2 3 2 6" xfId="14507"/>
    <cellStyle name="Normal 5 6 2 3 2 7" xfId="19437"/>
    <cellStyle name="Normal 5 6 2 3 3" xfId="1819"/>
    <cellStyle name="Normal 5 6 2 3 3 2" xfId="4461"/>
    <cellStyle name="Normal 5 6 2 3 3 2 2" xfId="9742"/>
    <cellStyle name="Normal 5 6 2 3 3 2 2 2" xfId="27885"/>
    <cellStyle name="Normal 5 6 2 3 3 2 3" xfId="17499"/>
    <cellStyle name="Normal 5 6 2 3 3 2 4" xfId="22605"/>
    <cellStyle name="Normal 5 6 2 3 3 3" xfId="7101"/>
    <cellStyle name="Normal 5 6 2 3 3 3 2" xfId="25245"/>
    <cellStyle name="Normal 5 6 2 3 3 4" xfId="12395"/>
    <cellStyle name="Normal 5 6 2 3 3 5" xfId="15035"/>
    <cellStyle name="Normal 5 6 2 3 3 6" xfId="19965"/>
    <cellStyle name="Normal 5 6 2 3 4" xfId="3228"/>
    <cellStyle name="Normal 5 6 2 3 4 2" xfId="8510"/>
    <cellStyle name="Normal 5 6 2 3 4 2 2" xfId="26653"/>
    <cellStyle name="Normal 5 6 2 3 4 3" xfId="16267"/>
    <cellStyle name="Normal 5 6 2 3 4 4" xfId="21373"/>
    <cellStyle name="Normal 5 6 2 3 5" xfId="5869"/>
    <cellStyle name="Normal 5 6 2 3 5 2" xfId="24013"/>
    <cellStyle name="Normal 5 6 2 3 6" xfId="11163"/>
    <cellStyle name="Normal 5 6 2 3 7" xfId="13803"/>
    <cellStyle name="Normal 5 6 2 3 8" xfId="18733"/>
    <cellStyle name="Normal 5 6 2 4" xfId="939"/>
    <cellStyle name="Normal 5 6 2 4 2" xfId="2171"/>
    <cellStyle name="Normal 5 6 2 4 2 2" xfId="4813"/>
    <cellStyle name="Normal 5 6 2 4 2 2 2" xfId="10094"/>
    <cellStyle name="Normal 5 6 2 4 2 2 2 2" xfId="28237"/>
    <cellStyle name="Normal 5 6 2 4 2 2 3" xfId="17851"/>
    <cellStyle name="Normal 5 6 2 4 2 2 4" xfId="22957"/>
    <cellStyle name="Normal 5 6 2 4 2 3" xfId="7453"/>
    <cellStyle name="Normal 5 6 2 4 2 3 2" xfId="25597"/>
    <cellStyle name="Normal 5 6 2 4 2 4" xfId="12747"/>
    <cellStyle name="Normal 5 6 2 4 2 5" xfId="15387"/>
    <cellStyle name="Normal 5 6 2 4 2 6" xfId="20317"/>
    <cellStyle name="Normal 5 6 2 4 3" xfId="3581"/>
    <cellStyle name="Normal 5 6 2 4 3 2" xfId="8862"/>
    <cellStyle name="Normal 5 6 2 4 3 2 2" xfId="27005"/>
    <cellStyle name="Normal 5 6 2 4 3 3" xfId="16619"/>
    <cellStyle name="Normal 5 6 2 4 3 4" xfId="21725"/>
    <cellStyle name="Normal 5 6 2 4 4" xfId="6221"/>
    <cellStyle name="Normal 5 6 2 4 4 2" xfId="24365"/>
    <cellStyle name="Normal 5 6 2 4 5" xfId="11515"/>
    <cellStyle name="Normal 5 6 2 4 6" xfId="14155"/>
    <cellStyle name="Normal 5 6 2 4 7" xfId="19085"/>
    <cellStyle name="Normal 5 6 2 5" xfId="1467"/>
    <cellStyle name="Normal 5 6 2 5 2" xfId="4109"/>
    <cellStyle name="Normal 5 6 2 5 2 2" xfId="9390"/>
    <cellStyle name="Normal 5 6 2 5 2 2 2" xfId="27533"/>
    <cellStyle name="Normal 5 6 2 5 2 3" xfId="17147"/>
    <cellStyle name="Normal 5 6 2 5 2 4" xfId="22253"/>
    <cellStyle name="Normal 5 6 2 5 3" xfId="6749"/>
    <cellStyle name="Normal 5 6 2 5 3 2" xfId="24893"/>
    <cellStyle name="Normal 5 6 2 5 4" xfId="12043"/>
    <cellStyle name="Normal 5 6 2 5 5" xfId="14683"/>
    <cellStyle name="Normal 5 6 2 5 6" xfId="19613"/>
    <cellStyle name="Normal 5 6 2 6" xfId="2699"/>
    <cellStyle name="Normal 5 6 2 6 2" xfId="5341"/>
    <cellStyle name="Normal 5 6 2 6 2 2" xfId="10622"/>
    <cellStyle name="Normal 5 6 2 6 2 2 2" xfId="28765"/>
    <cellStyle name="Normal 5 6 2 6 2 3" xfId="23485"/>
    <cellStyle name="Normal 5 6 2 6 3" xfId="7981"/>
    <cellStyle name="Normal 5 6 2 6 3 2" xfId="26125"/>
    <cellStyle name="Normal 5 6 2 6 4" xfId="13275"/>
    <cellStyle name="Normal 5 6 2 6 5" xfId="15915"/>
    <cellStyle name="Normal 5 6 2 6 6" xfId="20845"/>
    <cellStyle name="Normal 5 6 2 7" xfId="2876"/>
    <cellStyle name="Normal 5 6 2 7 2" xfId="8158"/>
    <cellStyle name="Normal 5 6 2 7 2 2" xfId="26301"/>
    <cellStyle name="Normal 5 6 2 7 3" xfId="21021"/>
    <cellStyle name="Normal 5 6 2 8" xfId="5517"/>
    <cellStyle name="Normal 5 6 2 8 2" xfId="23661"/>
    <cellStyle name="Normal 5 6 2 9" xfId="10815"/>
    <cellStyle name="Normal 5 6 3" xfId="323"/>
    <cellStyle name="Normal 5 6 3 2" xfId="676"/>
    <cellStyle name="Normal 5 6 3 2 2" xfId="1908"/>
    <cellStyle name="Normal 5 6 3 2 2 2" xfId="4550"/>
    <cellStyle name="Normal 5 6 3 2 2 2 2" xfId="9831"/>
    <cellStyle name="Normal 5 6 3 2 2 2 2 2" xfId="27974"/>
    <cellStyle name="Normal 5 6 3 2 2 2 3" xfId="17588"/>
    <cellStyle name="Normal 5 6 3 2 2 2 4" xfId="22694"/>
    <cellStyle name="Normal 5 6 3 2 2 3" xfId="7190"/>
    <cellStyle name="Normal 5 6 3 2 2 3 2" xfId="25334"/>
    <cellStyle name="Normal 5 6 3 2 2 4" xfId="12484"/>
    <cellStyle name="Normal 5 6 3 2 2 5" xfId="15124"/>
    <cellStyle name="Normal 5 6 3 2 2 6" xfId="20054"/>
    <cellStyle name="Normal 5 6 3 2 3" xfId="3318"/>
    <cellStyle name="Normal 5 6 3 2 3 2" xfId="8599"/>
    <cellStyle name="Normal 5 6 3 2 3 2 2" xfId="26742"/>
    <cellStyle name="Normal 5 6 3 2 3 3" xfId="16356"/>
    <cellStyle name="Normal 5 6 3 2 3 4" xfId="21462"/>
    <cellStyle name="Normal 5 6 3 2 4" xfId="5958"/>
    <cellStyle name="Normal 5 6 3 2 4 2" xfId="24102"/>
    <cellStyle name="Normal 5 6 3 2 5" xfId="11252"/>
    <cellStyle name="Normal 5 6 3 2 6" xfId="13892"/>
    <cellStyle name="Normal 5 6 3 2 7" xfId="18822"/>
    <cellStyle name="Normal 5 6 3 3" xfId="1028"/>
    <cellStyle name="Normal 5 6 3 3 2" xfId="2260"/>
    <cellStyle name="Normal 5 6 3 3 2 2" xfId="4902"/>
    <cellStyle name="Normal 5 6 3 3 2 2 2" xfId="10183"/>
    <cellStyle name="Normal 5 6 3 3 2 2 2 2" xfId="28326"/>
    <cellStyle name="Normal 5 6 3 3 2 2 3" xfId="17940"/>
    <cellStyle name="Normal 5 6 3 3 2 2 4" xfId="23046"/>
    <cellStyle name="Normal 5 6 3 3 2 3" xfId="7542"/>
    <cellStyle name="Normal 5 6 3 3 2 3 2" xfId="25686"/>
    <cellStyle name="Normal 5 6 3 3 2 4" xfId="12836"/>
    <cellStyle name="Normal 5 6 3 3 2 5" xfId="15476"/>
    <cellStyle name="Normal 5 6 3 3 2 6" xfId="20406"/>
    <cellStyle name="Normal 5 6 3 3 3" xfId="3670"/>
    <cellStyle name="Normal 5 6 3 3 3 2" xfId="8951"/>
    <cellStyle name="Normal 5 6 3 3 3 2 2" xfId="27094"/>
    <cellStyle name="Normal 5 6 3 3 3 3" xfId="16708"/>
    <cellStyle name="Normal 5 6 3 3 3 4" xfId="21814"/>
    <cellStyle name="Normal 5 6 3 3 4" xfId="6310"/>
    <cellStyle name="Normal 5 6 3 3 4 2" xfId="24454"/>
    <cellStyle name="Normal 5 6 3 3 5" xfId="11604"/>
    <cellStyle name="Normal 5 6 3 3 6" xfId="14244"/>
    <cellStyle name="Normal 5 6 3 3 7" xfId="19174"/>
    <cellStyle name="Normal 5 6 3 4" xfId="1556"/>
    <cellStyle name="Normal 5 6 3 4 2" xfId="4198"/>
    <cellStyle name="Normal 5 6 3 4 2 2" xfId="9479"/>
    <cellStyle name="Normal 5 6 3 4 2 2 2" xfId="27622"/>
    <cellStyle name="Normal 5 6 3 4 2 3" xfId="17236"/>
    <cellStyle name="Normal 5 6 3 4 2 4" xfId="22342"/>
    <cellStyle name="Normal 5 6 3 4 3" xfId="6838"/>
    <cellStyle name="Normal 5 6 3 4 3 2" xfId="24982"/>
    <cellStyle name="Normal 5 6 3 4 4" xfId="12132"/>
    <cellStyle name="Normal 5 6 3 4 5" xfId="14772"/>
    <cellStyle name="Normal 5 6 3 4 6" xfId="19702"/>
    <cellStyle name="Normal 5 6 3 5" xfId="2965"/>
    <cellStyle name="Normal 5 6 3 5 2" xfId="8247"/>
    <cellStyle name="Normal 5 6 3 5 2 2" xfId="26390"/>
    <cellStyle name="Normal 5 6 3 5 3" xfId="16004"/>
    <cellStyle name="Normal 5 6 3 5 4" xfId="21110"/>
    <cellStyle name="Normal 5 6 3 6" xfId="5606"/>
    <cellStyle name="Normal 5 6 3 6 2" xfId="23750"/>
    <cellStyle name="Normal 5 6 3 7" xfId="10906"/>
    <cellStyle name="Normal 5 6 3 8" xfId="13540"/>
    <cellStyle name="Normal 5 6 3 9" xfId="18470"/>
    <cellStyle name="Normal 5 6 4" xfId="499"/>
    <cellStyle name="Normal 5 6 4 2" xfId="1204"/>
    <cellStyle name="Normal 5 6 4 2 2" xfId="2436"/>
    <cellStyle name="Normal 5 6 4 2 2 2" xfId="5078"/>
    <cellStyle name="Normal 5 6 4 2 2 2 2" xfId="10359"/>
    <cellStyle name="Normal 5 6 4 2 2 2 2 2" xfId="28502"/>
    <cellStyle name="Normal 5 6 4 2 2 2 3" xfId="18116"/>
    <cellStyle name="Normal 5 6 4 2 2 2 4" xfId="23222"/>
    <cellStyle name="Normal 5 6 4 2 2 3" xfId="7718"/>
    <cellStyle name="Normal 5 6 4 2 2 3 2" xfId="25862"/>
    <cellStyle name="Normal 5 6 4 2 2 4" xfId="13012"/>
    <cellStyle name="Normal 5 6 4 2 2 5" xfId="15652"/>
    <cellStyle name="Normal 5 6 4 2 2 6" xfId="20582"/>
    <cellStyle name="Normal 5 6 4 2 3" xfId="3846"/>
    <cellStyle name="Normal 5 6 4 2 3 2" xfId="9127"/>
    <cellStyle name="Normal 5 6 4 2 3 2 2" xfId="27270"/>
    <cellStyle name="Normal 5 6 4 2 3 3" xfId="16884"/>
    <cellStyle name="Normal 5 6 4 2 3 4" xfId="21990"/>
    <cellStyle name="Normal 5 6 4 2 4" xfId="6486"/>
    <cellStyle name="Normal 5 6 4 2 4 2" xfId="24630"/>
    <cellStyle name="Normal 5 6 4 2 5" xfId="11780"/>
    <cellStyle name="Normal 5 6 4 2 6" xfId="14420"/>
    <cellStyle name="Normal 5 6 4 2 7" xfId="19350"/>
    <cellStyle name="Normal 5 6 4 3" xfId="1732"/>
    <cellStyle name="Normal 5 6 4 3 2" xfId="4374"/>
    <cellStyle name="Normal 5 6 4 3 2 2" xfId="9655"/>
    <cellStyle name="Normal 5 6 4 3 2 2 2" xfId="27798"/>
    <cellStyle name="Normal 5 6 4 3 2 3" xfId="17412"/>
    <cellStyle name="Normal 5 6 4 3 2 4" xfId="22518"/>
    <cellStyle name="Normal 5 6 4 3 3" xfId="7014"/>
    <cellStyle name="Normal 5 6 4 3 3 2" xfId="25158"/>
    <cellStyle name="Normal 5 6 4 3 4" xfId="12308"/>
    <cellStyle name="Normal 5 6 4 3 5" xfId="14948"/>
    <cellStyle name="Normal 5 6 4 3 6" xfId="19878"/>
    <cellStyle name="Normal 5 6 4 4" xfId="3141"/>
    <cellStyle name="Normal 5 6 4 4 2" xfId="8423"/>
    <cellStyle name="Normal 5 6 4 4 2 2" xfId="26566"/>
    <cellStyle name="Normal 5 6 4 4 3" xfId="16180"/>
    <cellStyle name="Normal 5 6 4 4 4" xfId="21286"/>
    <cellStyle name="Normal 5 6 4 5" xfId="5782"/>
    <cellStyle name="Normal 5 6 4 5 2" xfId="23926"/>
    <cellStyle name="Normal 5 6 4 6" xfId="11078"/>
    <cellStyle name="Normal 5 6 4 7" xfId="13716"/>
    <cellStyle name="Normal 5 6 4 8" xfId="18646"/>
    <cellStyle name="Normal 5 6 5" xfId="852"/>
    <cellStyle name="Normal 5 6 5 2" xfId="2084"/>
    <cellStyle name="Normal 5 6 5 2 2" xfId="4726"/>
    <cellStyle name="Normal 5 6 5 2 2 2" xfId="10007"/>
    <cellStyle name="Normal 5 6 5 2 2 2 2" xfId="28150"/>
    <cellStyle name="Normal 5 6 5 2 2 3" xfId="17764"/>
    <cellStyle name="Normal 5 6 5 2 2 4" xfId="22870"/>
    <cellStyle name="Normal 5 6 5 2 3" xfId="7366"/>
    <cellStyle name="Normal 5 6 5 2 3 2" xfId="25510"/>
    <cellStyle name="Normal 5 6 5 2 4" xfId="12660"/>
    <cellStyle name="Normal 5 6 5 2 5" xfId="15300"/>
    <cellStyle name="Normal 5 6 5 2 6" xfId="20230"/>
    <cellStyle name="Normal 5 6 5 3" xfId="3494"/>
    <cellStyle name="Normal 5 6 5 3 2" xfId="8775"/>
    <cellStyle name="Normal 5 6 5 3 2 2" xfId="26918"/>
    <cellStyle name="Normal 5 6 5 3 3" xfId="16532"/>
    <cellStyle name="Normal 5 6 5 3 4" xfId="21638"/>
    <cellStyle name="Normal 5 6 5 4" xfId="6134"/>
    <cellStyle name="Normal 5 6 5 4 2" xfId="24278"/>
    <cellStyle name="Normal 5 6 5 5" xfId="11428"/>
    <cellStyle name="Normal 5 6 5 6" xfId="14068"/>
    <cellStyle name="Normal 5 6 5 7" xfId="18998"/>
    <cellStyle name="Normal 5 6 6" xfId="1380"/>
    <cellStyle name="Normal 5 6 6 2" xfId="4022"/>
    <cellStyle name="Normal 5 6 6 2 2" xfId="9303"/>
    <cellStyle name="Normal 5 6 6 2 2 2" xfId="27446"/>
    <cellStyle name="Normal 5 6 6 2 3" xfId="17060"/>
    <cellStyle name="Normal 5 6 6 2 4" xfId="22166"/>
    <cellStyle name="Normal 5 6 6 3" xfId="6662"/>
    <cellStyle name="Normal 5 6 6 3 2" xfId="24806"/>
    <cellStyle name="Normal 5 6 6 4" xfId="11956"/>
    <cellStyle name="Normal 5 6 6 5" xfId="14596"/>
    <cellStyle name="Normal 5 6 6 6" xfId="19526"/>
    <cellStyle name="Normal 5 6 7" xfId="2612"/>
    <cellStyle name="Normal 5 6 7 2" xfId="5254"/>
    <cellStyle name="Normal 5 6 7 2 2" xfId="10535"/>
    <cellStyle name="Normal 5 6 7 2 2 2" xfId="28678"/>
    <cellStyle name="Normal 5 6 7 2 3" xfId="23398"/>
    <cellStyle name="Normal 5 6 7 3" xfId="7894"/>
    <cellStyle name="Normal 5 6 7 3 2" xfId="26038"/>
    <cellStyle name="Normal 5 6 7 4" xfId="13188"/>
    <cellStyle name="Normal 5 6 7 5" xfId="15828"/>
    <cellStyle name="Normal 5 6 7 6" xfId="20758"/>
    <cellStyle name="Normal 5 6 8" xfId="2789"/>
    <cellStyle name="Normal 5 6 8 2" xfId="8071"/>
    <cellStyle name="Normal 5 6 8 2 2" xfId="26214"/>
    <cellStyle name="Normal 5 6 8 3" xfId="20934"/>
    <cellStyle name="Normal 5 6 9" xfId="5430"/>
    <cellStyle name="Normal 5 6 9 2" xfId="23574"/>
    <cellStyle name="Normal 5 7" xfId="166"/>
    <cellStyle name="Normal 5 7 10" xfId="13393"/>
    <cellStyle name="Normal 5 7 11" xfId="18323"/>
    <cellStyle name="Normal 5 7 2" xfId="352"/>
    <cellStyle name="Normal 5 7 2 2" xfId="705"/>
    <cellStyle name="Normal 5 7 2 2 2" xfId="1937"/>
    <cellStyle name="Normal 5 7 2 2 2 2" xfId="4579"/>
    <cellStyle name="Normal 5 7 2 2 2 2 2" xfId="9860"/>
    <cellStyle name="Normal 5 7 2 2 2 2 2 2" xfId="28003"/>
    <cellStyle name="Normal 5 7 2 2 2 2 3" xfId="17617"/>
    <cellStyle name="Normal 5 7 2 2 2 2 4" xfId="22723"/>
    <cellStyle name="Normal 5 7 2 2 2 3" xfId="7219"/>
    <cellStyle name="Normal 5 7 2 2 2 3 2" xfId="25363"/>
    <cellStyle name="Normal 5 7 2 2 2 4" xfId="12513"/>
    <cellStyle name="Normal 5 7 2 2 2 5" xfId="15153"/>
    <cellStyle name="Normal 5 7 2 2 2 6" xfId="20083"/>
    <cellStyle name="Normal 5 7 2 2 3" xfId="3347"/>
    <cellStyle name="Normal 5 7 2 2 3 2" xfId="8628"/>
    <cellStyle name="Normal 5 7 2 2 3 2 2" xfId="26771"/>
    <cellStyle name="Normal 5 7 2 2 3 3" xfId="16385"/>
    <cellStyle name="Normal 5 7 2 2 3 4" xfId="21491"/>
    <cellStyle name="Normal 5 7 2 2 4" xfId="5987"/>
    <cellStyle name="Normal 5 7 2 2 4 2" xfId="24131"/>
    <cellStyle name="Normal 5 7 2 2 5" xfId="11281"/>
    <cellStyle name="Normal 5 7 2 2 6" xfId="13921"/>
    <cellStyle name="Normal 5 7 2 2 7" xfId="18851"/>
    <cellStyle name="Normal 5 7 2 3" xfId="1057"/>
    <cellStyle name="Normal 5 7 2 3 2" xfId="2289"/>
    <cellStyle name="Normal 5 7 2 3 2 2" xfId="4931"/>
    <cellStyle name="Normal 5 7 2 3 2 2 2" xfId="10212"/>
    <cellStyle name="Normal 5 7 2 3 2 2 2 2" xfId="28355"/>
    <cellStyle name="Normal 5 7 2 3 2 2 3" xfId="17969"/>
    <cellStyle name="Normal 5 7 2 3 2 2 4" xfId="23075"/>
    <cellStyle name="Normal 5 7 2 3 2 3" xfId="7571"/>
    <cellStyle name="Normal 5 7 2 3 2 3 2" xfId="25715"/>
    <cellStyle name="Normal 5 7 2 3 2 4" xfId="12865"/>
    <cellStyle name="Normal 5 7 2 3 2 5" xfId="15505"/>
    <cellStyle name="Normal 5 7 2 3 2 6" xfId="20435"/>
    <cellStyle name="Normal 5 7 2 3 3" xfId="3699"/>
    <cellStyle name="Normal 5 7 2 3 3 2" xfId="8980"/>
    <cellStyle name="Normal 5 7 2 3 3 2 2" xfId="27123"/>
    <cellStyle name="Normal 5 7 2 3 3 3" xfId="16737"/>
    <cellStyle name="Normal 5 7 2 3 3 4" xfId="21843"/>
    <cellStyle name="Normal 5 7 2 3 4" xfId="6339"/>
    <cellStyle name="Normal 5 7 2 3 4 2" xfId="24483"/>
    <cellStyle name="Normal 5 7 2 3 5" xfId="11633"/>
    <cellStyle name="Normal 5 7 2 3 6" xfId="14273"/>
    <cellStyle name="Normal 5 7 2 3 7" xfId="19203"/>
    <cellStyle name="Normal 5 7 2 4" xfId="1585"/>
    <cellStyle name="Normal 5 7 2 4 2" xfId="4227"/>
    <cellStyle name="Normal 5 7 2 4 2 2" xfId="9508"/>
    <cellStyle name="Normal 5 7 2 4 2 2 2" xfId="27651"/>
    <cellStyle name="Normal 5 7 2 4 2 3" xfId="17265"/>
    <cellStyle name="Normal 5 7 2 4 2 4" xfId="22371"/>
    <cellStyle name="Normal 5 7 2 4 3" xfId="6867"/>
    <cellStyle name="Normal 5 7 2 4 3 2" xfId="25011"/>
    <cellStyle name="Normal 5 7 2 4 4" xfId="12161"/>
    <cellStyle name="Normal 5 7 2 4 5" xfId="14801"/>
    <cellStyle name="Normal 5 7 2 4 6" xfId="19731"/>
    <cellStyle name="Normal 5 7 2 5" xfId="2994"/>
    <cellStyle name="Normal 5 7 2 5 2" xfId="8276"/>
    <cellStyle name="Normal 5 7 2 5 2 2" xfId="26419"/>
    <cellStyle name="Normal 5 7 2 5 3" xfId="16033"/>
    <cellStyle name="Normal 5 7 2 5 4" xfId="21139"/>
    <cellStyle name="Normal 5 7 2 6" xfId="5635"/>
    <cellStyle name="Normal 5 7 2 6 2" xfId="23779"/>
    <cellStyle name="Normal 5 7 2 7" xfId="10935"/>
    <cellStyle name="Normal 5 7 2 8" xfId="13569"/>
    <cellStyle name="Normal 5 7 2 9" xfId="18499"/>
    <cellStyle name="Normal 5 7 3" xfId="528"/>
    <cellStyle name="Normal 5 7 3 2" xfId="1233"/>
    <cellStyle name="Normal 5 7 3 2 2" xfId="2465"/>
    <cellStyle name="Normal 5 7 3 2 2 2" xfId="5107"/>
    <cellStyle name="Normal 5 7 3 2 2 2 2" xfId="10388"/>
    <cellStyle name="Normal 5 7 3 2 2 2 2 2" xfId="28531"/>
    <cellStyle name="Normal 5 7 3 2 2 2 3" xfId="18145"/>
    <cellStyle name="Normal 5 7 3 2 2 2 4" xfId="23251"/>
    <cellStyle name="Normal 5 7 3 2 2 3" xfId="7747"/>
    <cellStyle name="Normal 5 7 3 2 2 3 2" xfId="25891"/>
    <cellStyle name="Normal 5 7 3 2 2 4" xfId="13041"/>
    <cellStyle name="Normal 5 7 3 2 2 5" xfId="15681"/>
    <cellStyle name="Normal 5 7 3 2 2 6" xfId="20611"/>
    <cellStyle name="Normal 5 7 3 2 3" xfId="3875"/>
    <cellStyle name="Normal 5 7 3 2 3 2" xfId="9156"/>
    <cellStyle name="Normal 5 7 3 2 3 2 2" xfId="27299"/>
    <cellStyle name="Normal 5 7 3 2 3 3" xfId="16913"/>
    <cellStyle name="Normal 5 7 3 2 3 4" xfId="22019"/>
    <cellStyle name="Normal 5 7 3 2 4" xfId="6515"/>
    <cellStyle name="Normal 5 7 3 2 4 2" xfId="24659"/>
    <cellStyle name="Normal 5 7 3 2 5" xfId="11809"/>
    <cellStyle name="Normal 5 7 3 2 6" xfId="14449"/>
    <cellStyle name="Normal 5 7 3 2 7" xfId="19379"/>
    <cellStyle name="Normal 5 7 3 3" xfId="1761"/>
    <cellStyle name="Normal 5 7 3 3 2" xfId="4403"/>
    <cellStyle name="Normal 5 7 3 3 2 2" xfId="9684"/>
    <cellStyle name="Normal 5 7 3 3 2 2 2" xfId="27827"/>
    <cellStyle name="Normal 5 7 3 3 2 3" xfId="17441"/>
    <cellStyle name="Normal 5 7 3 3 2 4" xfId="22547"/>
    <cellStyle name="Normal 5 7 3 3 3" xfId="7043"/>
    <cellStyle name="Normal 5 7 3 3 3 2" xfId="25187"/>
    <cellStyle name="Normal 5 7 3 3 4" xfId="12337"/>
    <cellStyle name="Normal 5 7 3 3 5" xfId="14977"/>
    <cellStyle name="Normal 5 7 3 3 6" xfId="19907"/>
    <cellStyle name="Normal 5 7 3 4" xfId="3170"/>
    <cellStyle name="Normal 5 7 3 4 2" xfId="8452"/>
    <cellStyle name="Normal 5 7 3 4 2 2" xfId="26595"/>
    <cellStyle name="Normal 5 7 3 4 3" xfId="16209"/>
    <cellStyle name="Normal 5 7 3 4 4" xfId="21315"/>
    <cellStyle name="Normal 5 7 3 5" xfId="5811"/>
    <cellStyle name="Normal 5 7 3 5 2" xfId="23955"/>
    <cellStyle name="Normal 5 7 3 6" xfId="11107"/>
    <cellStyle name="Normal 5 7 3 7" xfId="13745"/>
    <cellStyle name="Normal 5 7 3 8" xfId="18675"/>
    <cellStyle name="Normal 5 7 4" xfId="881"/>
    <cellStyle name="Normal 5 7 4 2" xfId="2113"/>
    <cellStyle name="Normal 5 7 4 2 2" xfId="4755"/>
    <cellStyle name="Normal 5 7 4 2 2 2" xfId="10036"/>
    <cellStyle name="Normal 5 7 4 2 2 2 2" xfId="28179"/>
    <cellStyle name="Normal 5 7 4 2 2 3" xfId="17793"/>
    <cellStyle name="Normal 5 7 4 2 2 4" xfId="22899"/>
    <cellStyle name="Normal 5 7 4 2 3" xfId="7395"/>
    <cellStyle name="Normal 5 7 4 2 3 2" xfId="25539"/>
    <cellStyle name="Normal 5 7 4 2 4" xfId="12689"/>
    <cellStyle name="Normal 5 7 4 2 5" xfId="15329"/>
    <cellStyle name="Normal 5 7 4 2 6" xfId="20259"/>
    <cellStyle name="Normal 5 7 4 3" xfId="3523"/>
    <cellStyle name="Normal 5 7 4 3 2" xfId="8804"/>
    <cellStyle name="Normal 5 7 4 3 2 2" xfId="26947"/>
    <cellStyle name="Normal 5 7 4 3 3" xfId="16561"/>
    <cellStyle name="Normal 5 7 4 3 4" xfId="21667"/>
    <cellStyle name="Normal 5 7 4 4" xfId="6163"/>
    <cellStyle name="Normal 5 7 4 4 2" xfId="24307"/>
    <cellStyle name="Normal 5 7 4 5" xfId="11457"/>
    <cellStyle name="Normal 5 7 4 6" xfId="14097"/>
    <cellStyle name="Normal 5 7 4 7" xfId="19027"/>
    <cellStyle name="Normal 5 7 5" xfId="1409"/>
    <cellStyle name="Normal 5 7 5 2" xfId="4051"/>
    <cellStyle name="Normal 5 7 5 2 2" xfId="9332"/>
    <cellStyle name="Normal 5 7 5 2 2 2" xfId="27475"/>
    <cellStyle name="Normal 5 7 5 2 3" xfId="17089"/>
    <cellStyle name="Normal 5 7 5 2 4" xfId="22195"/>
    <cellStyle name="Normal 5 7 5 3" xfId="6691"/>
    <cellStyle name="Normal 5 7 5 3 2" xfId="24835"/>
    <cellStyle name="Normal 5 7 5 4" xfId="11985"/>
    <cellStyle name="Normal 5 7 5 5" xfId="14625"/>
    <cellStyle name="Normal 5 7 5 6" xfId="19555"/>
    <cellStyle name="Normal 5 7 6" xfId="2641"/>
    <cellStyle name="Normal 5 7 6 2" xfId="5283"/>
    <cellStyle name="Normal 5 7 6 2 2" xfId="10564"/>
    <cellStyle name="Normal 5 7 6 2 2 2" xfId="28707"/>
    <cellStyle name="Normal 5 7 6 2 3" xfId="23427"/>
    <cellStyle name="Normal 5 7 6 3" xfId="7923"/>
    <cellStyle name="Normal 5 7 6 3 2" xfId="26067"/>
    <cellStyle name="Normal 5 7 6 4" xfId="13217"/>
    <cellStyle name="Normal 5 7 6 5" xfId="15857"/>
    <cellStyle name="Normal 5 7 6 6" xfId="20787"/>
    <cellStyle name="Normal 5 7 7" xfId="2818"/>
    <cellStyle name="Normal 5 7 7 2" xfId="8100"/>
    <cellStyle name="Normal 5 7 7 2 2" xfId="26243"/>
    <cellStyle name="Normal 5 7 7 3" xfId="20963"/>
    <cellStyle name="Normal 5 7 8" xfId="5459"/>
    <cellStyle name="Normal 5 7 8 2" xfId="23603"/>
    <cellStyle name="Normal 5 7 9" xfId="10757"/>
    <cellStyle name="Normal 5 8" xfId="264"/>
    <cellStyle name="Normal 5 8 2" xfId="616"/>
    <cellStyle name="Normal 5 8 2 2" xfId="1848"/>
    <cellStyle name="Normal 5 8 2 2 2" xfId="4490"/>
    <cellStyle name="Normal 5 8 2 2 2 2" xfId="9771"/>
    <cellStyle name="Normal 5 8 2 2 2 2 2" xfId="27914"/>
    <cellStyle name="Normal 5 8 2 2 2 3" xfId="17528"/>
    <cellStyle name="Normal 5 8 2 2 2 4" xfId="22634"/>
    <cellStyle name="Normal 5 8 2 2 3" xfId="7130"/>
    <cellStyle name="Normal 5 8 2 2 3 2" xfId="25274"/>
    <cellStyle name="Normal 5 8 2 2 4" xfId="12424"/>
    <cellStyle name="Normal 5 8 2 2 5" xfId="15064"/>
    <cellStyle name="Normal 5 8 2 2 6" xfId="19994"/>
    <cellStyle name="Normal 5 8 2 3" xfId="3258"/>
    <cellStyle name="Normal 5 8 2 3 2" xfId="8539"/>
    <cellStyle name="Normal 5 8 2 3 2 2" xfId="26682"/>
    <cellStyle name="Normal 5 8 2 3 3" xfId="16296"/>
    <cellStyle name="Normal 5 8 2 3 4" xfId="21402"/>
    <cellStyle name="Normal 5 8 2 4" xfId="5898"/>
    <cellStyle name="Normal 5 8 2 4 2" xfId="24042"/>
    <cellStyle name="Normal 5 8 2 5" xfId="11192"/>
    <cellStyle name="Normal 5 8 2 6" xfId="13832"/>
    <cellStyle name="Normal 5 8 2 7" xfId="18762"/>
    <cellStyle name="Normal 5 8 3" xfId="968"/>
    <cellStyle name="Normal 5 8 3 2" xfId="2200"/>
    <cellStyle name="Normal 5 8 3 2 2" xfId="4842"/>
    <cellStyle name="Normal 5 8 3 2 2 2" xfId="10123"/>
    <cellStyle name="Normal 5 8 3 2 2 2 2" xfId="28266"/>
    <cellStyle name="Normal 5 8 3 2 2 3" xfId="17880"/>
    <cellStyle name="Normal 5 8 3 2 2 4" xfId="22986"/>
    <cellStyle name="Normal 5 8 3 2 3" xfId="7482"/>
    <cellStyle name="Normal 5 8 3 2 3 2" xfId="25626"/>
    <cellStyle name="Normal 5 8 3 2 4" xfId="12776"/>
    <cellStyle name="Normal 5 8 3 2 5" xfId="15416"/>
    <cellStyle name="Normal 5 8 3 2 6" xfId="20346"/>
    <cellStyle name="Normal 5 8 3 3" xfId="3610"/>
    <cellStyle name="Normal 5 8 3 3 2" xfId="8891"/>
    <cellStyle name="Normal 5 8 3 3 2 2" xfId="27034"/>
    <cellStyle name="Normal 5 8 3 3 3" xfId="16648"/>
    <cellStyle name="Normal 5 8 3 3 4" xfId="21754"/>
    <cellStyle name="Normal 5 8 3 4" xfId="6250"/>
    <cellStyle name="Normal 5 8 3 4 2" xfId="24394"/>
    <cellStyle name="Normal 5 8 3 5" xfId="11544"/>
    <cellStyle name="Normal 5 8 3 6" xfId="14184"/>
    <cellStyle name="Normal 5 8 3 7" xfId="19114"/>
    <cellStyle name="Normal 5 8 4" xfId="1496"/>
    <cellStyle name="Normal 5 8 4 2" xfId="4138"/>
    <cellStyle name="Normal 5 8 4 2 2" xfId="9419"/>
    <cellStyle name="Normal 5 8 4 2 2 2" xfId="27562"/>
    <cellStyle name="Normal 5 8 4 2 3" xfId="17176"/>
    <cellStyle name="Normal 5 8 4 2 4" xfId="22282"/>
    <cellStyle name="Normal 5 8 4 3" xfId="6778"/>
    <cellStyle name="Normal 5 8 4 3 2" xfId="24922"/>
    <cellStyle name="Normal 5 8 4 4" xfId="12072"/>
    <cellStyle name="Normal 5 8 4 5" xfId="14712"/>
    <cellStyle name="Normal 5 8 4 6" xfId="19642"/>
    <cellStyle name="Normal 5 8 5" xfId="2905"/>
    <cellStyle name="Normal 5 8 5 2" xfId="8187"/>
    <cellStyle name="Normal 5 8 5 2 2" xfId="26330"/>
    <cellStyle name="Normal 5 8 5 3" xfId="15944"/>
    <cellStyle name="Normal 5 8 5 4" xfId="21050"/>
    <cellStyle name="Normal 5 8 6" xfId="5546"/>
    <cellStyle name="Normal 5 8 6 2" xfId="23690"/>
    <cellStyle name="Normal 5 8 7" xfId="10849"/>
    <cellStyle name="Normal 5 8 8" xfId="13480"/>
    <cellStyle name="Normal 5 8 9" xfId="18411"/>
    <cellStyle name="Normal 5 9" xfId="452"/>
    <cellStyle name="Normal 5 9 2" xfId="1157"/>
    <cellStyle name="Normal 5 9 2 2" xfId="2389"/>
    <cellStyle name="Normal 5 9 2 2 2" xfId="5031"/>
    <cellStyle name="Normal 5 9 2 2 2 2" xfId="10312"/>
    <cellStyle name="Normal 5 9 2 2 2 2 2" xfId="28455"/>
    <cellStyle name="Normal 5 9 2 2 2 3" xfId="18069"/>
    <cellStyle name="Normal 5 9 2 2 2 4" xfId="23175"/>
    <cellStyle name="Normal 5 9 2 2 3" xfId="7671"/>
    <cellStyle name="Normal 5 9 2 2 3 2" xfId="25815"/>
    <cellStyle name="Normal 5 9 2 2 4" xfId="12965"/>
    <cellStyle name="Normal 5 9 2 2 5" xfId="15605"/>
    <cellStyle name="Normal 5 9 2 2 6" xfId="20535"/>
    <cellStyle name="Normal 5 9 2 3" xfId="3799"/>
    <cellStyle name="Normal 5 9 2 3 2" xfId="9080"/>
    <cellStyle name="Normal 5 9 2 3 2 2" xfId="27223"/>
    <cellStyle name="Normal 5 9 2 3 3" xfId="16837"/>
    <cellStyle name="Normal 5 9 2 3 4" xfId="21943"/>
    <cellStyle name="Normal 5 9 2 4" xfId="6439"/>
    <cellStyle name="Normal 5 9 2 4 2" xfId="24583"/>
    <cellStyle name="Normal 5 9 2 5" xfId="11733"/>
    <cellStyle name="Normal 5 9 2 6" xfId="14373"/>
    <cellStyle name="Normal 5 9 2 7" xfId="19303"/>
    <cellStyle name="Normal 5 9 3" xfId="1685"/>
    <cellStyle name="Normal 5 9 3 2" xfId="4327"/>
    <cellStyle name="Normal 5 9 3 2 2" xfId="9608"/>
    <cellStyle name="Normal 5 9 3 2 2 2" xfId="27751"/>
    <cellStyle name="Normal 5 9 3 2 3" xfId="17365"/>
    <cellStyle name="Normal 5 9 3 2 4" xfId="22471"/>
    <cellStyle name="Normal 5 9 3 3" xfId="6967"/>
    <cellStyle name="Normal 5 9 3 3 2" xfId="25111"/>
    <cellStyle name="Normal 5 9 3 4" xfId="12261"/>
    <cellStyle name="Normal 5 9 3 5" xfId="14901"/>
    <cellStyle name="Normal 5 9 3 6" xfId="19831"/>
    <cellStyle name="Normal 5 9 4" xfId="3094"/>
    <cellStyle name="Normal 5 9 4 2" xfId="8376"/>
    <cellStyle name="Normal 5 9 4 2 2" xfId="26519"/>
    <cellStyle name="Normal 5 9 4 3" xfId="16133"/>
    <cellStyle name="Normal 5 9 4 4" xfId="21239"/>
    <cellStyle name="Normal 5 9 5" xfId="5735"/>
    <cellStyle name="Normal 5 9 5 2" xfId="23879"/>
    <cellStyle name="Normal 5 9 6" xfId="11033"/>
    <cellStyle name="Normal 5 9 7" xfId="13669"/>
    <cellStyle name="Normal 5 9 8" xfId="18599"/>
    <cellStyle name="Normal 6" xfId="48"/>
    <cellStyle name="Normal 6 10" xfId="807"/>
    <cellStyle name="Normal 6 10 2" xfId="2039"/>
    <cellStyle name="Normal 6 10 2 2" xfId="4681"/>
    <cellStyle name="Normal 6 10 2 2 2" xfId="9962"/>
    <cellStyle name="Normal 6 10 2 2 2 2" xfId="28105"/>
    <cellStyle name="Normal 6 10 2 2 3" xfId="17719"/>
    <cellStyle name="Normal 6 10 2 2 4" xfId="22825"/>
    <cellStyle name="Normal 6 10 2 3" xfId="7321"/>
    <cellStyle name="Normal 6 10 2 3 2" xfId="25465"/>
    <cellStyle name="Normal 6 10 2 4" xfId="12615"/>
    <cellStyle name="Normal 6 10 2 5" xfId="15255"/>
    <cellStyle name="Normal 6 10 2 6" xfId="20185"/>
    <cellStyle name="Normal 6 10 3" xfId="3449"/>
    <cellStyle name="Normal 6 10 3 2" xfId="8730"/>
    <cellStyle name="Normal 6 10 3 2 2" xfId="26873"/>
    <cellStyle name="Normal 6 10 3 3" xfId="16487"/>
    <cellStyle name="Normal 6 10 3 4" xfId="21593"/>
    <cellStyle name="Normal 6 10 4" xfId="6089"/>
    <cellStyle name="Normal 6 10 4 2" xfId="24233"/>
    <cellStyle name="Normal 6 10 5" xfId="11383"/>
    <cellStyle name="Normal 6 10 6" xfId="14023"/>
    <cellStyle name="Normal 6 10 7" xfId="18953"/>
    <cellStyle name="Normal 6 11" xfId="1335"/>
    <cellStyle name="Normal 6 11 2" xfId="3977"/>
    <cellStyle name="Normal 6 11 2 2" xfId="9258"/>
    <cellStyle name="Normal 6 11 2 2 2" xfId="27401"/>
    <cellStyle name="Normal 6 11 2 3" xfId="17015"/>
    <cellStyle name="Normal 6 11 2 4" xfId="22121"/>
    <cellStyle name="Normal 6 11 3" xfId="6617"/>
    <cellStyle name="Normal 6 11 3 2" xfId="24761"/>
    <cellStyle name="Normal 6 11 4" xfId="11911"/>
    <cellStyle name="Normal 6 11 5" xfId="14551"/>
    <cellStyle name="Normal 6 11 6" xfId="19481"/>
    <cellStyle name="Normal 6 12" xfId="2567"/>
    <cellStyle name="Normal 6 12 2" xfId="5209"/>
    <cellStyle name="Normal 6 12 2 2" xfId="10490"/>
    <cellStyle name="Normal 6 12 2 2 2" xfId="28633"/>
    <cellStyle name="Normal 6 12 2 3" xfId="23353"/>
    <cellStyle name="Normal 6 12 3" xfId="7849"/>
    <cellStyle name="Normal 6 12 3 2" xfId="25993"/>
    <cellStyle name="Normal 6 12 4" xfId="13143"/>
    <cellStyle name="Normal 6 12 5" xfId="15783"/>
    <cellStyle name="Normal 6 12 6" xfId="20713"/>
    <cellStyle name="Normal 6 13" xfId="2743"/>
    <cellStyle name="Normal 6 13 2" xfId="8025"/>
    <cellStyle name="Normal 6 13 2 2" xfId="26169"/>
    <cellStyle name="Normal 6 13 3" xfId="20889"/>
    <cellStyle name="Normal 6 14" xfId="5385"/>
    <cellStyle name="Normal 6 14 2" xfId="23529"/>
    <cellStyle name="Normal 6 15" xfId="13319"/>
    <cellStyle name="Normal 6 16" xfId="18247"/>
    <cellStyle name="Normal 6 2" xfId="58"/>
    <cellStyle name="Normal 6 2 10" xfId="1342"/>
    <cellStyle name="Normal 6 2 10 2" xfId="3984"/>
    <cellStyle name="Normal 6 2 10 2 2" xfId="9265"/>
    <cellStyle name="Normal 6 2 10 2 2 2" xfId="27408"/>
    <cellStyle name="Normal 6 2 10 2 3" xfId="17022"/>
    <cellStyle name="Normal 6 2 10 2 4" xfId="22128"/>
    <cellStyle name="Normal 6 2 10 3" xfId="6624"/>
    <cellStyle name="Normal 6 2 10 3 2" xfId="24768"/>
    <cellStyle name="Normal 6 2 10 4" xfId="11918"/>
    <cellStyle name="Normal 6 2 10 5" xfId="14558"/>
    <cellStyle name="Normal 6 2 10 6" xfId="19488"/>
    <cellStyle name="Normal 6 2 11" xfId="2574"/>
    <cellStyle name="Normal 6 2 11 2" xfId="5216"/>
    <cellStyle name="Normal 6 2 11 2 2" xfId="10497"/>
    <cellStyle name="Normal 6 2 11 2 2 2" xfId="28640"/>
    <cellStyle name="Normal 6 2 11 2 3" xfId="23360"/>
    <cellStyle name="Normal 6 2 11 3" xfId="7856"/>
    <cellStyle name="Normal 6 2 11 3 2" xfId="26000"/>
    <cellStyle name="Normal 6 2 11 4" xfId="13150"/>
    <cellStyle name="Normal 6 2 11 5" xfId="15790"/>
    <cellStyle name="Normal 6 2 11 6" xfId="20720"/>
    <cellStyle name="Normal 6 2 12" xfId="2750"/>
    <cellStyle name="Normal 6 2 12 2" xfId="8032"/>
    <cellStyle name="Normal 6 2 12 2 2" xfId="26176"/>
    <cellStyle name="Normal 6 2 12 3" xfId="20896"/>
    <cellStyle name="Normal 6 2 13" xfId="5392"/>
    <cellStyle name="Normal 6 2 13 2" xfId="23536"/>
    <cellStyle name="Normal 6 2 14" xfId="13326"/>
    <cellStyle name="Normal 6 2 15" xfId="18255"/>
    <cellStyle name="Normal 6 2 2" xfId="82"/>
    <cellStyle name="Normal 6 2 2 10" xfId="10723"/>
    <cellStyle name="Normal 6 2 2 11" xfId="13342"/>
    <cellStyle name="Normal 6 2 2 12" xfId="18271"/>
    <cellStyle name="Normal 6 2 2 2" xfId="203"/>
    <cellStyle name="Normal 6 2 2 2 10" xfId="13429"/>
    <cellStyle name="Normal 6 2 2 2 11" xfId="18359"/>
    <cellStyle name="Normal 6 2 2 2 2" xfId="388"/>
    <cellStyle name="Normal 6 2 2 2 2 2" xfId="741"/>
    <cellStyle name="Normal 6 2 2 2 2 2 2" xfId="1973"/>
    <cellStyle name="Normal 6 2 2 2 2 2 2 2" xfId="4615"/>
    <cellStyle name="Normal 6 2 2 2 2 2 2 2 2" xfId="9896"/>
    <cellStyle name="Normal 6 2 2 2 2 2 2 2 2 2" xfId="28039"/>
    <cellStyle name="Normal 6 2 2 2 2 2 2 2 3" xfId="17653"/>
    <cellStyle name="Normal 6 2 2 2 2 2 2 2 4" xfId="22759"/>
    <cellStyle name="Normal 6 2 2 2 2 2 2 3" xfId="7255"/>
    <cellStyle name="Normal 6 2 2 2 2 2 2 3 2" xfId="25399"/>
    <cellStyle name="Normal 6 2 2 2 2 2 2 4" xfId="12549"/>
    <cellStyle name="Normal 6 2 2 2 2 2 2 5" xfId="15189"/>
    <cellStyle name="Normal 6 2 2 2 2 2 2 6" xfId="20119"/>
    <cellStyle name="Normal 6 2 2 2 2 2 3" xfId="3383"/>
    <cellStyle name="Normal 6 2 2 2 2 2 3 2" xfId="8664"/>
    <cellStyle name="Normal 6 2 2 2 2 2 3 2 2" xfId="26807"/>
    <cellStyle name="Normal 6 2 2 2 2 2 3 3" xfId="16421"/>
    <cellStyle name="Normal 6 2 2 2 2 2 3 4" xfId="21527"/>
    <cellStyle name="Normal 6 2 2 2 2 2 4" xfId="6023"/>
    <cellStyle name="Normal 6 2 2 2 2 2 4 2" xfId="24167"/>
    <cellStyle name="Normal 6 2 2 2 2 2 5" xfId="11317"/>
    <cellStyle name="Normal 6 2 2 2 2 2 6" xfId="13957"/>
    <cellStyle name="Normal 6 2 2 2 2 2 7" xfId="18887"/>
    <cellStyle name="Normal 6 2 2 2 2 3" xfId="1093"/>
    <cellStyle name="Normal 6 2 2 2 2 3 2" xfId="2325"/>
    <cellStyle name="Normal 6 2 2 2 2 3 2 2" xfId="4967"/>
    <cellStyle name="Normal 6 2 2 2 2 3 2 2 2" xfId="10248"/>
    <cellStyle name="Normal 6 2 2 2 2 3 2 2 2 2" xfId="28391"/>
    <cellStyle name="Normal 6 2 2 2 2 3 2 2 3" xfId="18005"/>
    <cellStyle name="Normal 6 2 2 2 2 3 2 2 4" xfId="23111"/>
    <cellStyle name="Normal 6 2 2 2 2 3 2 3" xfId="7607"/>
    <cellStyle name="Normal 6 2 2 2 2 3 2 3 2" xfId="25751"/>
    <cellStyle name="Normal 6 2 2 2 2 3 2 4" xfId="12901"/>
    <cellStyle name="Normal 6 2 2 2 2 3 2 5" xfId="15541"/>
    <cellStyle name="Normal 6 2 2 2 2 3 2 6" xfId="20471"/>
    <cellStyle name="Normal 6 2 2 2 2 3 3" xfId="3735"/>
    <cellStyle name="Normal 6 2 2 2 2 3 3 2" xfId="9016"/>
    <cellStyle name="Normal 6 2 2 2 2 3 3 2 2" xfId="27159"/>
    <cellStyle name="Normal 6 2 2 2 2 3 3 3" xfId="16773"/>
    <cellStyle name="Normal 6 2 2 2 2 3 3 4" xfId="21879"/>
    <cellStyle name="Normal 6 2 2 2 2 3 4" xfId="6375"/>
    <cellStyle name="Normal 6 2 2 2 2 3 4 2" xfId="24519"/>
    <cellStyle name="Normal 6 2 2 2 2 3 5" xfId="11669"/>
    <cellStyle name="Normal 6 2 2 2 2 3 6" xfId="14309"/>
    <cellStyle name="Normal 6 2 2 2 2 3 7" xfId="19239"/>
    <cellStyle name="Normal 6 2 2 2 2 4" xfId="1621"/>
    <cellStyle name="Normal 6 2 2 2 2 4 2" xfId="4263"/>
    <cellStyle name="Normal 6 2 2 2 2 4 2 2" xfId="9544"/>
    <cellStyle name="Normal 6 2 2 2 2 4 2 2 2" xfId="27687"/>
    <cellStyle name="Normal 6 2 2 2 2 4 2 3" xfId="17301"/>
    <cellStyle name="Normal 6 2 2 2 2 4 2 4" xfId="22407"/>
    <cellStyle name="Normal 6 2 2 2 2 4 3" xfId="6903"/>
    <cellStyle name="Normal 6 2 2 2 2 4 3 2" xfId="25047"/>
    <cellStyle name="Normal 6 2 2 2 2 4 4" xfId="12197"/>
    <cellStyle name="Normal 6 2 2 2 2 4 5" xfId="14837"/>
    <cellStyle name="Normal 6 2 2 2 2 4 6" xfId="19767"/>
    <cellStyle name="Normal 6 2 2 2 2 5" xfId="3030"/>
    <cellStyle name="Normal 6 2 2 2 2 5 2" xfId="8312"/>
    <cellStyle name="Normal 6 2 2 2 2 5 2 2" xfId="26455"/>
    <cellStyle name="Normal 6 2 2 2 2 5 3" xfId="16069"/>
    <cellStyle name="Normal 6 2 2 2 2 5 4" xfId="21175"/>
    <cellStyle name="Normal 6 2 2 2 2 6" xfId="5671"/>
    <cellStyle name="Normal 6 2 2 2 2 6 2" xfId="23815"/>
    <cellStyle name="Normal 6 2 2 2 2 7" xfId="10969"/>
    <cellStyle name="Normal 6 2 2 2 2 8" xfId="13605"/>
    <cellStyle name="Normal 6 2 2 2 2 9" xfId="18535"/>
    <cellStyle name="Normal 6 2 2 2 3" xfId="564"/>
    <cellStyle name="Normal 6 2 2 2 3 2" xfId="1269"/>
    <cellStyle name="Normal 6 2 2 2 3 2 2" xfId="2501"/>
    <cellStyle name="Normal 6 2 2 2 3 2 2 2" xfId="5143"/>
    <cellStyle name="Normal 6 2 2 2 3 2 2 2 2" xfId="10424"/>
    <cellStyle name="Normal 6 2 2 2 3 2 2 2 2 2" xfId="28567"/>
    <cellStyle name="Normal 6 2 2 2 3 2 2 2 3" xfId="18181"/>
    <cellStyle name="Normal 6 2 2 2 3 2 2 2 4" xfId="23287"/>
    <cellStyle name="Normal 6 2 2 2 3 2 2 3" xfId="7783"/>
    <cellStyle name="Normal 6 2 2 2 3 2 2 3 2" xfId="25927"/>
    <cellStyle name="Normal 6 2 2 2 3 2 2 4" xfId="13077"/>
    <cellStyle name="Normal 6 2 2 2 3 2 2 5" xfId="15717"/>
    <cellStyle name="Normal 6 2 2 2 3 2 2 6" xfId="20647"/>
    <cellStyle name="Normal 6 2 2 2 3 2 3" xfId="3911"/>
    <cellStyle name="Normal 6 2 2 2 3 2 3 2" xfId="9192"/>
    <cellStyle name="Normal 6 2 2 2 3 2 3 2 2" xfId="27335"/>
    <cellStyle name="Normal 6 2 2 2 3 2 3 3" xfId="16949"/>
    <cellStyle name="Normal 6 2 2 2 3 2 3 4" xfId="22055"/>
    <cellStyle name="Normal 6 2 2 2 3 2 4" xfId="6551"/>
    <cellStyle name="Normal 6 2 2 2 3 2 4 2" xfId="24695"/>
    <cellStyle name="Normal 6 2 2 2 3 2 5" xfId="11845"/>
    <cellStyle name="Normal 6 2 2 2 3 2 6" xfId="14485"/>
    <cellStyle name="Normal 6 2 2 2 3 2 7" xfId="19415"/>
    <cellStyle name="Normal 6 2 2 2 3 3" xfId="1797"/>
    <cellStyle name="Normal 6 2 2 2 3 3 2" xfId="4439"/>
    <cellStyle name="Normal 6 2 2 2 3 3 2 2" xfId="9720"/>
    <cellStyle name="Normal 6 2 2 2 3 3 2 2 2" xfId="27863"/>
    <cellStyle name="Normal 6 2 2 2 3 3 2 3" xfId="17477"/>
    <cellStyle name="Normal 6 2 2 2 3 3 2 4" xfId="22583"/>
    <cellStyle name="Normal 6 2 2 2 3 3 3" xfId="7079"/>
    <cellStyle name="Normal 6 2 2 2 3 3 3 2" xfId="25223"/>
    <cellStyle name="Normal 6 2 2 2 3 3 4" xfId="12373"/>
    <cellStyle name="Normal 6 2 2 2 3 3 5" xfId="15013"/>
    <cellStyle name="Normal 6 2 2 2 3 3 6" xfId="19943"/>
    <cellStyle name="Normal 6 2 2 2 3 4" xfId="3206"/>
    <cellStyle name="Normal 6 2 2 2 3 4 2" xfId="8488"/>
    <cellStyle name="Normal 6 2 2 2 3 4 2 2" xfId="26631"/>
    <cellStyle name="Normal 6 2 2 2 3 4 3" xfId="16245"/>
    <cellStyle name="Normal 6 2 2 2 3 4 4" xfId="21351"/>
    <cellStyle name="Normal 6 2 2 2 3 5" xfId="5847"/>
    <cellStyle name="Normal 6 2 2 2 3 5 2" xfId="23991"/>
    <cellStyle name="Normal 6 2 2 2 3 6" xfId="11141"/>
    <cellStyle name="Normal 6 2 2 2 3 7" xfId="13781"/>
    <cellStyle name="Normal 6 2 2 2 3 8" xfId="18711"/>
    <cellStyle name="Normal 6 2 2 2 4" xfId="917"/>
    <cellStyle name="Normal 6 2 2 2 4 2" xfId="2149"/>
    <cellStyle name="Normal 6 2 2 2 4 2 2" xfId="4791"/>
    <cellStyle name="Normal 6 2 2 2 4 2 2 2" xfId="10072"/>
    <cellStyle name="Normal 6 2 2 2 4 2 2 2 2" xfId="28215"/>
    <cellStyle name="Normal 6 2 2 2 4 2 2 3" xfId="17829"/>
    <cellStyle name="Normal 6 2 2 2 4 2 2 4" xfId="22935"/>
    <cellStyle name="Normal 6 2 2 2 4 2 3" xfId="7431"/>
    <cellStyle name="Normal 6 2 2 2 4 2 3 2" xfId="25575"/>
    <cellStyle name="Normal 6 2 2 2 4 2 4" xfId="12725"/>
    <cellStyle name="Normal 6 2 2 2 4 2 5" xfId="15365"/>
    <cellStyle name="Normal 6 2 2 2 4 2 6" xfId="20295"/>
    <cellStyle name="Normal 6 2 2 2 4 3" xfId="3559"/>
    <cellStyle name="Normal 6 2 2 2 4 3 2" xfId="8840"/>
    <cellStyle name="Normal 6 2 2 2 4 3 2 2" xfId="26983"/>
    <cellStyle name="Normal 6 2 2 2 4 3 3" xfId="16597"/>
    <cellStyle name="Normal 6 2 2 2 4 3 4" xfId="21703"/>
    <cellStyle name="Normal 6 2 2 2 4 4" xfId="6199"/>
    <cellStyle name="Normal 6 2 2 2 4 4 2" xfId="24343"/>
    <cellStyle name="Normal 6 2 2 2 4 5" xfId="11493"/>
    <cellStyle name="Normal 6 2 2 2 4 6" xfId="14133"/>
    <cellStyle name="Normal 6 2 2 2 4 7" xfId="19063"/>
    <cellStyle name="Normal 6 2 2 2 5" xfId="1445"/>
    <cellStyle name="Normal 6 2 2 2 5 2" xfId="4087"/>
    <cellStyle name="Normal 6 2 2 2 5 2 2" xfId="9368"/>
    <cellStyle name="Normal 6 2 2 2 5 2 2 2" xfId="27511"/>
    <cellStyle name="Normal 6 2 2 2 5 2 3" xfId="17125"/>
    <cellStyle name="Normal 6 2 2 2 5 2 4" xfId="22231"/>
    <cellStyle name="Normal 6 2 2 2 5 3" xfId="6727"/>
    <cellStyle name="Normal 6 2 2 2 5 3 2" xfId="24871"/>
    <cellStyle name="Normal 6 2 2 2 5 4" xfId="12021"/>
    <cellStyle name="Normal 6 2 2 2 5 5" xfId="14661"/>
    <cellStyle name="Normal 6 2 2 2 5 6" xfId="19591"/>
    <cellStyle name="Normal 6 2 2 2 6" xfId="2677"/>
    <cellStyle name="Normal 6 2 2 2 6 2" xfId="5319"/>
    <cellStyle name="Normal 6 2 2 2 6 2 2" xfId="10600"/>
    <cellStyle name="Normal 6 2 2 2 6 2 2 2" xfId="28743"/>
    <cellStyle name="Normal 6 2 2 2 6 2 3" xfId="23463"/>
    <cellStyle name="Normal 6 2 2 2 6 3" xfId="7959"/>
    <cellStyle name="Normal 6 2 2 2 6 3 2" xfId="26103"/>
    <cellStyle name="Normal 6 2 2 2 6 4" xfId="13253"/>
    <cellStyle name="Normal 6 2 2 2 6 5" xfId="15893"/>
    <cellStyle name="Normal 6 2 2 2 6 6" xfId="20823"/>
    <cellStyle name="Normal 6 2 2 2 7" xfId="2854"/>
    <cellStyle name="Normal 6 2 2 2 7 2" xfId="8136"/>
    <cellStyle name="Normal 6 2 2 2 7 2 2" xfId="26279"/>
    <cellStyle name="Normal 6 2 2 2 7 3" xfId="20999"/>
    <cellStyle name="Normal 6 2 2 2 8" xfId="5495"/>
    <cellStyle name="Normal 6 2 2 2 8 2" xfId="23639"/>
    <cellStyle name="Normal 6 2 2 2 9" xfId="10793"/>
    <cellStyle name="Normal 6 2 2 3" xfId="301"/>
    <cellStyle name="Normal 6 2 2 3 2" xfId="654"/>
    <cellStyle name="Normal 6 2 2 3 2 2" xfId="1886"/>
    <cellStyle name="Normal 6 2 2 3 2 2 2" xfId="4528"/>
    <cellStyle name="Normal 6 2 2 3 2 2 2 2" xfId="9809"/>
    <cellStyle name="Normal 6 2 2 3 2 2 2 2 2" xfId="27952"/>
    <cellStyle name="Normal 6 2 2 3 2 2 2 3" xfId="17566"/>
    <cellStyle name="Normal 6 2 2 3 2 2 2 4" xfId="22672"/>
    <cellStyle name="Normal 6 2 2 3 2 2 3" xfId="7168"/>
    <cellStyle name="Normal 6 2 2 3 2 2 3 2" xfId="25312"/>
    <cellStyle name="Normal 6 2 2 3 2 2 4" xfId="12462"/>
    <cellStyle name="Normal 6 2 2 3 2 2 5" xfId="15102"/>
    <cellStyle name="Normal 6 2 2 3 2 2 6" xfId="20032"/>
    <cellStyle name="Normal 6 2 2 3 2 3" xfId="3296"/>
    <cellStyle name="Normal 6 2 2 3 2 3 2" xfId="8577"/>
    <cellStyle name="Normal 6 2 2 3 2 3 2 2" xfId="26720"/>
    <cellStyle name="Normal 6 2 2 3 2 3 3" xfId="16334"/>
    <cellStyle name="Normal 6 2 2 3 2 3 4" xfId="21440"/>
    <cellStyle name="Normal 6 2 2 3 2 4" xfId="5936"/>
    <cellStyle name="Normal 6 2 2 3 2 4 2" xfId="24080"/>
    <cellStyle name="Normal 6 2 2 3 2 5" xfId="11230"/>
    <cellStyle name="Normal 6 2 2 3 2 6" xfId="13870"/>
    <cellStyle name="Normal 6 2 2 3 2 7" xfId="18800"/>
    <cellStyle name="Normal 6 2 2 3 3" xfId="1006"/>
    <cellStyle name="Normal 6 2 2 3 3 2" xfId="2238"/>
    <cellStyle name="Normal 6 2 2 3 3 2 2" xfId="4880"/>
    <cellStyle name="Normal 6 2 2 3 3 2 2 2" xfId="10161"/>
    <cellStyle name="Normal 6 2 2 3 3 2 2 2 2" xfId="28304"/>
    <cellStyle name="Normal 6 2 2 3 3 2 2 3" xfId="17918"/>
    <cellStyle name="Normal 6 2 2 3 3 2 2 4" xfId="23024"/>
    <cellStyle name="Normal 6 2 2 3 3 2 3" xfId="7520"/>
    <cellStyle name="Normal 6 2 2 3 3 2 3 2" xfId="25664"/>
    <cellStyle name="Normal 6 2 2 3 3 2 4" xfId="12814"/>
    <cellStyle name="Normal 6 2 2 3 3 2 5" xfId="15454"/>
    <cellStyle name="Normal 6 2 2 3 3 2 6" xfId="20384"/>
    <cellStyle name="Normal 6 2 2 3 3 3" xfId="3648"/>
    <cellStyle name="Normal 6 2 2 3 3 3 2" xfId="8929"/>
    <cellStyle name="Normal 6 2 2 3 3 3 2 2" xfId="27072"/>
    <cellStyle name="Normal 6 2 2 3 3 3 3" xfId="16686"/>
    <cellStyle name="Normal 6 2 2 3 3 3 4" xfId="21792"/>
    <cellStyle name="Normal 6 2 2 3 3 4" xfId="6288"/>
    <cellStyle name="Normal 6 2 2 3 3 4 2" xfId="24432"/>
    <cellStyle name="Normal 6 2 2 3 3 5" xfId="11582"/>
    <cellStyle name="Normal 6 2 2 3 3 6" xfId="14222"/>
    <cellStyle name="Normal 6 2 2 3 3 7" xfId="19152"/>
    <cellStyle name="Normal 6 2 2 3 4" xfId="1534"/>
    <cellStyle name="Normal 6 2 2 3 4 2" xfId="4176"/>
    <cellStyle name="Normal 6 2 2 3 4 2 2" xfId="9457"/>
    <cellStyle name="Normal 6 2 2 3 4 2 2 2" xfId="27600"/>
    <cellStyle name="Normal 6 2 2 3 4 2 3" xfId="17214"/>
    <cellStyle name="Normal 6 2 2 3 4 2 4" xfId="22320"/>
    <cellStyle name="Normal 6 2 2 3 4 3" xfId="6816"/>
    <cellStyle name="Normal 6 2 2 3 4 3 2" xfId="24960"/>
    <cellStyle name="Normal 6 2 2 3 4 4" xfId="12110"/>
    <cellStyle name="Normal 6 2 2 3 4 5" xfId="14750"/>
    <cellStyle name="Normal 6 2 2 3 4 6" xfId="19680"/>
    <cellStyle name="Normal 6 2 2 3 5" xfId="2943"/>
    <cellStyle name="Normal 6 2 2 3 5 2" xfId="8225"/>
    <cellStyle name="Normal 6 2 2 3 5 2 2" xfId="26368"/>
    <cellStyle name="Normal 6 2 2 3 5 3" xfId="15982"/>
    <cellStyle name="Normal 6 2 2 3 5 4" xfId="21088"/>
    <cellStyle name="Normal 6 2 2 3 6" xfId="5584"/>
    <cellStyle name="Normal 6 2 2 3 6 2" xfId="23728"/>
    <cellStyle name="Normal 6 2 2 3 7" xfId="10884"/>
    <cellStyle name="Normal 6 2 2 3 8" xfId="13518"/>
    <cellStyle name="Normal 6 2 2 3 9" xfId="18448"/>
    <cellStyle name="Normal 6 2 2 4" xfId="479"/>
    <cellStyle name="Normal 6 2 2 4 2" xfId="1184"/>
    <cellStyle name="Normal 6 2 2 4 2 2" xfId="2416"/>
    <cellStyle name="Normal 6 2 2 4 2 2 2" xfId="5058"/>
    <cellStyle name="Normal 6 2 2 4 2 2 2 2" xfId="10339"/>
    <cellStyle name="Normal 6 2 2 4 2 2 2 2 2" xfId="28482"/>
    <cellStyle name="Normal 6 2 2 4 2 2 2 3" xfId="18096"/>
    <cellStyle name="Normal 6 2 2 4 2 2 2 4" xfId="23202"/>
    <cellStyle name="Normal 6 2 2 4 2 2 3" xfId="7698"/>
    <cellStyle name="Normal 6 2 2 4 2 2 3 2" xfId="25842"/>
    <cellStyle name="Normal 6 2 2 4 2 2 4" xfId="12992"/>
    <cellStyle name="Normal 6 2 2 4 2 2 5" xfId="15632"/>
    <cellStyle name="Normal 6 2 2 4 2 2 6" xfId="20562"/>
    <cellStyle name="Normal 6 2 2 4 2 3" xfId="3826"/>
    <cellStyle name="Normal 6 2 2 4 2 3 2" xfId="9107"/>
    <cellStyle name="Normal 6 2 2 4 2 3 2 2" xfId="27250"/>
    <cellStyle name="Normal 6 2 2 4 2 3 3" xfId="16864"/>
    <cellStyle name="Normal 6 2 2 4 2 3 4" xfId="21970"/>
    <cellStyle name="Normal 6 2 2 4 2 4" xfId="6466"/>
    <cellStyle name="Normal 6 2 2 4 2 4 2" xfId="24610"/>
    <cellStyle name="Normal 6 2 2 4 2 5" xfId="11760"/>
    <cellStyle name="Normal 6 2 2 4 2 6" xfId="14400"/>
    <cellStyle name="Normal 6 2 2 4 2 7" xfId="19330"/>
    <cellStyle name="Normal 6 2 2 4 3" xfId="1712"/>
    <cellStyle name="Normal 6 2 2 4 3 2" xfId="4354"/>
    <cellStyle name="Normal 6 2 2 4 3 2 2" xfId="9635"/>
    <cellStyle name="Normal 6 2 2 4 3 2 2 2" xfId="27778"/>
    <cellStyle name="Normal 6 2 2 4 3 2 3" xfId="17392"/>
    <cellStyle name="Normal 6 2 2 4 3 2 4" xfId="22498"/>
    <cellStyle name="Normal 6 2 2 4 3 3" xfId="6994"/>
    <cellStyle name="Normal 6 2 2 4 3 3 2" xfId="25138"/>
    <cellStyle name="Normal 6 2 2 4 3 4" xfId="12288"/>
    <cellStyle name="Normal 6 2 2 4 3 5" xfId="14928"/>
    <cellStyle name="Normal 6 2 2 4 3 6" xfId="19858"/>
    <cellStyle name="Normal 6 2 2 4 4" xfId="3121"/>
    <cellStyle name="Normal 6 2 2 4 4 2" xfId="8403"/>
    <cellStyle name="Normal 6 2 2 4 4 2 2" xfId="26546"/>
    <cellStyle name="Normal 6 2 2 4 4 3" xfId="16160"/>
    <cellStyle name="Normal 6 2 2 4 4 4" xfId="21266"/>
    <cellStyle name="Normal 6 2 2 4 5" xfId="5762"/>
    <cellStyle name="Normal 6 2 2 4 5 2" xfId="23906"/>
    <cellStyle name="Normal 6 2 2 4 6" xfId="11058"/>
    <cellStyle name="Normal 6 2 2 4 7" xfId="13696"/>
    <cellStyle name="Normal 6 2 2 4 8" xfId="18626"/>
    <cellStyle name="Normal 6 2 2 5" xfId="832"/>
    <cellStyle name="Normal 6 2 2 5 2" xfId="2064"/>
    <cellStyle name="Normal 6 2 2 5 2 2" xfId="4706"/>
    <cellStyle name="Normal 6 2 2 5 2 2 2" xfId="9987"/>
    <cellStyle name="Normal 6 2 2 5 2 2 2 2" xfId="28130"/>
    <cellStyle name="Normal 6 2 2 5 2 2 3" xfId="17744"/>
    <cellStyle name="Normal 6 2 2 5 2 2 4" xfId="22850"/>
    <cellStyle name="Normal 6 2 2 5 2 3" xfId="7346"/>
    <cellStyle name="Normal 6 2 2 5 2 3 2" xfId="25490"/>
    <cellStyle name="Normal 6 2 2 5 2 4" xfId="12640"/>
    <cellStyle name="Normal 6 2 2 5 2 5" xfId="15280"/>
    <cellStyle name="Normal 6 2 2 5 2 6" xfId="20210"/>
    <cellStyle name="Normal 6 2 2 5 3" xfId="3474"/>
    <cellStyle name="Normal 6 2 2 5 3 2" xfId="8755"/>
    <cellStyle name="Normal 6 2 2 5 3 2 2" xfId="26898"/>
    <cellStyle name="Normal 6 2 2 5 3 3" xfId="16512"/>
    <cellStyle name="Normal 6 2 2 5 3 4" xfId="21618"/>
    <cellStyle name="Normal 6 2 2 5 4" xfId="6114"/>
    <cellStyle name="Normal 6 2 2 5 4 2" xfId="24258"/>
    <cellStyle name="Normal 6 2 2 5 5" xfId="11408"/>
    <cellStyle name="Normal 6 2 2 5 6" xfId="14048"/>
    <cellStyle name="Normal 6 2 2 5 7" xfId="18978"/>
    <cellStyle name="Normal 6 2 2 6" xfId="1358"/>
    <cellStyle name="Normal 6 2 2 6 2" xfId="4000"/>
    <cellStyle name="Normal 6 2 2 6 2 2" xfId="9281"/>
    <cellStyle name="Normal 6 2 2 6 2 2 2" xfId="27424"/>
    <cellStyle name="Normal 6 2 2 6 2 3" xfId="17038"/>
    <cellStyle name="Normal 6 2 2 6 2 4" xfId="22144"/>
    <cellStyle name="Normal 6 2 2 6 3" xfId="6640"/>
    <cellStyle name="Normal 6 2 2 6 3 2" xfId="24784"/>
    <cellStyle name="Normal 6 2 2 6 4" xfId="11934"/>
    <cellStyle name="Normal 6 2 2 6 5" xfId="14574"/>
    <cellStyle name="Normal 6 2 2 6 6" xfId="19504"/>
    <cellStyle name="Normal 6 2 2 7" xfId="2590"/>
    <cellStyle name="Normal 6 2 2 7 2" xfId="5232"/>
    <cellStyle name="Normal 6 2 2 7 2 2" xfId="10513"/>
    <cellStyle name="Normal 6 2 2 7 2 2 2" xfId="28656"/>
    <cellStyle name="Normal 6 2 2 7 2 3" xfId="23376"/>
    <cellStyle name="Normal 6 2 2 7 3" xfId="7872"/>
    <cellStyle name="Normal 6 2 2 7 3 2" xfId="26016"/>
    <cellStyle name="Normal 6 2 2 7 4" xfId="13166"/>
    <cellStyle name="Normal 6 2 2 7 5" xfId="15806"/>
    <cellStyle name="Normal 6 2 2 7 6" xfId="20736"/>
    <cellStyle name="Normal 6 2 2 8" xfId="2769"/>
    <cellStyle name="Normal 6 2 2 8 2" xfId="8051"/>
    <cellStyle name="Normal 6 2 2 8 2 2" xfId="26194"/>
    <cellStyle name="Normal 6 2 2 8 3" xfId="20914"/>
    <cellStyle name="Normal 6 2 2 9" xfId="5410"/>
    <cellStyle name="Normal 6 2 2 9 2" xfId="23554"/>
    <cellStyle name="Normal 6 2 3" xfId="98"/>
    <cellStyle name="Normal 6 2 3 10" xfId="10739"/>
    <cellStyle name="Normal 6 2 3 11" xfId="13358"/>
    <cellStyle name="Normal 6 2 3 12" xfId="18287"/>
    <cellStyle name="Normal 6 2 3 2" xfId="219"/>
    <cellStyle name="Normal 6 2 3 2 10" xfId="13445"/>
    <cellStyle name="Normal 6 2 3 2 11" xfId="18375"/>
    <cellStyle name="Normal 6 2 3 2 2" xfId="404"/>
    <cellStyle name="Normal 6 2 3 2 2 2" xfId="757"/>
    <cellStyle name="Normal 6 2 3 2 2 2 2" xfId="1989"/>
    <cellStyle name="Normal 6 2 3 2 2 2 2 2" xfId="4631"/>
    <cellStyle name="Normal 6 2 3 2 2 2 2 2 2" xfId="9912"/>
    <cellStyle name="Normal 6 2 3 2 2 2 2 2 2 2" xfId="28055"/>
    <cellStyle name="Normal 6 2 3 2 2 2 2 2 3" xfId="17669"/>
    <cellStyle name="Normal 6 2 3 2 2 2 2 2 4" xfId="22775"/>
    <cellStyle name="Normal 6 2 3 2 2 2 2 3" xfId="7271"/>
    <cellStyle name="Normal 6 2 3 2 2 2 2 3 2" xfId="25415"/>
    <cellStyle name="Normal 6 2 3 2 2 2 2 4" xfId="12565"/>
    <cellStyle name="Normal 6 2 3 2 2 2 2 5" xfId="15205"/>
    <cellStyle name="Normal 6 2 3 2 2 2 2 6" xfId="20135"/>
    <cellStyle name="Normal 6 2 3 2 2 2 3" xfId="3399"/>
    <cellStyle name="Normal 6 2 3 2 2 2 3 2" xfId="8680"/>
    <cellStyle name="Normal 6 2 3 2 2 2 3 2 2" xfId="26823"/>
    <cellStyle name="Normal 6 2 3 2 2 2 3 3" xfId="16437"/>
    <cellStyle name="Normal 6 2 3 2 2 2 3 4" xfId="21543"/>
    <cellStyle name="Normal 6 2 3 2 2 2 4" xfId="6039"/>
    <cellStyle name="Normal 6 2 3 2 2 2 4 2" xfId="24183"/>
    <cellStyle name="Normal 6 2 3 2 2 2 5" xfId="11333"/>
    <cellStyle name="Normal 6 2 3 2 2 2 6" xfId="13973"/>
    <cellStyle name="Normal 6 2 3 2 2 2 7" xfId="18903"/>
    <cellStyle name="Normal 6 2 3 2 2 3" xfId="1109"/>
    <cellStyle name="Normal 6 2 3 2 2 3 2" xfId="2341"/>
    <cellStyle name="Normal 6 2 3 2 2 3 2 2" xfId="4983"/>
    <cellStyle name="Normal 6 2 3 2 2 3 2 2 2" xfId="10264"/>
    <cellStyle name="Normal 6 2 3 2 2 3 2 2 2 2" xfId="28407"/>
    <cellStyle name="Normal 6 2 3 2 2 3 2 2 3" xfId="18021"/>
    <cellStyle name="Normal 6 2 3 2 2 3 2 2 4" xfId="23127"/>
    <cellStyle name="Normal 6 2 3 2 2 3 2 3" xfId="7623"/>
    <cellStyle name="Normal 6 2 3 2 2 3 2 3 2" xfId="25767"/>
    <cellStyle name="Normal 6 2 3 2 2 3 2 4" xfId="12917"/>
    <cellStyle name="Normal 6 2 3 2 2 3 2 5" xfId="15557"/>
    <cellStyle name="Normal 6 2 3 2 2 3 2 6" xfId="20487"/>
    <cellStyle name="Normal 6 2 3 2 2 3 3" xfId="3751"/>
    <cellStyle name="Normal 6 2 3 2 2 3 3 2" xfId="9032"/>
    <cellStyle name="Normal 6 2 3 2 2 3 3 2 2" xfId="27175"/>
    <cellStyle name="Normal 6 2 3 2 2 3 3 3" xfId="16789"/>
    <cellStyle name="Normal 6 2 3 2 2 3 3 4" xfId="21895"/>
    <cellStyle name="Normal 6 2 3 2 2 3 4" xfId="6391"/>
    <cellStyle name="Normal 6 2 3 2 2 3 4 2" xfId="24535"/>
    <cellStyle name="Normal 6 2 3 2 2 3 5" xfId="11685"/>
    <cellStyle name="Normal 6 2 3 2 2 3 6" xfId="14325"/>
    <cellStyle name="Normal 6 2 3 2 2 3 7" xfId="19255"/>
    <cellStyle name="Normal 6 2 3 2 2 4" xfId="1637"/>
    <cellStyle name="Normal 6 2 3 2 2 4 2" xfId="4279"/>
    <cellStyle name="Normal 6 2 3 2 2 4 2 2" xfId="9560"/>
    <cellStyle name="Normal 6 2 3 2 2 4 2 2 2" xfId="27703"/>
    <cellStyle name="Normal 6 2 3 2 2 4 2 3" xfId="17317"/>
    <cellStyle name="Normal 6 2 3 2 2 4 2 4" xfId="22423"/>
    <cellStyle name="Normal 6 2 3 2 2 4 3" xfId="6919"/>
    <cellStyle name="Normal 6 2 3 2 2 4 3 2" xfId="25063"/>
    <cellStyle name="Normal 6 2 3 2 2 4 4" xfId="12213"/>
    <cellStyle name="Normal 6 2 3 2 2 4 5" xfId="14853"/>
    <cellStyle name="Normal 6 2 3 2 2 4 6" xfId="19783"/>
    <cellStyle name="Normal 6 2 3 2 2 5" xfId="3046"/>
    <cellStyle name="Normal 6 2 3 2 2 5 2" xfId="8328"/>
    <cellStyle name="Normal 6 2 3 2 2 5 2 2" xfId="26471"/>
    <cellStyle name="Normal 6 2 3 2 2 5 3" xfId="16085"/>
    <cellStyle name="Normal 6 2 3 2 2 5 4" xfId="21191"/>
    <cellStyle name="Normal 6 2 3 2 2 6" xfId="5687"/>
    <cellStyle name="Normal 6 2 3 2 2 6 2" xfId="23831"/>
    <cellStyle name="Normal 6 2 3 2 2 7" xfId="10985"/>
    <cellStyle name="Normal 6 2 3 2 2 8" xfId="13621"/>
    <cellStyle name="Normal 6 2 3 2 2 9" xfId="18551"/>
    <cellStyle name="Normal 6 2 3 2 3" xfId="580"/>
    <cellStyle name="Normal 6 2 3 2 3 2" xfId="1285"/>
    <cellStyle name="Normal 6 2 3 2 3 2 2" xfId="2517"/>
    <cellStyle name="Normal 6 2 3 2 3 2 2 2" xfId="5159"/>
    <cellStyle name="Normal 6 2 3 2 3 2 2 2 2" xfId="10440"/>
    <cellStyle name="Normal 6 2 3 2 3 2 2 2 2 2" xfId="28583"/>
    <cellStyle name="Normal 6 2 3 2 3 2 2 2 3" xfId="18197"/>
    <cellStyle name="Normal 6 2 3 2 3 2 2 2 4" xfId="23303"/>
    <cellStyle name="Normal 6 2 3 2 3 2 2 3" xfId="7799"/>
    <cellStyle name="Normal 6 2 3 2 3 2 2 3 2" xfId="25943"/>
    <cellStyle name="Normal 6 2 3 2 3 2 2 4" xfId="13093"/>
    <cellStyle name="Normal 6 2 3 2 3 2 2 5" xfId="15733"/>
    <cellStyle name="Normal 6 2 3 2 3 2 2 6" xfId="20663"/>
    <cellStyle name="Normal 6 2 3 2 3 2 3" xfId="3927"/>
    <cellStyle name="Normal 6 2 3 2 3 2 3 2" xfId="9208"/>
    <cellStyle name="Normal 6 2 3 2 3 2 3 2 2" xfId="27351"/>
    <cellStyle name="Normal 6 2 3 2 3 2 3 3" xfId="16965"/>
    <cellStyle name="Normal 6 2 3 2 3 2 3 4" xfId="22071"/>
    <cellStyle name="Normal 6 2 3 2 3 2 4" xfId="6567"/>
    <cellStyle name="Normal 6 2 3 2 3 2 4 2" xfId="24711"/>
    <cellStyle name="Normal 6 2 3 2 3 2 5" xfId="11861"/>
    <cellStyle name="Normal 6 2 3 2 3 2 6" xfId="14501"/>
    <cellStyle name="Normal 6 2 3 2 3 2 7" xfId="19431"/>
    <cellStyle name="Normal 6 2 3 2 3 3" xfId="1813"/>
    <cellStyle name="Normal 6 2 3 2 3 3 2" xfId="4455"/>
    <cellStyle name="Normal 6 2 3 2 3 3 2 2" xfId="9736"/>
    <cellStyle name="Normal 6 2 3 2 3 3 2 2 2" xfId="27879"/>
    <cellStyle name="Normal 6 2 3 2 3 3 2 3" xfId="17493"/>
    <cellStyle name="Normal 6 2 3 2 3 3 2 4" xfId="22599"/>
    <cellStyle name="Normal 6 2 3 2 3 3 3" xfId="7095"/>
    <cellStyle name="Normal 6 2 3 2 3 3 3 2" xfId="25239"/>
    <cellStyle name="Normal 6 2 3 2 3 3 4" xfId="12389"/>
    <cellStyle name="Normal 6 2 3 2 3 3 5" xfId="15029"/>
    <cellStyle name="Normal 6 2 3 2 3 3 6" xfId="19959"/>
    <cellStyle name="Normal 6 2 3 2 3 4" xfId="3222"/>
    <cellStyle name="Normal 6 2 3 2 3 4 2" xfId="8504"/>
    <cellStyle name="Normal 6 2 3 2 3 4 2 2" xfId="26647"/>
    <cellStyle name="Normal 6 2 3 2 3 4 3" xfId="16261"/>
    <cellStyle name="Normal 6 2 3 2 3 4 4" xfId="21367"/>
    <cellStyle name="Normal 6 2 3 2 3 5" xfId="5863"/>
    <cellStyle name="Normal 6 2 3 2 3 5 2" xfId="24007"/>
    <cellStyle name="Normal 6 2 3 2 3 6" xfId="11157"/>
    <cellStyle name="Normal 6 2 3 2 3 7" xfId="13797"/>
    <cellStyle name="Normal 6 2 3 2 3 8" xfId="18727"/>
    <cellStyle name="Normal 6 2 3 2 4" xfId="933"/>
    <cellStyle name="Normal 6 2 3 2 4 2" xfId="2165"/>
    <cellStyle name="Normal 6 2 3 2 4 2 2" xfId="4807"/>
    <cellStyle name="Normal 6 2 3 2 4 2 2 2" xfId="10088"/>
    <cellStyle name="Normal 6 2 3 2 4 2 2 2 2" xfId="28231"/>
    <cellStyle name="Normal 6 2 3 2 4 2 2 3" xfId="17845"/>
    <cellStyle name="Normal 6 2 3 2 4 2 2 4" xfId="22951"/>
    <cellStyle name="Normal 6 2 3 2 4 2 3" xfId="7447"/>
    <cellStyle name="Normal 6 2 3 2 4 2 3 2" xfId="25591"/>
    <cellStyle name="Normal 6 2 3 2 4 2 4" xfId="12741"/>
    <cellStyle name="Normal 6 2 3 2 4 2 5" xfId="15381"/>
    <cellStyle name="Normal 6 2 3 2 4 2 6" xfId="20311"/>
    <cellStyle name="Normal 6 2 3 2 4 3" xfId="3575"/>
    <cellStyle name="Normal 6 2 3 2 4 3 2" xfId="8856"/>
    <cellStyle name="Normal 6 2 3 2 4 3 2 2" xfId="26999"/>
    <cellStyle name="Normal 6 2 3 2 4 3 3" xfId="16613"/>
    <cellStyle name="Normal 6 2 3 2 4 3 4" xfId="21719"/>
    <cellStyle name="Normal 6 2 3 2 4 4" xfId="6215"/>
    <cellStyle name="Normal 6 2 3 2 4 4 2" xfId="24359"/>
    <cellStyle name="Normal 6 2 3 2 4 5" xfId="11509"/>
    <cellStyle name="Normal 6 2 3 2 4 6" xfId="14149"/>
    <cellStyle name="Normal 6 2 3 2 4 7" xfId="19079"/>
    <cellStyle name="Normal 6 2 3 2 5" xfId="1461"/>
    <cellStyle name="Normal 6 2 3 2 5 2" xfId="4103"/>
    <cellStyle name="Normal 6 2 3 2 5 2 2" xfId="9384"/>
    <cellStyle name="Normal 6 2 3 2 5 2 2 2" xfId="27527"/>
    <cellStyle name="Normal 6 2 3 2 5 2 3" xfId="17141"/>
    <cellStyle name="Normal 6 2 3 2 5 2 4" xfId="22247"/>
    <cellStyle name="Normal 6 2 3 2 5 3" xfId="6743"/>
    <cellStyle name="Normal 6 2 3 2 5 3 2" xfId="24887"/>
    <cellStyle name="Normal 6 2 3 2 5 4" xfId="12037"/>
    <cellStyle name="Normal 6 2 3 2 5 5" xfId="14677"/>
    <cellStyle name="Normal 6 2 3 2 5 6" xfId="19607"/>
    <cellStyle name="Normal 6 2 3 2 6" xfId="2693"/>
    <cellStyle name="Normal 6 2 3 2 6 2" xfId="5335"/>
    <cellStyle name="Normal 6 2 3 2 6 2 2" xfId="10616"/>
    <cellStyle name="Normal 6 2 3 2 6 2 2 2" xfId="28759"/>
    <cellStyle name="Normal 6 2 3 2 6 2 3" xfId="23479"/>
    <cellStyle name="Normal 6 2 3 2 6 3" xfId="7975"/>
    <cellStyle name="Normal 6 2 3 2 6 3 2" xfId="26119"/>
    <cellStyle name="Normal 6 2 3 2 6 4" xfId="13269"/>
    <cellStyle name="Normal 6 2 3 2 6 5" xfId="15909"/>
    <cellStyle name="Normal 6 2 3 2 6 6" xfId="20839"/>
    <cellStyle name="Normal 6 2 3 2 7" xfId="2870"/>
    <cellStyle name="Normal 6 2 3 2 7 2" xfId="8152"/>
    <cellStyle name="Normal 6 2 3 2 7 2 2" xfId="26295"/>
    <cellStyle name="Normal 6 2 3 2 7 3" xfId="21015"/>
    <cellStyle name="Normal 6 2 3 2 8" xfId="5511"/>
    <cellStyle name="Normal 6 2 3 2 8 2" xfId="23655"/>
    <cellStyle name="Normal 6 2 3 2 9" xfId="10809"/>
    <cellStyle name="Normal 6 2 3 3" xfId="317"/>
    <cellStyle name="Normal 6 2 3 3 2" xfId="670"/>
    <cellStyle name="Normal 6 2 3 3 2 2" xfId="1902"/>
    <cellStyle name="Normal 6 2 3 3 2 2 2" xfId="4544"/>
    <cellStyle name="Normal 6 2 3 3 2 2 2 2" xfId="9825"/>
    <cellStyle name="Normal 6 2 3 3 2 2 2 2 2" xfId="27968"/>
    <cellStyle name="Normal 6 2 3 3 2 2 2 3" xfId="17582"/>
    <cellStyle name="Normal 6 2 3 3 2 2 2 4" xfId="22688"/>
    <cellStyle name="Normal 6 2 3 3 2 2 3" xfId="7184"/>
    <cellStyle name="Normal 6 2 3 3 2 2 3 2" xfId="25328"/>
    <cellStyle name="Normal 6 2 3 3 2 2 4" xfId="12478"/>
    <cellStyle name="Normal 6 2 3 3 2 2 5" xfId="15118"/>
    <cellStyle name="Normal 6 2 3 3 2 2 6" xfId="20048"/>
    <cellStyle name="Normal 6 2 3 3 2 3" xfId="3312"/>
    <cellStyle name="Normal 6 2 3 3 2 3 2" xfId="8593"/>
    <cellStyle name="Normal 6 2 3 3 2 3 2 2" xfId="26736"/>
    <cellStyle name="Normal 6 2 3 3 2 3 3" xfId="16350"/>
    <cellStyle name="Normal 6 2 3 3 2 3 4" xfId="21456"/>
    <cellStyle name="Normal 6 2 3 3 2 4" xfId="5952"/>
    <cellStyle name="Normal 6 2 3 3 2 4 2" xfId="24096"/>
    <cellStyle name="Normal 6 2 3 3 2 5" xfId="11246"/>
    <cellStyle name="Normal 6 2 3 3 2 6" xfId="13886"/>
    <cellStyle name="Normal 6 2 3 3 2 7" xfId="18816"/>
    <cellStyle name="Normal 6 2 3 3 3" xfId="1022"/>
    <cellStyle name="Normal 6 2 3 3 3 2" xfId="2254"/>
    <cellStyle name="Normal 6 2 3 3 3 2 2" xfId="4896"/>
    <cellStyle name="Normal 6 2 3 3 3 2 2 2" xfId="10177"/>
    <cellStyle name="Normal 6 2 3 3 3 2 2 2 2" xfId="28320"/>
    <cellStyle name="Normal 6 2 3 3 3 2 2 3" xfId="17934"/>
    <cellStyle name="Normal 6 2 3 3 3 2 2 4" xfId="23040"/>
    <cellStyle name="Normal 6 2 3 3 3 2 3" xfId="7536"/>
    <cellStyle name="Normal 6 2 3 3 3 2 3 2" xfId="25680"/>
    <cellStyle name="Normal 6 2 3 3 3 2 4" xfId="12830"/>
    <cellStyle name="Normal 6 2 3 3 3 2 5" xfId="15470"/>
    <cellStyle name="Normal 6 2 3 3 3 2 6" xfId="20400"/>
    <cellStyle name="Normal 6 2 3 3 3 3" xfId="3664"/>
    <cellStyle name="Normal 6 2 3 3 3 3 2" xfId="8945"/>
    <cellStyle name="Normal 6 2 3 3 3 3 2 2" xfId="27088"/>
    <cellStyle name="Normal 6 2 3 3 3 3 3" xfId="16702"/>
    <cellStyle name="Normal 6 2 3 3 3 3 4" xfId="21808"/>
    <cellStyle name="Normal 6 2 3 3 3 4" xfId="6304"/>
    <cellStyle name="Normal 6 2 3 3 3 4 2" xfId="24448"/>
    <cellStyle name="Normal 6 2 3 3 3 5" xfId="11598"/>
    <cellStyle name="Normal 6 2 3 3 3 6" xfId="14238"/>
    <cellStyle name="Normal 6 2 3 3 3 7" xfId="19168"/>
    <cellStyle name="Normal 6 2 3 3 4" xfId="1550"/>
    <cellStyle name="Normal 6 2 3 3 4 2" xfId="4192"/>
    <cellStyle name="Normal 6 2 3 3 4 2 2" xfId="9473"/>
    <cellStyle name="Normal 6 2 3 3 4 2 2 2" xfId="27616"/>
    <cellStyle name="Normal 6 2 3 3 4 2 3" xfId="17230"/>
    <cellStyle name="Normal 6 2 3 3 4 2 4" xfId="22336"/>
    <cellStyle name="Normal 6 2 3 3 4 3" xfId="6832"/>
    <cellStyle name="Normal 6 2 3 3 4 3 2" xfId="24976"/>
    <cellStyle name="Normal 6 2 3 3 4 4" xfId="12126"/>
    <cellStyle name="Normal 6 2 3 3 4 5" xfId="14766"/>
    <cellStyle name="Normal 6 2 3 3 4 6" xfId="19696"/>
    <cellStyle name="Normal 6 2 3 3 5" xfId="2959"/>
    <cellStyle name="Normal 6 2 3 3 5 2" xfId="8241"/>
    <cellStyle name="Normal 6 2 3 3 5 2 2" xfId="26384"/>
    <cellStyle name="Normal 6 2 3 3 5 3" xfId="15998"/>
    <cellStyle name="Normal 6 2 3 3 5 4" xfId="21104"/>
    <cellStyle name="Normal 6 2 3 3 6" xfId="5600"/>
    <cellStyle name="Normal 6 2 3 3 6 2" xfId="23744"/>
    <cellStyle name="Normal 6 2 3 3 7" xfId="10900"/>
    <cellStyle name="Normal 6 2 3 3 8" xfId="13534"/>
    <cellStyle name="Normal 6 2 3 3 9" xfId="18464"/>
    <cellStyle name="Normal 6 2 3 4" xfId="493"/>
    <cellStyle name="Normal 6 2 3 4 2" xfId="1198"/>
    <cellStyle name="Normal 6 2 3 4 2 2" xfId="2430"/>
    <cellStyle name="Normal 6 2 3 4 2 2 2" xfId="5072"/>
    <cellStyle name="Normal 6 2 3 4 2 2 2 2" xfId="10353"/>
    <cellStyle name="Normal 6 2 3 4 2 2 2 2 2" xfId="28496"/>
    <cellStyle name="Normal 6 2 3 4 2 2 2 3" xfId="18110"/>
    <cellStyle name="Normal 6 2 3 4 2 2 2 4" xfId="23216"/>
    <cellStyle name="Normal 6 2 3 4 2 2 3" xfId="7712"/>
    <cellStyle name="Normal 6 2 3 4 2 2 3 2" xfId="25856"/>
    <cellStyle name="Normal 6 2 3 4 2 2 4" xfId="13006"/>
    <cellStyle name="Normal 6 2 3 4 2 2 5" xfId="15646"/>
    <cellStyle name="Normal 6 2 3 4 2 2 6" xfId="20576"/>
    <cellStyle name="Normal 6 2 3 4 2 3" xfId="3840"/>
    <cellStyle name="Normal 6 2 3 4 2 3 2" xfId="9121"/>
    <cellStyle name="Normal 6 2 3 4 2 3 2 2" xfId="27264"/>
    <cellStyle name="Normal 6 2 3 4 2 3 3" xfId="16878"/>
    <cellStyle name="Normal 6 2 3 4 2 3 4" xfId="21984"/>
    <cellStyle name="Normal 6 2 3 4 2 4" xfId="6480"/>
    <cellStyle name="Normal 6 2 3 4 2 4 2" xfId="24624"/>
    <cellStyle name="Normal 6 2 3 4 2 5" xfId="11774"/>
    <cellStyle name="Normal 6 2 3 4 2 6" xfId="14414"/>
    <cellStyle name="Normal 6 2 3 4 2 7" xfId="19344"/>
    <cellStyle name="Normal 6 2 3 4 3" xfId="1726"/>
    <cellStyle name="Normal 6 2 3 4 3 2" xfId="4368"/>
    <cellStyle name="Normal 6 2 3 4 3 2 2" xfId="9649"/>
    <cellStyle name="Normal 6 2 3 4 3 2 2 2" xfId="27792"/>
    <cellStyle name="Normal 6 2 3 4 3 2 3" xfId="17406"/>
    <cellStyle name="Normal 6 2 3 4 3 2 4" xfId="22512"/>
    <cellStyle name="Normal 6 2 3 4 3 3" xfId="7008"/>
    <cellStyle name="Normal 6 2 3 4 3 3 2" xfId="25152"/>
    <cellStyle name="Normal 6 2 3 4 3 4" xfId="12302"/>
    <cellStyle name="Normal 6 2 3 4 3 5" xfId="14942"/>
    <cellStyle name="Normal 6 2 3 4 3 6" xfId="19872"/>
    <cellStyle name="Normal 6 2 3 4 4" xfId="3135"/>
    <cellStyle name="Normal 6 2 3 4 4 2" xfId="8417"/>
    <cellStyle name="Normal 6 2 3 4 4 2 2" xfId="26560"/>
    <cellStyle name="Normal 6 2 3 4 4 3" xfId="16174"/>
    <cellStyle name="Normal 6 2 3 4 4 4" xfId="21280"/>
    <cellStyle name="Normal 6 2 3 4 5" xfId="5776"/>
    <cellStyle name="Normal 6 2 3 4 5 2" xfId="23920"/>
    <cellStyle name="Normal 6 2 3 4 6" xfId="11072"/>
    <cellStyle name="Normal 6 2 3 4 7" xfId="13710"/>
    <cellStyle name="Normal 6 2 3 4 8" xfId="18640"/>
    <cellStyle name="Normal 6 2 3 5" xfId="846"/>
    <cellStyle name="Normal 6 2 3 5 2" xfId="2078"/>
    <cellStyle name="Normal 6 2 3 5 2 2" xfId="4720"/>
    <cellStyle name="Normal 6 2 3 5 2 2 2" xfId="10001"/>
    <cellStyle name="Normal 6 2 3 5 2 2 2 2" xfId="28144"/>
    <cellStyle name="Normal 6 2 3 5 2 2 3" xfId="17758"/>
    <cellStyle name="Normal 6 2 3 5 2 2 4" xfId="22864"/>
    <cellStyle name="Normal 6 2 3 5 2 3" xfId="7360"/>
    <cellStyle name="Normal 6 2 3 5 2 3 2" xfId="25504"/>
    <cellStyle name="Normal 6 2 3 5 2 4" xfId="12654"/>
    <cellStyle name="Normal 6 2 3 5 2 5" xfId="15294"/>
    <cellStyle name="Normal 6 2 3 5 2 6" xfId="20224"/>
    <cellStyle name="Normal 6 2 3 5 3" xfId="3488"/>
    <cellStyle name="Normal 6 2 3 5 3 2" xfId="8769"/>
    <cellStyle name="Normal 6 2 3 5 3 2 2" xfId="26912"/>
    <cellStyle name="Normal 6 2 3 5 3 3" xfId="16526"/>
    <cellStyle name="Normal 6 2 3 5 3 4" xfId="21632"/>
    <cellStyle name="Normal 6 2 3 5 4" xfId="6128"/>
    <cellStyle name="Normal 6 2 3 5 4 2" xfId="24272"/>
    <cellStyle name="Normal 6 2 3 5 5" xfId="11422"/>
    <cellStyle name="Normal 6 2 3 5 6" xfId="14062"/>
    <cellStyle name="Normal 6 2 3 5 7" xfId="18992"/>
    <cellStyle name="Normal 6 2 3 6" xfId="1374"/>
    <cellStyle name="Normal 6 2 3 6 2" xfId="4016"/>
    <cellStyle name="Normal 6 2 3 6 2 2" xfId="9297"/>
    <cellStyle name="Normal 6 2 3 6 2 2 2" xfId="27440"/>
    <cellStyle name="Normal 6 2 3 6 2 3" xfId="17054"/>
    <cellStyle name="Normal 6 2 3 6 2 4" xfId="22160"/>
    <cellStyle name="Normal 6 2 3 6 3" xfId="6656"/>
    <cellStyle name="Normal 6 2 3 6 3 2" xfId="24800"/>
    <cellStyle name="Normal 6 2 3 6 4" xfId="11950"/>
    <cellStyle name="Normal 6 2 3 6 5" xfId="14590"/>
    <cellStyle name="Normal 6 2 3 6 6" xfId="19520"/>
    <cellStyle name="Normal 6 2 3 7" xfId="2606"/>
    <cellStyle name="Normal 6 2 3 7 2" xfId="5248"/>
    <cellStyle name="Normal 6 2 3 7 2 2" xfId="10529"/>
    <cellStyle name="Normal 6 2 3 7 2 2 2" xfId="28672"/>
    <cellStyle name="Normal 6 2 3 7 2 3" xfId="23392"/>
    <cellStyle name="Normal 6 2 3 7 3" xfId="7888"/>
    <cellStyle name="Normal 6 2 3 7 3 2" xfId="26032"/>
    <cellStyle name="Normal 6 2 3 7 4" xfId="13182"/>
    <cellStyle name="Normal 6 2 3 7 5" xfId="15822"/>
    <cellStyle name="Normal 6 2 3 7 6" xfId="20752"/>
    <cellStyle name="Normal 6 2 3 8" xfId="2783"/>
    <cellStyle name="Normal 6 2 3 8 2" xfId="8065"/>
    <cellStyle name="Normal 6 2 3 8 2 2" xfId="26208"/>
    <cellStyle name="Normal 6 2 3 8 3" xfId="20928"/>
    <cellStyle name="Normal 6 2 3 9" xfId="5424"/>
    <cellStyle name="Normal 6 2 3 9 2" xfId="23568"/>
    <cellStyle name="Normal 6 2 4" xfId="150"/>
    <cellStyle name="Normal 6 2 5" xfId="157"/>
    <cellStyle name="Normal 6 2 5 10" xfId="10709"/>
    <cellStyle name="Normal 6 2 5 11" xfId="13388"/>
    <cellStyle name="Normal 6 2 5 12" xfId="18317"/>
    <cellStyle name="Normal 6 2 5 2" xfId="249"/>
    <cellStyle name="Normal 6 2 5 2 10" xfId="13475"/>
    <cellStyle name="Normal 6 2 5 2 11" xfId="18405"/>
    <cellStyle name="Normal 6 2 5 2 2" xfId="434"/>
    <cellStyle name="Normal 6 2 5 2 2 2" xfId="787"/>
    <cellStyle name="Normal 6 2 5 2 2 2 2" xfId="2019"/>
    <cellStyle name="Normal 6 2 5 2 2 2 2 2" xfId="4661"/>
    <cellStyle name="Normal 6 2 5 2 2 2 2 2 2" xfId="9942"/>
    <cellStyle name="Normal 6 2 5 2 2 2 2 2 2 2" xfId="28085"/>
    <cellStyle name="Normal 6 2 5 2 2 2 2 2 3" xfId="17699"/>
    <cellStyle name="Normal 6 2 5 2 2 2 2 2 4" xfId="22805"/>
    <cellStyle name="Normal 6 2 5 2 2 2 2 3" xfId="7301"/>
    <cellStyle name="Normal 6 2 5 2 2 2 2 3 2" xfId="25445"/>
    <cellStyle name="Normal 6 2 5 2 2 2 2 4" xfId="12595"/>
    <cellStyle name="Normal 6 2 5 2 2 2 2 5" xfId="15235"/>
    <cellStyle name="Normal 6 2 5 2 2 2 2 6" xfId="20165"/>
    <cellStyle name="Normal 6 2 5 2 2 2 3" xfId="3429"/>
    <cellStyle name="Normal 6 2 5 2 2 2 3 2" xfId="8710"/>
    <cellStyle name="Normal 6 2 5 2 2 2 3 2 2" xfId="26853"/>
    <cellStyle name="Normal 6 2 5 2 2 2 3 3" xfId="16467"/>
    <cellStyle name="Normal 6 2 5 2 2 2 3 4" xfId="21573"/>
    <cellStyle name="Normal 6 2 5 2 2 2 4" xfId="6069"/>
    <cellStyle name="Normal 6 2 5 2 2 2 4 2" xfId="24213"/>
    <cellStyle name="Normal 6 2 5 2 2 2 5" xfId="11363"/>
    <cellStyle name="Normal 6 2 5 2 2 2 6" xfId="14003"/>
    <cellStyle name="Normal 6 2 5 2 2 2 7" xfId="18933"/>
    <cellStyle name="Normal 6 2 5 2 2 3" xfId="1139"/>
    <cellStyle name="Normal 6 2 5 2 2 3 2" xfId="2371"/>
    <cellStyle name="Normal 6 2 5 2 2 3 2 2" xfId="5013"/>
    <cellStyle name="Normal 6 2 5 2 2 3 2 2 2" xfId="10294"/>
    <cellStyle name="Normal 6 2 5 2 2 3 2 2 2 2" xfId="28437"/>
    <cellStyle name="Normal 6 2 5 2 2 3 2 2 3" xfId="18051"/>
    <cellStyle name="Normal 6 2 5 2 2 3 2 2 4" xfId="23157"/>
    <cellStyle name="Normal 6 2 5 2 2 3 2 3" xfId="7653"/>
    <cellStyle name="Normal 6 2 5 2 2 3 2 3 2" xfId="25797"/>
    <cellStyle name="Normal 6 2 5 2 2 3 2 4" xfId="12947"/>
    <cellStyle name="Normal 6 2 5 2 2 3 2 5" xfId="15587"/>
    <cellStyle name="Normal 6 2 5 2 2 3 2 6" xfId="20517"/>
    <cellStyle name="Normal 6 2 5 2 2 3 3" xfId="3781"/>
    <cellStyle name="Normal 6 2 5 2 2 3 3 2" xfId="9062"/>
    <cellStyle name="Normal 6 2 5 2 2 3 3 2 2" xfId="27205"/>
    <cellStyle name="Normal 6 2 5 2 2 3 3 3" xfId="16819"/>
    <cellStyle name="Normal 6 2 5 2 2 3 3 4" xfId="21925"/>
    <cellStyle name="Normal 6 2 5 2 2 3 4" xfId="6421"/>
    <cellStyle name="Normal 6 2 5 2 2 3 4 2" xfId="24565"/>
    <cellStyle name="Normal 6 2 5 2 2 3 5" xfId="11715"/>
    <cellStyle name="Normal 6 2 5 2 2 3 6" xfId="14355"/>
    <cellStyle name="Normal 6 2 5 2 2 3 7" xfId="19285"/>
    <cellStyle name="Normal 6 2 5 2 2 4" xfId="1667"/>
    <cellStyle name="Normal 6 2 5 2 2 4 2" xfId="4309"/>
    <cellStyle name="Normal 6 2 5 2 2 4 2 2" xfId="9590"/>
    <cellStyle name="Normal 6 2 5 2 2 4 2 2 2" xfId="27733"/>
    <cellStyle name="Normal 6 2 5 2 2 4 2 3" xfId="17347"/>
    <cellStyle name="Normal 6 2 5 2 2 4 2 4" xfId="22453"/>
    <cellStyle name="Normal 6 2 5 2 2 4 3" xfId="6949"/>
    <cellStyle name="Normal 6 2 5 2 2 4 3 2" xfId="25093"/>
    <cellStyle name="Normal 6 2 5 2 2 4 4" xfId="12243"/>
    <cellStyle name="Normal 6 2 5 2 2 4 5" xfId="14883"/>
    <cellStyle name="Normal 6 2 5 2 2 4 6" xfId="19813"/>
    <cellStyle name="Normal 6 2 5 2 2 5" xfId="3076"/>
    <cellStyle name="Normal 6 2 5 2 2 5 2" xfId="8358"/>
    <cellStyle name="Normal 6 2 5 2 2 5 2 2" xfId="26501"/>
    <cellStyle name="Normal 6 2 5 2 2 5 3" xfId="16115"/>
    <cellStyle name="Normal 6 2 5 2 2 5 4" xfId="21221"/>
    <cellStyle name="Normal 6 2 5 2 2 6" xfId="5717"/>
    <cellStyle name="Normal 6 2 5 2 2 6 2" xfId="23861"/>
    <cellStyle name="Normal 6 2 5 2 2 7" xfId="11015"/>
    <cellStyle name="Normal 6 2 5 2 2 8" xfId="13651"/>
    <cellStyle name="Normal 6 2 5 2 2 9" xfId="18581"/>
    <cellStyle name="Normal 6 2 5 2 3" xfId="610"/>
    <cellStyle name="Normal 6 2 5 2 3 2" xfId="1315"/>
    <cellStyle name="Normal 6 2 5 2 3 2 2" xfId="2547"/>
    <cellStyle name="Normal 6 2 5 2 3 2 2 2" xfId="5189"/>
    <cellStyle name="Normal 6 2 5 2 3 2 2 2 2" xfId="10470"/>
    <cellStyle name="Normal 6 2 5 2 3 2 2 2 2 2" xfId="28613"/>
    <cellStyle name="Normal 6 2 5 2 3 2 2 2 3" xfId="18227"/>
    <cellStyle name="Normal 6 2 5 2 3 2 2 2 4" xfId="23333"/>
    <cellStyle name="Normal 6 2 5 2 3 2 2 3" xfId="7829"/>
    <cellStyle name="Normal 6 2 5 2 3 2 2 3 2" xfId="25973"/>
    <cellStyle name="Normal 6 2 5 2 3 2 2 4" xfId="13123"/>
    <cellStyle name="Normal 6 2 5 2 3 2 2 5" xfId="15763"/>
    <cellStyle name="Normal 6 2 5 2 3 2 2 6" xfId="20693"/>
    <cellStyle name="Normal 6 2 5 2 3 2 3" xfId="3957"/>
    <cellStyle name="Normal 6 2 5 2 3 2 3 2" xfId="9238"/>
    <cellStyle name="Normal 6 2 5 2 3 2 3 2 2" xfId="27381"/>
    <cellStyle name="Normal 6 2 5 2 3 2 3 3" xfId="16995"/>
    <cellStyle name="Normal 6 2 5 2 3 2 3 4" xfId="22101"/>
    <cellStyle name="Normal 6 2 5 2 3 2 4" xfId="6597"/>
    <cellStyle name="Normal 6 2 5 2 3 2 4 2" xfId="24741"/>
    <cellStyle name="Normal 6 2 5 2 3 2 5" xfId="11891"/>
    <cellStyle name="Normal 6 2 5 2 3 2 6" xfId="14531"/>
    <cellStyle name="Normal 6 2 5 2 3 2 7" xfId="19461"/>
    <cellStyle name="Normal 6 2 5 2 3 3" xfId="1843"/>
    <cellStyle name="Normal 6 2 5 2 3 3 2" xfId="4485"/>
    <cellStyle name="Normal 6 2 5 2 3 3 2 2" xfId="9766"/>
    <cellStyle name="Normal 6 2 5 2 3 3 2 2 2" xfId="27909"/>
    <cellStyle name="Normal 6 2 5 2 3 3 2 3" xfId="17523"/>
    <cellStyle name="Normal 6 2 5 2 3 3 2 4" xfId="22629"/>
    <cellStyle name="Normal 6 2 5 2 3 3 3" xfId="7125"/>
    <cellStyle name="Normal 6 2 5 2 3 3 3 2" xfId="25269"/>
    <cellStyle name="Normal 6 2 5 2 3 3 4" xfId="12419"/>
    <cellStyle name="Normal 6 2 5 2 3 3 5" xfId="15059"/>
    <cellStyle name="Normal 6 2 5 2 3 3 6" xfId="19989"/>
    <cellStyle name="Normal 6 2 5 2 3 4" xfId="3252"/>
    <cellStyle name="Normal 6 2 5 2 3 4 2" xfId="8534"/>
    <cellStyle name="Normal 6 2 5 2 3 4 2 2" xfId="26677"/>
    <cellStyle name="Normal 6 2 5 2 3 4 3" xfId="16291"/>
    <cellStyle name="Normal 6 2 5 2 3 4 4" xfId="21397"/>
    <cellStyle name="Normal 6 2 5 2 3 5" xfId="5893"/>
    <cellStyle name="Normal 6 2 5 2 3 5 2" xfId="24037"/>
    <cellStyle name="Normal 6 2 5 2 3 6" xfId="11187"/>
    <cellStyle name="Normal 6 2 5 2 3 7" xfId="13827"/>
    <cellStyle name="Normal 6 2 5 2 3 8" xfId="18757"/>
    <cellStyle name="Normal 6 2 5 2 4" xfId="963"/>
    <cellStyle name="Normal 6 2 5 2 4 2" xfId="2195"/>
    <cellStyle name="Normal 6 2 5 2 4 2 2" xfId="4837"/>
    <cellStyle name="Normal 6 2 5 2 4 2 2 2" xfId="10118"/>
    <cellStyle name="Normal 6 2 5 2 4 2 2 2 2" xfId="28261"/>
    <cellStyle name="Normal 6 2 5 2 4 2 2 3" xfId="17875"/>
    <cellStyle name="Normal 6 2 5 2 4 2 2 4" xfId="22981"/>
    <cellStyle name="Normal 6 2 5 2 4 2 3" xfId="7477"/>
    <cellStyle name="Normal 6 2 5 2 4 2 3 2" xfId="25621"/>
    <cellStyle name="Normal 6 2 5 2 4 2 4" xfId="12771"/>
    <cellStyle name="Normal 6 2 5 2 4 2 5" xfId="15411"/>
    <cellStyle name="Normal 6 2 5 2 4 2 6" xfId="20341"/>
    <cellStyle name="Normal 6 2 5 2 4 3" xfId="3605"/>
    <cellStyle name="Normal 6 2 5 2 4 3 2" xfId="8886"/>
    <cellStyle name="Normal 6 2 5 2 4 3 2 2" xfId="27029"/>
    <cellStyle name="Normal 6 2 5 2 4 3 3" xfId="16643"/>
    <cellStyle name="Normal 6 2 5 2 4 3 4" xfId="21749"/>
    <cellStyle name="Normal 6 2 5 2 4 4" xfId="6245"/>
    <cellStyle name="Normal 6 2 5 2 4 4 2" xfId="24389"/>
    <cellStyle name="Normal 6 2 5 2 4 5" xfId="11539"/>
    <cellStyle name="Normal 6 2 5 2 4 6" xfId="14179"/>
    <cellStyle name="Normal 6 2 5 2 4 7" xfId="19109"/>
    <cellStyle name="Normal 6 2 5 2 5" xfId="1491"/>
    <cellStyle name="Normal 6 2 5 2 5 2" xfId="4133"/>
    <cellStyle name="Normal 6 2 5 2 5 2 2" xfId="9414"/>
    <cellStyle name="Normal 6 2 5 2 5 2 2 2" xfId="27557"/>
    <cellStyle name="Normal 6 2 5 2 5 2 3" xfId="17171"/>
    <cellStyle name="Normal 6 2 5 2 5 2 4" xfId="22277"/>
    <cellStyle name="Normal 6 2 5 2 5 3" xfId="6773"/>
    <cellStyle name="Normal 6 2 5 2 5 3 2" xfId="24917"/>
    <cellStyle name="Normal 6 2 5 2 5 4" xfId="12067"/>
    <cellStyle name="Normal 6 2 5 2 5 5" xfId="14707"/>
    <cellStyle name="Normal 6 2 5 2 5 6" xfId="19637"/>
    <cellStyle name="Normal 6 2 5 2 6" xfId="2723"/>
    <cellStyle name="Normal 6 2 5 2 6 2" xfId="5365"/>
    <cellStyle name="Normal 6 2 5 2 6 2 2" xfId="10646"/>
    <cellStyle name="Normal 6 2 5 2 6 2 2 2" xfId="28789"/>
    <cellStyle name="Normal 6 2 5 2 6 2 3" xfId="23509"/>
    <cellStyle name="Normal 6 2 5 2 6 3" xfId="8005"/>
    <cellStyle name="Normal 6 2 5 2 6 3 2" xfId="26149"/>
    <cellStyle name="Normal 6 2 5 2 6 4" xfId="13299"/>
    <cellStyle name="Normal 6 2 5 2 6 5" xfId="15939"/>
    <cellStyle name="Normal 6 2 5 2 6 6" xfId="20869"/>
    <cellStyle name="Normal 6 2 5 2 7" xfId="2900"/>
    <cellStyle name="Normal 6 2 5 2 7 2" xfId="8182"/>
    <cellStyle name="Normal 6 2 5 2 7 2 2" xfId="26325"/>
    <cellStyle name="Normal 6 2 5 2 7 3" xfId="21045"/>
    <cellStyle name="Normal 6 2 5 2 8" xfId="5541"/>
    <cellStyle name="Normal 6 2 5 2 8 2" xfId="23685"/>
    <cellStyle name="Normal 6 2 5 2 9" xfId="10839"/>
    <cellStyle name="Normal 6 2 5 3" xfId="347"/>
    <cellStyle name="Normal 6 2 5 3 2" xfId="700"/>
    <cellStyle name="Normal 6 2 5 3 2 2" xfId="1932"/>
    <cellStyle name="Normal 6 2 5 3 2 2 2" xfId="4574"/>
    <cellStyle name="Normal 6 2 5 3 2 2 2 2" xfId="9855"/>
    <cellStyle name="Normal 6 2 5 3 2 2 2 2 2" xfId="27998"/>
    <cellStyle name="Normal 6 2 5 3 2 2 2 3" xfId="17612"/>
    <cellStyle name="Normal 6 2 5 3 2 2 2 4" xfId="22718"/>
    <cellStyle name="Normal 6 2 5 3 2 2 3" xfId="7214"/>
    <cellStyle name="Normal 6 2 5 3 2 2 3 2" xfId="25358"/>
    <cellStyle name="Normal 6 2 5 3 2 2 4" xfId="12508"/>
    <cellStyle name="Normal 6 2 5 3 2 2 5" xfId="15148"/>
    <cellStyle name="Normal 6 2 5 3 2 2 6" xfId="20078"/>
    <cellStyle name="Normal 6 2 5 3 2 3" xfId="3342"/>
    <cellStyle name="Normal 6 2 5 3 2 3 2" xfId="8623"/>
    <cellStyle name="Normal 6 2 5 3 2 3 2 2" xfId="26766"/>
    <cellStyle name="Normal 6 2 5 3 2 3 3" xfId="16380"/>
    <cellStyle name="Normal 6 2 5 3 2 3 4" xfId="21486"/>
    <cellStyle name="Normal 6 2 5 3 2 4" xfId="5982"/>
    <cellStyle name="Normal 6 2 5 3 2 4 2" xfId="24126"/>
    <cellStyle name="Normal 6 2 5 3 2 5" xfId="11276"/>
    <cellStyle name="Normal 6 2 5 3 2 6" xfId="13916"/>
    <cellStyle name="Normal 6 2 5 3 2 7" xfId="18846"/>
    <cellStyle name="Normal 6 2 5 3 3" xfId="1052"/>
    <cellStyle name="Normal 6 2 5 3 3 2" xfId="2284"/>
    <cellStyle name="Normal 6 2 5 3 3 2 2" xfId="4926"/>
    <cellStyle name="Normal 6 2 5 3 3 2 2 2" xfId="10207"/>
    <cellStyle name="Normal 6 2 5 3 3 2 2 2 2" xfId="28350"/>
    <cellStyle name="Normal 6 2 5 3 3 2 2 3" xfId="17964"/>
    <cellStyle name="Normal 6 2 5 3 3 2 2 4" xfId="23070"/>
    <cellStyle name="Normal 6 2 5 3 3 2 3" xfId="7566"/>
    <cellStyle name="Normal 6 2 5 3 3 2 3 2" xfId="25710"/>
    <cellStyle name="Normal 6 2 5 3 3 2 4" xfId="12860"/>
    <cellStyle name="Normal 6 2 5 3 3 2 5" xfId="15500"/>
    <cellStyle name="Normal 6 2 5 3 3 2 6" xfId="20430"/>
    <cellStyle name="Normal 6 2 5 3 3 3" xfId="3694"/>
    <cellStyle name="Normal 6 2 5 3 3 3 2" xfId="8975"/>
    <cellStyle name="Normal 6 2 5 3 3 3 2 2" xfId="27118"/>
    <cellStyle name="Normal 6 2 5 3 3 3 3" xfId="16732"/>
    <cellStyle name="Normal 6 2 5 3 3 3 4" xfId="21838"/>
    <cellStyle name="Normal 6 2 5 3 3 4" xfId="6334"/>
    <cellStyle name="Normal 6 2 5 3 3 4 2" xfId="24478"/>
    <cellStyle name="Normal 6 2 5 3 3 5" xfId="11628"/>
    <cellStyle name="Normal 6 2 5 3 3 6" xfId="14268"/>
    <cellStyle name="Normal 6 2 5 3 3 7" xfId="19198"/>
    <cellStyle name="Normal 6 2 5 3 4" xfId="1580"/>
    <cellStyle name="Normal 6 2 5 3 4 2" xfId="4222"/>
    <cellStyle name="Normal 6 2 5 3 4 2 2" xfId="9503"/>
    <cellStyle name="Normal 6 2 5 3 4 2 2 2" xfId="27646"/>
    <cellStyle name="Normal 6 2 5 3 4 2 3" xfId="17260"/>
    <cellStyle name="Normal 6 2 5 3 4 2 4" xfId="22366"/>
    <cellStyle name="Normal 6 2 5 3 4 3" xfId="6862"/>
    <cellStyle name="Normal 6 2 5 3 4 3 2" xfId="25006"/>
    <cellStyle name="Normal 6 2 5 3 4 4" xfId="12156"/>
    <cellStyle name="Normal 6 2 5 3 4 5" xfId="14796"/>
    <cellStyle name="Normal 6 2 5 3 4 6" xfId="19726"/>
    <cellStyle name="Normal 6 2 5 3 5" xfId="2989"/>
    <cellStyle name="Normal 6 2 5 3 5 2" xfId="8271"/>
    <cellStyle name="Normal 6 2 5 3 5 2 2" xfId="26414"/>
    <cellStyle name="Normal 6 2 5 3 5 3" xfId="16028"/>
    <cellStyle name="Normal 6 2 5 3 5 4" xfId="21134"/>
    <cellStyle name="Normal 6 2 5 3 6" xfId="5630"/>
    <cellStyle name="Normal 6 2 5 3 6 2" xfId="23774"/>
    <cellStyle name="Normal 6 2 5 3 7" xfId="10930"/>
    <cellStyle name="Normal 6 2 5 3 8" xfId="13564"/>
    <cellStyle name="Normal 6 2 5 3 9" xfId="18494"/>
    <cellStyle name="Normal 6 2 5 4" xfId="523"/>
    <cellStyle name="Normal 6 2 5 4 2" xfId="1228"/>
    <cellStyle name="Normal 6 2 5 4 2 2" xfId="2460"/>
    <cellStyle name="Normal 6 2 5 4 2 2 2" xfId="5102"/>
    <cellStyle name="Normal 6 2 5 4 2 2 2 2" xfId="10383"/>
    <cellStyle name="Normal 6 2 5 4 2 2 2 2 2" xfId="28526"/>
    <cellStyle name="Normal 6 2 5 4 2 2 2 3" xfId="18140"/>
    <cellStyle name="Normal 6 2 5 4 2 2 2 4" xfId="23246"/>
    <cellStyle name="Normal 6 2 5 4 2 2 3" xfId="7742"/>
    <cellStyle name="Normal 6 2 5 4 2 2 3 2" xfId="25886"/>
    <cellStyle name="Normal 6 2 5 4 2 2 4" xfId="13036"/>
    <cellStyle name="Normal 6 2 5 4 2 2 5" xfId="15676"/>
    <cellStyle name="Normal 6 2 5 4 2 2 6" xfId="20606"/>
    <cellStyle name="Normal 6 2 5 4 2 3" xfId="3870"/>
    <cellStyle name="Normal 6 2 5 4 2 3 2" xfId="9151"/>
    <cellStyle name="Normal 6 2 5 4 2 3 2 2" xfId="27294"/>
    <cellStyle name="Normal 6 2 5 4 2 3 3" xfId="16908"/>
    <cellStyle name="Normal 6 2 5 4 2 3 4" xfId="22014"/>
    <cellStyle name="Normal 6 2 5 4 2 4" xfId="6510"/>
    <cellStyle name="Normal 6 2 5 4 2 4 2" xfId="24654"/>
    <cellStyle name="Normal 6 2 5 4 2 5" xfId="11804"/>
    <cellStyle name="Normal 6 2 5 4 2 6" xfId="14444"/>
    <cellStyle name="Normal 6 2 5 4 2 7" xfId="19374"/>
    <cellStyle name="Normal 6 2 5 4 3" xfId="1756"/>
    <cellStyle name="Normal 6 2 5 4 3 2" xfId="4398"/>
    <cellStyle name="Normal 6 2 5 4 3 2 2" xfId="9679"/>
    <cellStyle name="Normal 6 2 5 4 3 2 2 2" xfId="27822"/>
    <cellStyle name="Normal 6 2 5 4 3 2 3" xfId="17436"/>
    <cellStyle name="Normal 6 2 5 4 3 2 4" xfId="22542"/>
    <cellStyle name="Normal 6 2 5 4 3 3" xfId="7038"/>
    <cellStyle name="Normal 6 2 5 4 3 3 2" xfId="25182"/>
    <cellStyle name="Normal 6 2 5 4 3 4" xfId="12332"/>
    <cellStyle name="Normal 6 2 5 4 3 5" xfId="14972"/>
    <cellStyle name="Normal 6 2 5 4 3 6" xfId="19902"/>
    <cellStyle name="Normal 6 2 5 4 4" xfId="3165"/>
    <cellStyle name="Normal 6 2 5 4 4 2" xfId="8447"/>
    <cellStyle name="Normal 6 2 5 4 4 2 2" xfId="26590"/>
    <cellStyle name="Normal 6 2 5 4 4 3" xfId="16204"/>
    <cellStyle name="Normal 6 2 5 4 4 4" xfId="21310"/>
    <cellStyle name="Normal 6 2 5 4 5" xfId="5806"/>
    <cellStyle name="Normal 6 2 5 4 5 2" xfId="23950"/>
    <cellStyle name="Normal 6 2 5 4 6" xfId="11102"/>
    <cellStyle name="Normal 6 2 5 4 7" xfId="13740"/>
    <cellStyle name="Normal 6 2 5 4 8" xfId="18670"/>
    <cellStyle name="Normal 6 2 5 5" xfId="876"/>
    <cellStyle name="Normal 6 2 5 5 2" xfId="2108"/>
    <cellStyle name="Normal 6 2 5 5 2 2" xfId="4750"/>
    <cellStyle name="Normal 6 2 5 5 2 2 2" xfId="10031"/>
    <cellStyle name="Normal 6 2 5 5 2 2 2 2" xfId="28174"/>
    <cellStyle name="Normal 6 2 5 5 2 2 3" xfId="17788"/>
    <cellStyle name="Normal 6 2 5 5 2 2 4" xfId="22894"/>
    <cellStyle name="Normal 6 2 5 5 2 3" xfId="7390"/>
    <cellStyle name="Normal 6 2 5 5 2 3 2" xfId="25534"/>
    <cellStyle name="Normal 6 2 5 5 2 4" xfId="12684"/>
    <cellStyle name="Normal 6 2 5 5 2 5" xfId="15324"/>
    <cellStyle name="Normal 6 2 5 5 2 6" xfId="20254"/>
    <cellStyle name="Normal 6 2 5 5 3" xfId="3518"/>
    <cellStyle name="Normal 6 2 5 5 3 2" xfId="8799"/>
    <cellStyle name="Normal 6 2 5 5 3 2 2" xfId="26942"/>
    <cellStyle name="Normal 6 2 5 5 3 3" xfId="16556"/>
    <cellStyle name="Normal 6 2 5 5 3 4" xfId="21662"/>
    <cellStyle name="Normal 6 2 5 5 4" xfId="6158"/>
    <cellStyle name="Normal 6 2 5 5 4 2" xfId="24302"/>
    <cellStyle name="Normal 6 2 5 5 5" xfId="11452"/>
    <cellStyle name="Normal 6 2 5 5 6" xfId="14092"/>
    <cellStyle name="Normal 6 2 5 5 7" xfId="19022"/>
    <cellStyle name="Normal 6 2 5 6" xfId="1404"/>
    <cellStyle name="Normal 6 2 5 6 2" xfId="4046"/>
    <cellStyle name="Normal 6 2 5 6 2 2" xfId="9327"/>
    <cellStyle name="Normal 6 2 5 6 2 2 2" xfId="27470"/>
    <cellStyle name="Normal 6 2 5 6 2 3" xfId="17084"/>
    <cellStyle name="Normal 6 2 5 6 2 4" xfId="22190"/>
    <cellStyle name="Normal 6 2 5 6 3" xfId="6686"/>
    <cellStyle name="Normal 6 2 5 6 3 2" xfId="24830"/>
    <cellStyle name="Normal 6 2 5 6 4" xfId="11980"/>
    <cellStyle name="Normal 6 2 5 6 5" xfId="14620"/>
    <cellStyle name="Normal 6 2 5 6 6" xfId="19550"/>
    <cellStyle name="Normal 6 2 5 7" xfId="2636"/>
    <cellStyle name="Normal 6 2 5 7 2" xfId="5278"/>
    <cellStyle name="Normal 6 2 5 7 2 2" xfId="10559"/>
    <cellStyle name="Normal 6 2 5 7 2 2 2" xfId="28702"/>
    <cellStyle name="Normal 6 2 5 7 2 3" xfId="23422"/>
    <cellStyle name="Normal 6 2 5 7 3" xfId="7918"/>
    <cellStyle name="Normal 6 2 5 7 3 2" xfId="26062"/>
    <cellStyle name="Normal 6 2 5 7 4" xfId="13212"/>
    <cellStyle name="Normal 6 2 5 7 5" xfId="15852"/>
    <cellStyle name="Normal 6 2 5 7 6" xfId="20782"/>
    <cellStyle name="Normal 6 2 5 8" xfId="2813"/>
    <cellStyle name="Normal 6 2 5 8 2" xfId="8095"/>
    <cellStyle name="Normal 6 2 5 8 2 2" xfId="26238"/>
    <cellStyle name="Normal 6 2 5 8 3" xfId="20958"/>
    <cellStyle name="Normal 6 2 5 9" xfId="5454"/>
    <cellStyle name="Normal 6 2 5 9 2" xfId="23598"/>
    <cellStyle name="Normal 6 2 6" xfId="188"/>
    <cellStyle name="Normal 6 2 6 10" xfId="10779"/>
    <cellStyle name="Normal 6 2 6 11" xfId="13415"/>
    <cellStyle name="Normal 6 2 6 12" xfId="18345"/>
    <cellStyle name="Normal 6 2 6 2" xfId="374"/>
    <cellStyle name="Normal 6 2 6 2 10" xfId="18521"/>
    <cellStyle name="Normal 6 2 6 2 2" xfId="727"/>
    <cellStyle name="Normal 6 2 6 2 2 2" xfId="1959"/>
    <cellStyle name="Normal 6 2 6 2 2 2 2" xfId="4601"/>
    <cellStyle name="Normal 6 2 6 2 2 2 2 2" xfId="9882"/>
    <cellStyle name="Normal 6 2 6 2 2 2 2 2 2" xfId="28025"/>
    <cellStyle name="Normal 6 2 6 2 2 2 2 3" xfId="17639"/>
    <cellStyle name="Normal 6 2 6 2 2 2 2 4" xfId="22745"/>
    <cellStyle name="Normal 6 2 6 2 2 2 3" xfId="7241"/>
    <cellStyle name="Normal 6 2 6 2 2 2 3 2" xfId="25385"/>
    <cellStyle name="Normal 6 2 6 2 2 2 4" xfId="12535"/>
    <cellStyle name="Normal 6 2 6 2 2 2 5" xfId="15175"/>
    <cellStyle name="Normal 6 2 6 2 2 2 6" xfId="20105"/>
    <cellStyle name="Normal 6 2 6 2 2 3" xfId="3369"/>
    <cellStyle name="Normal 6 2 6 2 2 3 2" xfId="8650"/>
    <cellStyle name="Normal 6 2 6 2 2 3 2 2" xfId="26793"/>
    <cellStyle name="Normal 6 2 6 2 2 3 3" xfId="16407"/>
    <cellStyle name="Normal 6 2 6 2 2 3 4" xfId="21513"/>
    <cellStyle name="Normal 6 2 6 2 2 4" xfId="6009"/>
    <cellStyle name="Normal 6 2 6 2 2 4 2" xfId="24153"/>
    <cellStyle name="Normal 6 2 6 2 2 5" xfId="11303"/>
    <cellStyle name="Normal 6 2 6 2 2 6" xfId="13943"/>
    <cellStyle name="Normal 6 2 6 2 2 7" xfId="18873"/>
    <cellStyle name="Normal 6 2 6 2 3" xfId="1079"/>
    <cellStyle name="Normal 6 2 6 2 3 2" xfId="2311"/>
    <cellStyle name="Normal 6 2 6 2 3 2 2" xfId="4953"/>
    <cellStyle name="Normal 6 2 6 2 3 2 2 2" xfId="10234"/>
    <cellStyle name="Normal 6 2 6 2 3 2 2 2 2" xfId="28377"/>
    <cellStyle name="Normal 6 2 6 2 3 2 2 3" xfId="17991"/>
    <cellStyle name="Normal 6 2 6 2 3 2 2 4" xfId="23097"/>
    <cellStyle name="Normal 6 2 6 2 3 2 3" xfId="7593"/>
    <cellStyle name="Normal 6 2 6 2 3 2 3 2" xfId="25737"/>
    <cellStyle name="Normal 6 2 6 2 3 2 4" xfId="12887"/>
    <cellStyle name="Normal 6 2 6 2 3 2 5" xfId="15527"/>
    <cellStyle name="Normal 6 2 6 2 3 2 6" xfId="20457"/>
    <cellStyle name="Normal 6 2 6 2 3 3" xfId="3721"/>
    <cellStyle name="Normal 6 2 6 2 3 3 2" xfId="9002"/>
    <cellStyle name="Normal 6 2 6 2 3 3 2 2" xfId="27145"/>
    <cellStyle name="Normal 6 2 6 2 3 3 3" xfId="16759"/>
    <cellStyle name="Normal 6 2 6 2 3 3 4" xfId="21865"/>
    <cellStyle name="Normal 6 2 6 2 3 4" xfId="6361"/>
    <cellStyle name="Normal 6 2 6 2 3 4 2" xfId="24505"/>
    <cellStyle name="Normal 6 2 6 2 3 5" xfId="11655"/>
    <cellStyle name="Normal 6 2 6 2 3 6" xfId="14295"/>
    <cellStyle name="Normal 6 2 6 2 3 7" xfId="19225"/>
    <cellStyle name="Normal 6 2 6 2 4" xfId="1607"/>
    <cellStyle name="Normal 6 2 6 2 4 2" xfId="4249"/>
    <cellStyle name="Normal 6 2 6 2 4 2 2" xfId="9530"/>
    <cellStyle name="Normal 6 2 6 2 4 2 2 2" xfId="27673"/>
    <cellStyle name="Normal 6 2 6 2 4 2 3" xfId="17287"/>
    <cellStyle name="Normal 6 2 6 2 4 2 4" xfId="22393"/>
    <cellStyle name="Normal 6 2 6 2 4 3" xfId="6889"/>
    <cellStyle name="Normal 6 2 6 2 4 3 2" xfId="25033"/>
    <cellStyle name="Normal 6 2 6 2 4 4" xfId="12183"/>
    <cellStyle name="Normal 6 2 6 2 4 5" xfId="14823"/>
    <cellStyle name="Normal 6 2 6 2 4 6" xfId="19753"/>
    <cellStyle name="Normal 6 2 6 2 5" xfId="3016"/>
    <cellStyle name="Normal 6 2 6 2 5 2" xfId="8298"/>
    <cellStyle name="Normal 6 2 6 2 5 2 2" xfId="26441"/>
    <cellStyle name="Normal 6 2 6 2 5 3" xfId="16055"/>
    <cellStyle name="Normal 6 2 6 2 5 4" xfId="21161"/>
    <cellStyle name="Normal 6 2 6 2 6" xfId="5657"/>
    <cellStyle name="Normal 6 2 6 2 6 2" xfId="23801"/>
    <cellStyle name="Normal 6 2 6 2 7" xfId="10659"/>
    <cellStyle name="Normal 6 2 6 2 8" xfId="10956"/>
    <cellStyle name="Normal 6 2 6 2 9" xfId="13591"/>
    <cellStyle name="Normal 6 2 6 3" xfId="550"/>
    <cellStyle name="Normal 6 2 6 3 2" xfId="1255"/>
    <cellStyle name="Normal 6 2 6 3 2 2" xfId="2487"/>
    <cellStyle name="Normal 6 2 6 3 2 2 2" xfId="5129"/>
    <cellStyle name="Normal 6 2 6 3 2 2 2 2" xfId="10410"/>
    <cellStyle name="Normal 6 2 6 3 2 2 2 2 2" xfId="28553"/>
    <cellStyle name="Normal 6 2 6 3 2 2 2 3" xfId="18167"/>
    <cellStyle name="Normal 6 2 6 3 2 2 2 4" xfId="23273"/>
    <cellStyle name="Normal 6 2 6 3 2 2 3" xfId="7769"/>
    <cellStyle name="Normal 6 2 6 3 2 2 3 2" xfId="25913"/>
    <cellStyle name="Normal 6 2 6 3 2 2 4" xfId="13063"/>
    <cellStyle name="Normal 6 2 6 3 2 2 5" xfId="15703"/>
    <cellStyle name="Normal 6 2 6 3 2 2 6" xfId="20633"/>
    <cellStyle name="Normal 6 2 6 3 2 3" xfId="3897"/>
    <cellStyle name="Normal 6 2 6 3 2 3 2" xfId="9178"/>
    <cellStyle name="Normal 6 2 6 3 2 3 2 2" xfId="27321"/>
    <cellStyle name="Normal 6 2 6 3 2 3 3" xfId="16935"/>
    <cellStyle name="Normal 6 2 6 3 2 3 4" xfId="22041"/>
    <cellStyle name="Normal 6 2 6 3 2 4" xfId="6537"/>
    <cellStyle name="Normal 6 2 6 3 2 4 2" xfId="24681"/>
    <cellStyle name="Normal 6 2 6 3 2 5" xfId="11831"/>
    <cellStyle name="Normal 6 2 6 3 2 6" xfId="14471"/>
    <cellStyle name="Normal 6 2 6 3 2 7" xfId="19401"/>
    <cellStyle name="Normal 6 2 6 3 3" xfId="1783"/>
    <cellStyle name="Normal 6 2 6 3 3 2" xfId="4425"/>
    <cellStyle name="Normal 6 2 6 3 3 2 2" xfId="9706"/>
    <cellStyle name="Normal 6 2 6 3 3 2 2 2" xfId="27849"/>
    <cellStyle name="Normal 6 2 6 3 3 2 3" xfId="17463"/>
    <cellStyle name="Normal 6 2 6 3 3 2 4" xfId="22569"/>
    <cellStyle name="Normal 6 2 6 3 3 3" xfId="7065"/>
    <cellStyle name="Normal 6 2 6 3 3 3 2" xfId="25209"/>
    <cellStyle name="Normal 6 2 6 3 3 4" xfId="12359"/>
    <cellStyle name="Normal 6 2 6 3 3 5" xfId="14999"/>
    <cellStyle name="Normal 6 2 6 3 3 6" xfId="19929"/>
    <cellStyle name="Normal 6 2 6 3 4" xfId="3192"/>
    <cellStyle name="Normal 6 2 6 3 4 2" xfId="8474"/>
    <cellStyle name="Normal 6 2 6 3 4 2 2" xfId="26617"/>
    <cellStyle name="Normal 6 2 6 3 4 3" xfId="16231"/>
    <cellStyle name="Normal 6 2 6 3 4 4" xfId="21337"/>
    <cellStyle name="Normal 6 2 6 3 5" xfId="5833"/>
    <cellStyle name="Normal 6 2 6 3 5 2" xfId="23977"/>
    <cellStyle name="Normal 6 2 6 3 6" xfId="11128"/>
    <cellStyle name="Normal 6 2 6 3 7" xfId="13767"/>
    <cellStyle name="Normal 6 2 6 3 8" xfId="18697"/>
    <cellStyle name="Normal 6 2 6 4" xfId="903"/>
    <cellStyle name="Normal 6 2 6 4 2" xfId="2135"/>
    <cellStyle name="Normal 6 2 6 4 2 2" xfId="4777"/>
    <cellStyle name="Normal 6 2 6 4 2 2 2" xfId="10058"/>
    <cellStyle name="Normal 6 2 6 4 2 2 2 2" xfId="28201"/>
    <cellStyle name="Normal 6 2 6 4 2 2 3" xfId="17815"/>
    <cellStyle name="Normal 6 2 6 4 2 2 4" xfId="22921"/>
    <cellStyle name="Normal 6 2 6 4 2 3" xfId="7417"/>
    <cellStyle name="Normal 6 2 6 4 2 3 2" xfId="25561"/>
    <cellStyle name="Normal 6 2 6 4 2 4" xfId="12711"/>
    <cellStyle name="Normal 6 2 6 4 2 5" xfId="15351"/>
    <cellStyle name="Normal 6 2 6 4 2 6" xfId="20281"/>
    <cellStyle name="Normal 6 2 6 4 3" xfId="3545"/>
    <cellStyle name="Normal 6 2 6 4 3 2" xfId="8826"/>
    <cellStyle name="Normal 6 2 6 4 3 2 2" xfId="26969"/>
    <cellStyle name="Normal 6 2 6 4 3 3" xfId="16583"/>
    <cellStyle name="Normal 6 2 6 4 3 4" xfId="21689"/>
    <cellStyle name="Normal 6 2 6 4 4" xfId="6185"/>
    <cellStyle name="Normal 6 2 6 4 4 2" xfId="24329"/>
    <cellStyle name="Normal 6 2 6 4 5" xfId="11479"/>
    <cellStyle name="Normal 6 2 6 4 6" xfId="14119"/>
    <cellStyle name="Normal 6 2 6 4 7" xfId="19049"/>
    <cellStyle name="Normal 6 2 6 5" xfId="1431"/>
    <cellStyle name="Normal 6 2 6 5 2" xfId="4073"/>
    <cellStyle name="Normal 6 2 6 5 2 2" xfId="9354"/>
    <cellStyle name="Normal 6 2 6 5 2 2 2" xfId="27497"/>
    <cellStyle name="Normal 6 2 6 5 2 3" xfId="17111"/>
    <cellStyle name="Normal 6 2 6 5 2 4" xfId="22217"/>
    <cellStyle name="Normal 6 2 6 5 3" xfId="6713"/>
    <cellStyle name="Normal 6 2 6 5 3 2" xfId="24857"/>
    <cellStyle name="Normal 6 2 6 5 4" xfId="12007"/>
    <cellStyle name="Normal 6 2 6 5 5" xfId="14647"/>
    <cellStyle name="Normal 6 2 6 5 6" xfId="19577"/>
    <cellStyle name="Normal 6 2 6 6" xfId="2663"/>
    <cellStyle name="Normal 6 2 6 6 2" xfId="5305"/>
    <cellStyle name="Normal 6 2 6 6 2 2" xfId="10586"/>
    <cellStyle name="Normal 6 2 6 6 2 2 2" xfId="28729"/>
    <cellStyle name="Normal 6 2 6 6 2 3" xfId="23449"/>
    <cellStyle name="Normal 6 2 6 6 3" xfId="7945"/>
    <cellStyle name="Normal 6 2 6 6 3 2" xfId="26089"/>
    <cellStyle name="Normal 6 2 6 6 4" xfId="13239"/>
    <cellStyle name="Normal 6 2 6 6 5" xfId="15879"/>
    <cellStyle name="Normal 6 2 6 6 6" xfId="20809"/>
    <cellStyle name="Normal 6 2 6 7" xfId="2840"/>
    <cellStyle name="Normal 6 2 6 7 2" xfId="8122"/>
    <cellStyle name="Normal 6 2 6 7 2 2" xfId="26265"/>
    <cellStyle name="Normal 6 2 6 7 3" xfId="20985"/>
    <cellStyle name="Normal 6 2 6 8" xfId="5481"/>
    <cellStyle name="Normal 6 2 6 8 2" xfId="23625"/>
    <cellStyle name="Normal 6 2 6 9" xfId="10654"/>
    <cellStyle name="Normal 6 2 7" xfId="286"/>
    <cellStyle name="Normal 6 2 7 2" xfId="638"/>
    <cellStyle name="Normal 6 2 7 2 2" xfId="1870"/>
    <cellStyle name="Normal 6 2 7 2 2 2" xfId="4512"/>
    <cellStyle name="Normal 6 2 7 2 2 2 2" xfId="9793"/>
    <cellStyle name="Normal 6 2 7 2 2 2 2 2" xfId="27936"/>
    <cellStyle name="Normal 6 2 7 2 2 2 3" xfId="17550"/>
    <cellStyle name="Normal 6 2 7 2 2 2 4" xfId="22656"/>
    <cellStyle name="Normal 6 2 7 2 2 3" xfId="7152"/>
    <cellStyle name="Normal 6 2 7 2 2 3 2" xfId="25296"/>
    <cellStyle name="Normal 6 2 7 2 2 4" xfId="12446"/>
    <cellStyle name="Normal 6 2 7 2 2 5" xfId="15086"/>
    <cellStyle name="Normal 6 2 7 2 2 6" xfId="20016"/>
    <cellStyle name="Normal 6 2 7 2 3" xfId="3280"/>
    <cellStyle name="Normal 6 2 7 2 3 2" xfId="8561"/>
    <cellStyle name="Normal 6 2 7 2 3 2 2" xfId="26704"/>
    <cellStyle name="Normal 6 2 7 2 3 3" xfId="16318"/>
    <cellStyle name="Normal 6 2 7 2 3 4" xfId="21424"/>
    <cellStyle name="Normal 6 2 7 2 4" xfId="5920"/>
    <cellStyle name="Normal 6 2 7 2 4 2" xfId="24064"/>
    <cellStyle name="Normal 6 2 7 2 5" xfId="11214"/>
    <cellStyle name="Normal 6 2 7 2 6" xfId="13854"/>
    <cellStyle name="Normal 6 2 7 2 7" xfId="18784"/>
    <cellStyle name="Normal 6 2 7 3" xfId="990"/>
    <cellStyle name="Normal 6 2 7 3 2" xfId="2222"/>
    <cellStyle name="Normal 6 2 7 3 2 2" xfId="4864"/>
    <cellStyle name="Normal 6 2 7 3 2 2 2" xfId="10145"/>
    <cellStyle name="Normal 6 2 7 3 2 2 2 2" xfId="28288"/>
    <cellStyle name="Normal 6 2 7 3 2 2 3" xfId="17902"/>
    <cellStyle name="Normal 6 2 7 3 2 2 4" xfId="23008"/>
    <cellStyle name="Normal 6 2 7 3 2 3" xfId="7504"/>
    <cellStyle name="Normal 6 2 7 3 2 3 2" xfId="25648"/>
    <cellStyle name="Normal 6 2 7 3 2 4" xfId="12798"/>
    <cellStyle name="Normal 6 2 7 3 2 5" xfId="15438"/>
    <cellStyle name="Normal 6 2 7 3 2 6" xfId="20368"/>
    <cellStyle name="Normal 6 2 7 3 3" xfId="3632"/>
    <cellStyle name="Normal 6 2 7 3 3 2" xfId="8913"/>
    <cellStyle name="Normal 6 2 7 3 3 2 2" xfId="27056"/>
    <cellStyle name="Normal 6 2 7 3 3 3" xfId="16670"/>
    <cellStyle name="Normal 6 2 7 3 3 4" xfId="21776"/>
    <cellStyle name="Normal 6 2 7 3 4" xfId="6272"/>
    <cellStyle name="Normal 6 2 7 3 4 2" xfId="24416"/>
    <cellStyle name="Normal 6 2 7 3 5" xfId="11566"/>
    <cellStyle name="Normal 6 2 7 3 6" xfId="14206"/>
    <cellStyle name="Normal 6 2 7 3 7" xfId="19136"/>
    <cellStyle name="Normal 6 2 7 4" xfId="1518"/>
    <cellStyle name="Normal 6 2 7 4 2" xfId="4160"/>
    <cellStyle name="Normal 6 2 7 4 2 2" xfId="9441"/>
    <cellStyle name="Normal 6 2 7 4 2 2 2" xfId="27584"/>
    <cellStyle name="Normal 6 2 7 4 2 3" xfId="17198"/>
    <cellStyle name="Normal 6 2 7 4 2 4" xfId="22304"/>
    <cellStyle name="Normal 6 2 7 4 3" xfId="6800"/>
    <cellStyle name="Normal 6 2 7 4 3 2" xfId="24944"/>
    <cellStyle name="Normal 6 2 7 4 4" xfId="12094"/>
    <cellStyle name="Normal 6 2 7 4 5" xfId="14734"/>
    <cellStyle name="Normal 6 2 7 4 6" xfId="19664"/>
    <cellStyle name="Normal 6 2 7 5" xfId="2927"/>
    <cellStyle name="Normal 6 2 7 5 2" xfId="8209"/>
    <cellStyle name="Normal 6 2 7 5 2 2" xfId="26352"/>
    <cellStyle name="Normal 6 2 7 5 3" xfId="15966"/>
    <cellStyle name="Normal 6 2 7 5 4" xfId="21072"/>
    <cellStyle name="Normal 6 2 7 6" xfId="5568"/>
    <cellStyle name="Normal 6 2 7 6 2" xfId="23712"/>
    <cellStyle name="Normal 6 2 7 7" xfId="10871"/>
    <cellStyle name="Normal 6 2 7 8" xfId="13502"/>
    <cellStyle name="Normal 6 2 7 9" xfId="18433"/>
    <cellStyle name="Normal 6 2 8" xfId="461"/>
    <cellStyle name="Normal 6 2 8 2" xfId="1166"/>
    <cellStyle name="Normal 6 2 8 2 2" xfId="2398"/>
    <cellStyle name="Normal 6 2 8 2 2 2" xfId="5040"/>
    <cellStyle name="Normal 6 2 8 2 2 2 2" xfId="10321"/>
    <cellStyle name="Normal 6 2 8 2 2 2 2 2" xfId="28464"/>
    <cellStyle name="Normal 6 2 8 2 2 2 3" xfId="18078"/>
    <cellStyle name="Normal 6 2 8 2 2 2 4" xfId="23184"/>
    <cellStyle name="Normal 6 2 8 2 2 3" xfId="7680"/>
    <cellStyle name="Normal 6 2 8 2 2 3 2" xfId="25824"/>
    <cellStyle name="Normal 6 2 8 2 2 4" xfId="12974"/>
    <cellStyle name="Normal 6 2 8 2 2 5" xfId="15614"/>
    <cellStyle name="Normal 6 2 8 2 2 6" xfId="20544"/>
    <cellStyle name="Normal 6 2 8 2 3" xfId="3808"/>
    <cellStyle name="Normal 6 2 8 2 3 2" xfId="9089"/>
    <cellStyle name="Normal 6 2 8 2 3 2 2" xfId="27232"/>
    <cellStyle name="Normal 6 2 8 2 3 3" xfId="16846"/>
    <cellStyle name="Normal 6 2 8 2 3 4" xfId="21952"/>
    <cellStyle name="Normal 6 2 8 2 4" xfId="6448"/>
    <cellStyle name="Normal 6 2 8 2 4 2" xfId="24592"/>
    <cellStyle name="Normal 6 2 8 2 5" xfId="11742"/>
    <cellStyle name="Normal 6 2 8 2 6" xfId="14382"/>
    <cellStyle name="Normal 6 2 8 2 7" xfId="19312"/>
    <cellStyle name="Normal 6 2 8 3" xfId="1694"/>
    <cellStyle name="Normal 6 2 8 3 2" xfId="4336"/>
    <cellStyle name="Normal 6 2 8 3 2 2" xfId="9617"/>
    <cellStyle name="Normal 6 2 8 3 2 2 2" xfId="27760"/>
    <cellStyle name="Normal 6 2 8 3 2 3" xfId="17374"/>
    <cellStyle name="Normal 6 2 8 3 2 4" xfId="22480"/>
    <cellStyle name="Normal 6 2 8 3 3" xfId="6976"/>
    <cellStyle name="Normal 6 2 8 3 3 2" xfId="25120"/>
    <cellStyle name="Normal 6 2 8 3 4" xfId="12270"/>
    <cellStyle name="Normal 6 2 8 3 5" xfId="14910"/>
    <cellStyle name="Normal 6 2 8 3 6" xfId="19840"/>
    <cellStyle name="Normal 6 2 8 4" xfId="3103"/>
    <cellStyle name="Normal 6 2 8 4 2" xfId="8385"/>
    <cellStyle name="Normal 6 2 8 4 2 2" xfId="26528"/>
    <cellStyle name="Normal 6 2 8 4 3" xfId="16142"/>
    <cellStyle name="Normal 6 2 8 4 4" xfId="21248"/>
    <cellStyle name="Normal 6 2 8 5" xfId="5744"/>
    <cellStyle name="Normal 6 2 8 5 2" xfId="23888"/>
    <cellStyle name="Normal 6 2 8 6" xfId="11042"/>
    <cellStyle name="Normal 6 2 8 7" xfId="13678"/>
    <cellStyle name="Normal 6 2 8 8" xfId="18608"/>
    <cellStyle name="Normal 6 2 9" xfId="814"/>
    <cellStyle name="Normal 6 2 9 2" xfId="2046"/>
    <cellStyle name="Normal 6 2 9 2 2" xfId="4688"/>
    <cellStyle name="Normal 6 2 9 2 2 2" xfId="9969"/>
    <cellStyle name="Normal 6 2 9 2 2 2 2" xfId="28112"/>
    <cellStyle name="Normal 6 2 9 2 2 3" xfId="17726"/>
    <cellStyle name="Normal 6 2 9 2 2 4" xfId="22832"/>
    <cellStyle name="Normal 6 2 9 2 3" xfId="7328"/>
    <cellStyle name="Normal 6 2 9 2 3 2" xfId="25472"/>
    <cellStyle name="Normal 6 2 9 2 4" xfId="12622"/>
    <cellStyle name="Normal 6 2 9 2 5" xfId="15262"/>
    <cellStyle name="Normal 6 2 9 2 6" xfId="20192"/>
    <cellStyle name="Normal 6 2 9 3" xfId="3456"/>
    <cellStyle name="Normal 6 2 9 3 2" xfId="8737"/>
    <cellStyle name="Normal 6 2 9 3 2 2" xfId="26880"/>
    <cellStyle name="Normal 6 2 9 3 3" xfId="16494"/>
    <cellStyle name="Normal 6 2 9 3 4" xfId="21600"/>
    <cellStyle name="Normal 6 2 9 4" xfId="6096"/>
    <cellStyle name="Normal 6 2 9 4 2" xfId="24240"/>
    <cellStyle name="Normal 6 2 9 5" xfId="11390"/>
    <cellStyle name="Normal 6 2 9 6" xfId="14030"/>
    <cellStyle name="Normal 6 2 9 7" xfId="18960"/>
    <cellStyle name="Normal 6 3" xfId="74"/>
    <cellStyle name="Normal 6 3 10" xfId="2761"/>
    <cellStyle name="Normal 6 3 10 2" xfId="8043"/>
    <cellStyle name="Normal 6 3 10 2 2" xfId="26186"/>
    <cellStyle name="Normal 6 3 10 3" xfId="20906"/>
    <cellStyle name="Normal 6 3 11" xfId="5402"/>
    <cellStyle name="Normal 6 3 11 2" xfId="23546"/>
    <cellStyle name="Normal 6 3 12" xfId="10685"/>
    <cellStyle name="Normal 6 3 13" xfId="13334"/>
    <cellStyle name="Normal 6 3 14" xfId="18263"/>
    <cellStyle name="Normal 6 3 2" xfId="115"/>
    <cellStyle name="Normal 6 3 2 10" xfId="10705"/>
    <cellStyle name="Normal 6 3 2 11" xfId="13372"/>
    <cellStyle name="Normal 6 3 2 12" xfId="18301"/>
    <cellStyle name="Normal 6 3 2 2" xfId="233"/>
    <cellStyle name="Normal 6 3 2 2 10" xfId="13459"/>
    <cellStyle name="Normal 6 3 2 2 11" xfId="18389"/>
    <cellStyle name="Normal 6 3 2 2 2" xfId="418"/>
    <cellStyle name="Normal 6 3 2 2 2 2" xfId="771"/>
    <cellStyle name="Normal 6 3 2 2 2 2 2" xfId="2003"/>
    <cellStyle name="Normal 6 3 2 2 2 2 2 2" xfId="4645"/>
    <cellStyle name="Normal 6 3 2 2 2 2 2 2 2" xfId="9926"/>
    <cellStyle name="Normal 6 3 2 2 2 2 2 2 2 2" xfId="28069"/>
    <cellStyle name="Normal 6 3 2 2 2 2 2 2 3" xfId="17683"/>
    <cellStyle name="Normal 6 3 2 2 2 2 2 2 4" xfId="22789"/>
    <cellStyle name="Normal 6 3 2 2 2 2 2 3" xfId="7285"/>
    <cellStyle name="Normal 6 3 2 2 2 2 2 3 2" xfId="25429"/>
    <cellStyle name="Normal 6 3 2 2 2 2 2 4" xfId="12579"/>
    <cellStyle name="Normal 6 3 2 2 2 2 2 5" xfId="15219"/>
    <cellStyle name="Normal 6 3 2 2 2 2 2 6" xfId="20149"/>
    <cellStyle name="Normal 6 3 2 2 2 2 3" xfId="3413"/>
    <cellStyle name="Normal 6 3 2 2 2 2 3 2" xfId="8694"/>
    <cellStyle name="Normal 6 3 2 2 2 2 3 2 2" xfId="26837"/>
    <cellStyle name="Normal 6 3 2 2 2 2 3 3" xfId="16451"/>
    <cellStyle name="Normal 6 3 2 2 2 2 3 4" xfId="21557"/>
    <cellStyle name="Normal 6 3 2 2 2 2 4" xfId="6053"/>
    <cellStyle name="Normal 6 3 2 2 2 2 4 2" xfId="24197"/>
    <cellStyle name="Normal 6 3 2 2 2 2 5" xfId="11347"/>
    <cellStyle name="Normal 6 3 2 2 2 2 6" xfId="13987"/>
    <cellStyle name="Normal 6 3 2 2 2 2 7" xfId="18917"/>
    <cellStyle name="Normal 6 3 2 2 2 3" xfId="1123"/>
    <cellStyle name="Normal 6 3 2 2 2 3 2" xfId="2355"/>
    <cellStyle name="Normal 6 3 2 2 2 3 2 2" xfId="4997"/>
    <cellStyle name="Normal 6 3 2 2 2 3 2 2 2" xfId="10278"/>
    <cellStyle name="Normal 6 3 2 2 2 3 2 2 2 2" xfId="28421"/>
    <cellStyle name="Normal 6 3 2 2 2 3 2 2 3" xfId="18035"/>
    <cellStyle name="Normal 6 3 2 2 2 3 2 2 4" xfId="23141"/>
    <cellStyle name="Normal 6 3 2 2 2 3 2 3" xfId="7637"/>
    <cellStyle name="Normal 6 3 2 2 2 3 2 3 2" xfId="25781"/>
    <cellStyle name="Normal 6 3 2 2 2 3 2 4" xfId="12931"/>
    <cellStyle name="Normal 6 3 2 2 2 3 2 5" xfId="15571"/>
    <cellStyle name="Normal 6 3 2 2 2 3 2 6" xfId="20501"/>
    <cellStyle name="Normal 6 3 2 2 2 3 3" xfId="3765"/>
    <cellStyle name="Normal 6 3 2 2 2 3 3 2" xfId="9046"/>
    <cellStyle name="Normal 6 3 2 2 2 3 3 2 2" xfId="27189"/>
    <cellStyle name="Normal 6 3 2 2 2 3 3 3" xfId="16803"/>
    <cellStyle name="Normal 6 3 2 2 2 3 3 4" xfId="21909"/>
    <cellStyle name="Normal 6 3 2 2 2 3 4" xfId="6405"/>
    <cellStyle name="Normal 6 3 2 2 2 3 4 2" xfId="24549"/>
    <cellStyle name="Normal 6 3 2 2 2 3 5" xfId="11699"/>
    <cellStyle name="Normal 6 3 2 2 2 3 6" xfId="14339"/>
    <cellStyle name="Normal 6 3 2 2 2 3 7" xfId="19269"/>
    <cellStyle name="Normal 6 3 2 2 2 4" xfId="1651"/>
    <cellStyle name="Normal 6 3 2 2 2 4 2" xfId="4293"/>
    <cellStyle name="Normal 6 3 2 2 2 4 2 2" xfId="9574"/>
    <cellStyle name="Normal 6 3 2 2 2 4 2 2 2" xfId="27717"/>
    <cellStyle name="Normal 6 3 2 2 2 4 2 3" xfId="17331"/>
    <cellStyle name="Normal 6 3 2 2 2 4 2 4" xfId="22437"/>
    <cellStyle name="Normal 6 3 2 2 2 4 3" xfId="6933"/>
    <cellStyle name="Normal 6 3 2 2 2 4 3 2" xfId="25077"/>
    <cellStyle name="Normal 6 3 2 2 2 4 4" xfId="12227"/>
    <cellStyle name="Normal 6 3 2 2 2 4 5" xfId="14867"/>
    <cellStyle name="Normal 6 3 2 2 2 4 6" xfId="19797"/>
    <cellStyle name="Normal 6 3 2 2 2 5" xfId="3060"/>
    <cellStyle name="Normal 6 3 2 2 2 5 2" xfId="8342"/>
    <cellStyle name="Normal 6 3 2 2 2 5 2 2" xfId="26485"/>
    <cellStyle name="Normal 6 3 2 2 2 5 3" xfId="16099"/>
    <cellStyle name="Normal 6 3 2 2 2 5 4" xfId="21205"/>
    <cellStyle name="Normal 6 3 2 2 2 6" xfId="5701"/>
    <cellStyle name="Normal 6 3 2 2 2 6 2" xfId="23845"/>
    <cellStyle name="Normal 6 3 2 2 2 7" xfId="10999"/>
    <cellStyle name="Normal 6 3 2 2 2 8" xfId="13635"/>
    <cellStyle name="Normal 6 3 2 2 2 9" xfId="18565"/>
    <cellStyle name="Normal 6 3 2 2 3" xfId="594"/>
    <cellStyle name="Normal 6 3 2 2 3 2" xfId="1299"/>
    <cellStyle name="Normal 6 3 2 2 3 2 2" xfId="2531"/>
    <cellStyle name="Normal 6 3 2 2 3 2 2 2" xfId="5173"/>
    <cellStyle name="Normal 6 3 2 2 3 2 2 2 2" xfId="10454"/>
    <cellStyle name="Normal 6 3 2 2 3 2 2 2 2 2" xfId="28597"/>
    <cellStyle name="Normal 6 3 2 2 3 2 2 2 3" xfId="18211"/>
    <cellStyle name="Normal 6 3 2 2 3 2 2 2 4" xfId="23317"/>
    <cellStyle name="Normal 6 3 2 2 3 2 2 3" xfId="7813"/>
    <cellStyle name="Normal 6 3 2 2 3 2 2 3 2" xfId="25957"/>
    <cellStyle name="Normal 6 3 2 2 3 2 2 4" xfId="13107"/>
    <cellStyle name="Normal 6 3 2 2 3 2 2 5" xfId="15747"/>
    <cellStyle name="Normal 6 3 2 2 3 2 2 6" xfId="20677"/>
    <cellStyle name="Normal 6 3 2 2 3 2 3" xfId="3941"/>
    <cellStyle name="Normal 6 3 2 2 3 2 3 2" xfId="9222"/>
    <cellStyle name="Normal 6 3 2 2 3 2 3 2 2" xfId="27365"/>
    <cellStyle name="Normal 6 3 2 2 3 2 3 3" xfId="16979"/>
    <cellStyle name="Normal 6 3 2 2 3 2 3 4" xfId="22085"/>
    <cellStyle name="Normal 6 3 2 2 3 2 4" xfId="6581"/>
    <cellStyle name="Normal 6 3 2 2 3 2 4 2" xfId="24725"/>
    <cellStyle name="Normal 6 3 2 2 3 2 5" xfId="11875"/>
    <cellStyle name="Normal 6 3 2 2 3 2 6" xfId="14515"/>
    <cellStyle name="Normal 6 3 2 2 3 2 7" xfId="19445"/>
    <cellStyle name="Normal 6 3 2 2 3 3" xfId="1827"/>
    <cellStyle name="Normal 6 3 2 2 3 3 2" xfId="4469"/>
    <cellStyle name="Normal 6 3 2 2 3 3 2 2" xfId="9750"/>
    <cellStyle name="Normal 6 3 2 2 3 3 2 2 2" xfId="27893"/>
    <cellStyle name="Normal 6 3 2 2 3 3 2 3" xfId="17507"/>
    <cellStyle name="Normal 6 3 2 2 3 3 2 4" xfId="22613"/>
    <cellStyle name="Normal 6 3 2 2 3 3 3" xfId="7109"/>
    <cellStyle name="Normal 6 3 2 2 3 3 3 2" xfId="25253"/>
    <cellStyle name="Normal 6 3 2 2 3 3 4" xfId="12403"/>
    <cellStyle name="Normal 6 3 2 2 3 3 5" xfId="15043"/>
    <cellStyle name="Normal 6 3 2 2 3 3 6" xfId="19973"/>
    <cellStyle name="Normal 6 3 2 2 3 4" xfId="3236"/>
    <cellStyle name="Normal 6 3 2 2 3 4 2" xfId="8518"/>
    <cellStyle name="Normal 6 3 2 2 3 4 2 2" xfId="26661"/>
    <cellStyle name="Normal 6 3 2 2 3 4 3" xfId="16275"/>
    <cellStyle name="Normal 6 3 2 2 3 4 4" xfId="21381"/>
    <cellStyle name="Normal 6 3 2 2 3 5" xfId="5877"/>
    <cellStyle name="Normal 6 3 2 2 3 5 2" xfId="24021"/>
    <cellStyle name="Normal 6 3 2 2 3 6" xfId="11171"/>
    <cellStyle name="Normal 6 3 2 2 3 7" xfId="13811"/>
    <cellStyle name="Normal 6 3 2 2 3 8" xfId="18741"/>
    <cellStyle name="Normal 6 3 2 2 4" xfId="947"/>
    <cellStyle name="Normal 6 3 2 2 4 2" xfId="2179"/>
    <cellStyle name="Normal 6 3 2 2 4 2 2" xfId="4821"/>
    <cellStyle name="Normal 6 3 2 2 4 2 2 2" xfId="10102"/>
    <cellStyle name="Normal 6 3 2 2 4 2 2 2 2" xfId="28245"/>
    <cellStyle name="Normal 6 3 2 2 4 2 2 3" xfId="17859"/>
    <cellStyle name="Normal 6 3 2 2 4 2 2 4" xfId="22965"/>
    <cellStyle name="Normal 6 3 2 2 4 2 3" xfId="7461"/>
    <cellStyle name="Normal 6 3 2 2 4 2 3 2" xfId="25605"/>
    <cellStyle name="Normal 6 3 2 2 4 2 4" xfId="12755"/>
    <cellStyle name="Normal 6 3 2 2 4 2 5" xfId="15395"/>
    <cellStyle name="Normal 6 3 2 2 4 2 6" xfId="20325"/>
    <cellStyle name="Normal 6 3 2 2 4 3" xfId="3589"/>
    <cellStyle name="Normal 6 3 2 2 4 3 2" xfId="8870"/>
    <cellStyle name="Normal 6 3 2 2 4 3 2 2" xfId="27013"/>
    <cellStyle name="Normal 6 3 2 2 4 3 3" xfId="16627"/>
    <cellStyle name="Normal 6 3 2 2 4 3 4" xfId="21733"/>
    <cellStyle name="Normal 6 3 2 2 4 4" xfId="6229"/>
    <cellStyle name="Normal 6 3 2 2 4 4 2" xfId="24373"/>
    <cellStyle name="Normal 6 3 2 2 4 5" xfId="11523"/>
    <cellStyle name="Normal 6 3 2 2 4 6" xfId="14163"/>
    <cellStyle name="Normal 6 3 2 2 4 7" xfId="19093"/>
    <cellStyle name="Normal 6 3 2 2 5" xfId="1475"/>
    <cellStyle name="Normal 6 3 2 2 5 2" xfId="4117"/>
    <cellStyle name="Normal 6 3 2 2 5 2 2" xfId="9398"/>
    <cellStyle name="Normal 6 3 2 2 5 2 2 2" xfId="27541"/>
    <cellStyle name="Normal 6 3 2 2 5 2 3" xfId="17155"/>
    <cellStyle name="Normal 6 3 2 2 5 2 4" xfId="22261"/>
    <cellStyle name="Normal 6 3 2 2 5 3" xfId="6757"/>
    <cellStyle name="Normal 6 3 2 2 5 3 2" xfId="24901"/>
    <cellStyle name="Normal 6 3 2 2 5 4" xfId="12051"/>
    <cellStyle name="Normal 6 3 2 2 5 5" xfId="14691"/>
    <cellStyle name="Normal 6 3 2 2 5 6" xfId="19621"/>
    <cellStyle name="Normal 6 3 2 2 6" xfId="2707"/>
    <cellStyle name="Normal 6 3 2 2 6 2" xfId="5349"/>
    <cellStyle name="Normal 6 3 2 2 6 2 2" xfId="10630"/>
    <cellStyle name="Normal 6 3 2 2 6 2 2 2" xfId="28773"/>
    <cellStyle name="Normal 6 3 2 2 6 2 3" xfId="23493"/>
    <cellStyle name="Normal 6 3 2 2 6 3" xfId="7989"/>
    <cellStyle name="Normal 6 3 2 2 6 3 2" xfId="26133"/>
    <cellStyle name="Normal 6 3 2 2 6 4" xfId="13283"/>
    <cellStyle name="Normal 6 3 2 2 6 5" xfId="15923"/>
    <cellStyle name="Normal 6 3 2 2 6 6" xfId="20853"/>
    <cellStyle name="Normal 6 3 2 2 7" xfId="2884"/>
    <cellStyle name="Normal 6 3 2 2 7 2" xfId="8166"/>
    <cellStyle name="Normal 6 3 2 2 7 2 2" xfId="26309"/>
    <cellStyle name="Normal 6 3 2 2 7 3" xfId="21029"/>
    <cellStyle name="Normal 6 3 2 2 8" xfId="5525"/>
    <cellStyle name="Normal 6 3 2 2 8 2" xfId="23669"/>
    <cellStyle name="Normal 6 3 2 2 9" xfId="10823"/>
    <cellStyle name="Normal 6 3 2 3" xfId="331"/>
    <cellStyle name="Normal 6 3 2 3 2" xfId="684"/>
    <cellStyle name="Normal 6 3 2 3 2 2" xfId="1916"/>
    <cellStyle name="Normal 6 3 2 3 2 2 2" xfId="4558"/>
    <cellStyle name="Normal 6 3 2 3 2 2 2 2" xfId="9839"/>
    <cellStyle name="Normal 6 3 2 3 2 2 2 2 2" xfId="27982"/>
    <cellStyle name="Normal 6 3 2 3 2 2 2 3" xfId="17596"/>
    <cellStyle name="Normal 6 3 2 3 2 2 2 4" xfId="22702"/>
    <cellStyle name="Normal 6 3 2 3 2 2 3" xfId="7198"/>
    <cellStyle name="Normal 6 3 2 3 2 2 3 2" xfId="25342"/>
    <cellStyle name="Normal 6 3 2 3 2 2 4" xfId="12492"/>
    <cellStyle name="Normal 6 3 2 3 2 2 5" xfId="15132"/>
    <cellStyle name="Normal 6 3 2 3 2 2 6" xfId="20062"/>
    <cellStyle name="Normal 6 3 2 3 2 3" xfId="3326"/>
    <cellStyle name="Normal 6 3 2 3 2 3 2" xfId="8607"/>
    <cellStyle name="Normal 6 3 2 3 2 3 2 2" xfId="26750"/>
    <cellStyle name="Normal 6 3 2 3 2 3 3" xfId="16364"/>
    <cellStyle name="Normal 6 3 2 3 2 3 4" xfId="21470"/>
    <cellStyle name="Normal 6 3 2 3 2 4" xfId="5966"/>
    <cellStyle name="Normal 6 3 2 3 2 4 2" xfId="24110"/>
    <cellStyle name="Normal 6 3 2 3 2 5" xfId="11260"/>
    <cellStyle name="Normal 6 3 2 3 2 6" xfId="13900"/>
    <cellStyle name="Normal 6 3 2 3 2 7" xfId="18830"/>
    <cellStyle name="Normal 6 3 2 3 3" xfId="1036"/>
    <cellStyle name="Normal 6 3 2 3 3 2" xfId="2268"/>
    <cellStyle name="Normal 6 3 2 3 3 2 2" xfId="4910"/>
    <cellStyle name="Normal 6 3 2 3 3 2 2 2" xfId="10191"/>
    <cellStyle name="Normal 6 3 2 3 3 2 2 2 2" xfId="28334"/>
    <cellStyle name="Normal 6 3 2 3 3 2 2 3" xfId="17948"/>
    <cellStyle name="Normal 6 3 2 3 3 2 2 4" xfId="23054"/>
    <cellStyle name="Normal 6 3 2 3 3 2 3" xfId="7550"/>
    <cellStyle name="Normal 6 3 2 3 3 2 3 2" xfId="25694"/>
    <cellStyle name="Normal 6 3 2 3 3 2 4" xfId="12844"/>
    <cellStyle name="Normal 6 3 2 3 3 2 5" xfId="15484"/>
    <cellStyle name="Normal 6 3 2 3 3 2 6" xfId="20414"/>
    <cellStyle name="Normal 6 3 2 3 3 3" xfId="3678"/>
    <cellStyle name="Normal 6 3 2 3 3 3 2" xfId="8959"/>
    <cellStyle name="Normal 6 3 2 3 3 3 2 2" xfId="27102"/>
    <cellStyle name="Normal 6 3 2 3 3 3 3" xfId="16716"/>
    <cellStyle name="Normal 6 3 2 3 3 3 4" xfId="21822"/>
    <cellStyle name="Normal 6 3 2 3 3 4" xfId="6318"/>
    <cellStyle name="Normal 6 3 2 3 3 4 2" xfId="24462"/>
    <cellStyle name="Normal 6 3 2 3 3 5" xfId="11612"/>
    <cellStyle name="Normal 6 3 2 3 3 6" xfId="14252"/>
    <cellStyle name="Normal 6 3 2 3 3 7" xfId="19182"/>
    <cellStyle name="Normal 6 3 2 3 4" xfId="1564"/>
    <cellStyle name="Normal 6 3 2 3 4 2" xfId="4206"/>
    <cellStyle name="Normal 6 3 2 3 4 2 2" xfId="9487"/>
    <cellStyle name="Normal 6 3 2 3 4 2 2 2" xfId="27630"/>
    <cellStyle name="Normal 6 3 2 3 4 2 3" xfId="17244"/>
    <cellStyle name="Normal 6 3 2 3 4 2 4" xfId="22350"/>
    <cellStyle name="Normal 6 3 2 3 4 3" xfId="6846"/>
    <cellStyle name="Normal 6 3 2 3 4 3 2" xfId="24990"/>
    <cellStyle name="Normal 6 3 2 3 4 4" xfId="12140"/>
    <cellStyle name="Normal 6 3 2 3 4 5" xfId="14780"/>
    <cellStyle name="Normal 6 3 2 3 4 6" xfId="19710"/>
    <cellStyle name="Normal 6 3 2 3 5" xfId="2973"/>
    <cellStyle name="Normal 6 3 2 3 5 2" xfId="8255"/>
    <cellStyle name="Normal 6 3 2 3 5 2 2" xfId="26398"/>
    <cellStyle name="Normal 6 3 2 3 5 3" xfId="16012"/>
    <cellStyle name="Normal 6 3 2 3 5 4" xfId="21118"/>
    <cellStyle name="Normal 6 3 2 3 6" xfId="5614"/>
    <cellStyle name="Normal 6 3 2 3 6 2" xfId="23758"/>
    <cellStyle name="Normal 6 3 2 3 7" xfId="10914"/>
    <cellStyle name="Normal 6 3 2 3 8" xfId="13548"/>
    <cellStyle name="Normal 6 3 2 3 9" xfId="18478"/>
    <cellStyle name="Normal 6 3 2 4" xfId="507"/>
    <cellStyle name="Normal 6 3 2 4 2" xfId="1212"/>
    <cellStyle name="Normal 6 3 2 4 2 2" xfId="2444"/>
    <cellStyle name="Normal 6 3 2 4 2 2 2" xfId="5086"/>
    <cellStyle name="Normal 6 3 2 4 2 2 2 2" xfId="10367"/>
    <cellStyle name="Normal 6 3 2 4 2 2 2 2 2" xfId="28510"/>
    <cellStyle name="Normal 6 3 2 4 2 2 2 3" xfId="18124"/>
    <cellStyle name="Normal 6 3 2 4 2 2 2 4" xfId="23230"/>
    <cellStyle name="Normal 6 3 2 4 2 2 3" xfId="7726"/>
    <cellStyle name="Normal 6 3 2 4 2 2 3 2" xfId="25870"/>
    <cellStyle name="Normal 6 3 2 4 2 2 4" xfId="13020"/>
    <cellStyle name="Normal 6 3 2 4 2 2 5" xfId="15660"/>
    <cellStyle name="Normal 6 3 2 4 2 2 6" xfId="20590"/>
    <cellStyle name="Normal 6 3 2 4 2 3" xfId="3854"/>
    <cellStyle name="Normal 6 3 2 4 2 3 2" xfId="9135"/>
    <cellStyle name="Normal 6 3 2 4 2 3 2 2" xfId="27278"/>
    <cellStyle name="Normal 6 3 2 4 2 3 3" xfId="16892"/>
    <cellStyle name="Normal 6 3 2 4 2 3 4" xfId="21998"/>
    <cellStyle name="Normal 6 3 2 4 2 4" xfId="6494"/>
    <cellStyle name="Normal 6 3 2 4 2 4 2" xfId="24638"/>
    <cellStyle name="Normal 6 3 2 4 2 5" xfId="11788"/>
    <cellStyle name="Normal 6 3 2 4 2 6" xfId="14428"/>
    <cellStyle name="Normal 6 3 2 4 2 7" xfId="19358"/>
    <cellStyle name="Normal 6 3 2 4 3" xfId="1740"/>
    <cellStyle name="Normal 6 3 2 4 3 2" xfId="4382"/>
    <cellStyle name="Normal 6 3 2 4 3 2 2" xfId="9663"/>
    <cellStyle name="Normal 6 3 2 4 3 2 2 2" xfId="27806"/>
    <cellStyle name="Normal 6 3 2 4 3 2 3" xfId="17420"/>
    <cellStyle name="Normal 6 3 2 4 3 2 4" xfId="22526"/>
    <cellStyle name="Normal 6 3 2 4 3 3" xfId="7022"/>
    <cellStyle name="Normal 6 3 2 4 3 3 2" xfId="25166"/>
    <cellStyle name="Normal 6 3 2 4 3 4" xfId="12316"/>
    <cellStyle name="Normal 6 3 2 4 3 5" xfId="14956"/>
    <cellStyle name="Normal 6 3 2 4 3 6" xfId="19886"/>
    <cellStyle name="Normal 6 3 2 4 4" xfId="3149"/>
    <cellStyle name="Normal 6 3 2 4 4 2" xfId="8431"/>
    <cellStyle name="Normal 6 3 2 4 4 2 2" xfId="26574"/>
    <cellStyle name="Normal 6 3 2 4 4 3" xfId="16188"/>
    <cellStyle name="Normal 6 3 2 4 4 4" xfId="21294"/>
    <cellStyle name="Normal 6 3 2 4 5" xfId="5790"/>
    <cellStyle name="Normal 6 3 2 4 5 2" xfId="23934"/>
    <cellStyle name="Normal 6 3 2 4 6" xfId="11086"/>
    <cellStyle name="Normal 6 3 2 4 7" xfId="13724"/>
    <cellStyle name="Normal 6 3 2 4 8" xfId="18654"/>
    <cellStyle name="Normal 6 3 2 5" xfId="860"/>
    <cellStyle name="Normal 6 3 2 5 2" xfId="2092"/>
    <cellStyle name="Normal 6 3 2 5 2 2" xfId="4734"/>
    <cellStyle name="Normal 6 3 2 5 2 2 2" xfId="10015"/>
    <cellStyle name="Normal 6 3 2 5 2 2 2 2" xfId="28158"/>
    <cellStyle name="Normal 6 3 2 5 2 2 3" xfId="17772"/>
    <cellStyle name="Normal 6 3 2 5 2 2 4" xfId="22878"/>
    <cellStyle name="Normal 6 3 2 5 2 3" xfId="7374"/>
    <cellStyle name="Normal 6 3 2 5 2 3 2" xfId="25518"/>
    <cellStyle name="Normal 6 3 2 5 2 4" xfId="12668"/>
    <cellStyle name="Normal 6 3 2 5 2 5" xfId="15308"/>
    <cellStyle name="Normal 6 3 2 5 2 6" xfId="20238"/>
    <cellStyle name="Normal 6 3 2 5 3" xfId="3502"/>
    <cellStyle name="Normal 6 3 2 5 3 2" xfId="8783"/>
    <cellStyle name="Normal 6 3 2 5 3 2 2" xfId="26926"/>
    <cellStyle name="Normal 6 3 2 5 3 3" xfId="16540"/>
    <cellStyle name="Normal 6 3 2 5 3 4" xfId="21646"/>
    <cellStyle name="Normal 6 3 2 5 4" xfId="6142"/>
    <cellStyle name="Normal 6 3 2 5 4 2" xfId="24286"/>
    <cellStyle name="Normal 6 3 2 5 5" xfId="11436"/>
    <cellStyle name="Normal 6 3 2 5 6" xfId="14076"/>
    <cellStyle name="Normal 6 3 2 5 7" xfId="19006"/>
    <cellStyle name="Normal 6 3 2 6" xfId="1388"/>
    <cellStyle name="Normal 6 3 2 6 2" xfId="4030"/>
    <cellStyle name="Normal 6 3 2 6 2 2" xfId="9311"/>
    <cellStyle name="Normal 6 3 2 6 2 2 2" xfId="27454"/>
    <cellStyle name="Normal 6 3 2 6 2 3" xfId="17068"/>
    <cellStyle name="Normal 6 3 2 6 2 4" xfId="22174"/>
    <cellStyle name="Normal 6 3 2 6 3" xfId="6670"/>
    <cellStyle name="Normal 6 3 2 6 3 2" xfId="24814"/>
    <cellStyle name="Normal 6 3 2 6 4" xfId="11964"/>
    <cellStyle name="Normal 6 3 2 6 5" xfId="14604"/>
    <cellStyle name="Normal 6 3 2 6 6" xfId="19534"/>
    <cellStyle name="Normal 6 3 2 7" xfId="2620"/>
    <cellStyle name="Normal 6 3 2 7 2" xfId="5262"/>
    <cellStyle name="Normal 6 3 2 7 2 2" xfId="10543"/>
    <cellStyle name="Normal 6 3 2 7 2 2 2" xfId="28686"/>
    <cellStyle name="Normal 6 3 2 7 2 3" xfId="23406"/>
    <cellStyle name="Normal 6 3 2 7 3" xfId="7902"/>
    <cellStyle name="Normal 6 3 2 7 3 2" xfId="26046"/>
    <cellStyle name="Normal 6 3 2 7 4" xfId="13196"/>
    <cellStyle name="Normal 6 3 2 7 5" xfId="15836"/>
    <cellStyle name="Normal 6 3 2 7 6" xfId="20766"/>
    <cellStyle name="Normal 6 3 2 8" xfId="2797"/>
    <cellStyle name="Normal 6 3 2 8 2" xfId="8079"/>
    <cellStyle name="Normal 6 3 2 8 2 2" xfId="26222"/>
    <cellStyle name="Normal 6 3 2 8 3" xfId="20942"/>
    <cellStyle name="Normal 6 3 2 9" xfId="5438"/>
    <cellStyle name="Normal 6 3 2 9 2" xfId="23582"/>
    <cellStyle name="Normal 6 3 3" xfId="148"/>
    <cellStyle name="Normal 6 3 4" xfId="197"/>
    <cellStyle name="Normal 6 3 4 10" xfId="10690"/>
    <cellStyle name="Normal 6 3 4 11" xfId="13423"/>
    <cellStyle name="Normal 6 3 4 12" xfId="18353"/>
    <cellStyle name="Normal 6 3 4 2" xfId="259"/>
    <cellStyle name="Normal 6 3 4 2 2" xfId="735"/>
    <cellStyle name="Normal 6 3 4 2 2 2" xfId="1967"/>
    <cellStyle name="Normal 6 3 4 2 2 2 2" xfId="4609"/>
    <cellStyle name="Normal 6 3 4 2 2 2 2 2" xfId="9890"/>
    <cellStyle name="Normal 6 3 4 2 2 2 2 2 2" xfId="28033"/>
    <cellStyle name="Normal 6 3 4 2 2 2 2 3" xfId="17647"/>
    <cellStyle name="Normal 6 3 4 2 2 2 2 4" xfId="22753"/>
    <cellStyle name="Normal 6 3 4 2 2 2 3" xfId="7249"/>
    <cellStyle name="Normal 6 3 4 2 2 2 3 2" xfId="25393"/>
    <cellStyle name="Normal 6 3 4 2 2 2 4" xfId="12543"/>
    <cellStyle name="Normal 6 3 4 2 2 2 5" xfId="15183"/>
    <cellStyle name="Normal 6 3 4 2 2 2 6" xfId="20113"/>
    <cellStyle name="Normal 6 3 4 2 2 3" xfId="3377"/>
    <cellStyle name="Normal 6 3 4 2 2 3 2" xfId="8658"/>
    <cellStyle name="Normal 6 3 4 2 2 3 2 2" xfId="26801"/>
    <cellStyle name="Normal 6 3 4 2 2 3 3" xfId="16415"/>
    <cellStyle name="Normal 6 3 4 2 2 3 4" xfId="21521"/>
    <cellStyle name="Normal 6 3 4 2 2 4" xfId="6017"/>
    <cellStyle name="Normal 6 3 4 2 2 4 2" xfId="24161"/>
    <cellStyle name="Normal 6 3 4 2 2 5" xfId="11311"/>
    <cellStyle name="Normal 6 3 4 2 2 6" xfId="13951"/>
    <cellStyle name="Normal 6 3 4 2 2 7" xfId="18881"/>
    <cellStyle name="Normal 6 3 4 2 3" xfId="1087"/>
    <cellStyle name="Normal 6 3 4 2 3 2" xfId="2319"/>
    <cellStyle name="Normal 6 3 4 2 3 2 2" xfId="4961"/>
    <cellStyle name="Normal 6 3 4 2 3 2 2 2" xfId="10242"/>
    <cellStyle name="Normal 6 3 4 2 3 2 2 2 2" xfId="28385"/>
    <cellStyle name="Normal 6 3 4 2 3 2 2 3" xfId="17999"/>
    <cellStyle name="Normal 6 3 4 2 3 2 2 4" xfId="23105"/>
    <cellStyle name="Normal 6 3 4 2 3 2 3" xfId="7601"/>
    <cellStyle name="Normal 6 3 4 2 3 2 3 2" xfId="25745"/>
    <cellStyle name="Normal 6 3 4 2 3 2 4" xfId="12895"/>
    <cellStyle name="Normal 6 3 4 2 3 2 5" xfId="15535"/>
    <cellStyle name="Normal 6 3 4 2 3 2 6" xfId="20465"/>
    <cellStyle name="Normal 6 3 4 2 3 3" xfId="3729"/>
    <cellStyle name="Normal 6 3 4 2 3 3 2" xfId="9010"/>
    <cellStyle name="Normal 6 3 4 2 3 3 2 2" xfId="27153"/>
    <cellStyle name="Normal 6 3 4 2 3 3 3" xfId="16767"/>
    <cellStyle name="Normal 6 3 4 2 3 3 4" xfId="21873"/>
    <cellStyle name="Normal 6 3 4 2 3 4" xfId="6369"/>
    <cellStyle name="Normal 6 3 4 2 3 4 2" xfId="24513"/>
    <cellStyle name="Normal 6 3 4 2 3 5" xfId="11663"/>
    <cellStyle name="Normal 6 3 4 2 3 6" xfId="14303"/>
    <cellStyle name="Normal 6 3 4 2 3 7" xfId="19233"/>
    <cellStyle name="Normal 6 3 4 2 4" xfId="1615"/>
    <cellStyle name="Normal 6 3 4 2 4 2" xfId="4257"/>
    <cellStyle name="Normal 6 3 4 2 4 2 2" xfId="9538"/>
    <cellStyle name="Normal 6 3 4 2 4 2 2 2" xfId="27681"/>
    <cellStyle name="Normal 6 3 4 2 4 2 3" xfId="17295"/>
    <cellStyle name="Normal 6 3 4 2 4 2 4" xfId="22401"/>
    <cellStyle name="Normal 6 3 4 2 4 3" xfId="6897"/>
    <cellStyle name="Normal 6 3 4 2 4 3 2" xfId="25041"/>
    <cellStyle name="Normal 6 3 4 2 4 4" xfId="12191"/>
    <cellStyle name="Normal 6 3 4 2 4 5" xfId="14831"/>
    <cellStyle name="Normal 6 3 4 2 4 6" xfId="19761"/>
    <cellStyle name="Normal 6 3 4 2 5" xfId="3024"/>
    <cellStyle name="Normal 6 3 4 2 5 2" xfId="8306"/>
    <cellStyle name="Normal 6 3 4 2 5 2 2" xfId="26449"/>
    <cellStyle name="Normal 6 3 4 2 5 3" xfId="16063"/>
    <cellStyle name="Normal 6 3 4 2 5 4" xfId="21169"/>
    <cellStyle name="Normal 6 3 4 2 6" xfId="5665"/>
    <cellStyle name="Normal 6 3 4 2 6 2" xfId="23809"/>
    <cellStyle name="Normal 6 3 4 2 7" xfId="382"/>
    <cellStyle name="Normal 6 3 4 2 7 2" xfId="18529"/>
    <cellStyle name="Normal 6 3 4 2 8" xfId="10844"/>
    <cellStyle name="Normal 6 3 4 2 9" xfId="13599"/>
    <cellStyle name="Normal 6 3 4 3" xfId="558"/>
    <cellStyle name="Normal 6 3 4 3 2" xfId="1263"/>
    <cellStyle name="Normal 6 3 4 3 2 2" xfId="2495"/>
    <cellStyle name="Normal 6 3 4 3 2 2 2" xfId="5137"/>
    <cellStyle name="Normal 6 3 4 3 2 2 2 2" xfId="10418"/>
    <cellStyle name="Normal 6 3 4 3 2 2 2 2 2" xfId="28561"/>
    <cellStyle name="Normal 6 3 4 3 2 2 2 3" xfId="18175"/>
    <cellStyle name="Normal 6 3 4 3 2 2 2 4" xfId="23281"/>
    <cellStyle name="Normal 6 3 4 3 2 2 3" xfId="7777"/>
    <cellStyle name="Normal 6 3 4 3 2 2 3 2" xfId="25921"/>
    <cellStyle name="Normal 6 3 4 3 2 2 4" xfId="13071"/>
    <cellStyle name="Normal 6 3 4 3 2 2 5" xfId="15711"/>
    <cellStyle name="Normal 6 3 4 3 2 2 6" xfId="20641"/>
    <cellStyle name="Normal 6 3 4 3 2 3" xfId="3905"/>
    <cellStyle name="Normal 6 3 4 3 2 3 2" xfId="9186"/>
    <cellStyle name="Normal 6 3 4 3 2 3 2 2" xfId="27329"/>
    <cellStyle name="Normal 6 3 4 3 2 3 3" xfId="16943"/>
    <cellStyle name="Normal 6 3 4 3 2 3 4" xfId="22049"/>
    <cellStyle name="Normal 6 3 4 3 2 4" xfId="6545"/>
    <cellStyle name="Normal 6 3 4 3 2 4 2" xfId="24689"/>
    <cellStyle name="Normal 6 3 4 3 2 5" xfId="11839"/>
    <cellStyle name="Normal 6 3 4 3 2 6" xfId="14479"/>
    <cellStyle name="Normal 6 3 4 3 2 7" xfId="19409"/>
    <cellStyle name="Normal 6 3 4 3 3" xfId="1791"/>
    <cellStyle name="Normal 6 3 4 3 3 2" xfId="4433"/>
    <cellStyle name="Normal 6 3 4 3 3 2 2" xfId="9714"/>
    <cellStyle name="Normal 6 3 4 3 3 2 2 2" xfId="27857"/>
    <cellStyle name="Normal 6 3 4 3 3 2 3" xfId="17471"/>
    <cellStyle name="Normal 6 3 4 3 3 2 4" xfId="22577"/>
    <cellStyle name="Normal 6 3 4 3 3 3" xfId="7073"/>
    <cellStyle name="Normal 6 3 4 3 3 3 2" xfId="25217"/>
    <cellStyle name="Normal 6 3 4 3 3 4" xfId="12367"/>
    <cellStyle name="Normal 6 3 4 3 3 5" xfId="15007"/>
    <cellStyle name="Normal 6 3 4 3 3 6" xfId="19937"/>
    <cellStyle name="Normal 6 3 4 3 4" xfId="3200"/>
    <cellStyle name="Normal 6 3 4 3 4 2" xfId="8482"/>
    <cellStyle name="Normal 6 3 4 3 4 2 2" xfId="26625"/>
    <cellStyle name="Normal 6 3 4 3 4 3" xfId="16239"/>
    <cellStyle name="Normal 6 3 4 3 4 4" xfId="21345"/>
    <cellStyle name="Normal 6 3 4 3 5" xfId="5841"/>
    <cellStyle name="Normal 6 3 4 3 5 2" xfId="23985"/>
    <cellStyle name="Normal 6 3 4 3 6" xfId="10787"/>
    <cellStyle name="Normal 6 3 4 3 7" xfId="13775"/>
    <cellStyle name="Normal 6 3 4 3 8" xfId="18705"/>
    <cellStyle name="Normal 6 3 4 4" xfId="911"/>
    <cellStyle name="Normal 6 3 4 4 2" xfId="2143"/>
    <cellStyle name="Normal 6 3 4 4 2 2" xfId="4785"/>
    <cellStyle name="Normal 6 3 4 4 2 2 2" xfId="10066"/>
    <cellStyle name="Normal 6 3 4 4 2 2 2 2" xfId="28209"/>
    <cellStyle name="Normal 6 3 4 4 2 2 3" xfId="17823"/>
    <cellStyle name="Normal 6 3 4 4 2 2 4" xfId="22929"/>
    <cellStyle name="Normal 6 3 4 4 2 3" xfId="7425"/>
    <cellStyle name="Normal 6 3 4 4 2 3 2" xfId="25569"/>
    <cellStyle name="Normal 6 3 4 4 2 4" xfId="12719"/>
    <cellStyle name="Normal 6 3 4 4 2 5" xfId="15359"/>
    <cellStyle name="Normal 6 3 4 4 2 6" xfId="20289"/>
    <cellStyle name="Normal 6 3 4 4 3" xfId="3553"/>
    <cellStyle name="Normal 6 3 4 4 3 2" xfId="8834"/>
    <cellStyle name="Normal 6 3 4 4 3 2 2" xfId="26977"/>
    <cellStyle name="Normal 6 3 4 4 3 3" xfId="16591"/>
    <cellStyle name="Normal 6 3 4 4 3 4" xfId="21697"/>
    <cellStyle name="Normal 6 3 4 4 4" xfId="6193"/>
    <cellStyle name="Normal 6 3 4 4 4 2" xfId="24337"/>
    <cellStyle name="Normal 6 3 4 4 5" xfId="11487"/>
    <cellStyle name="Normal 6 3 4 4 6" xfId="14127"/>
    <cellStyle name="Normal 6 3 4 4 7" xfId="19057"/>
    <cellStyle name="Normal 6 3 4 5" xfId="1439"/>
    <cellStyle name="Normal 6 3 4 5 2" xfId="4081"/>
    <cellStyle name="Normal 6 3 4 5 2 2" xfId="9362"/>
    <cellStyle name="Normal 6 3 4 5 2 2 2" xfId="27505"/>
    <cellStyle name="Normal 6 3 4 5 2 3" xfId="17119"/>
    <cellStyle name="Normal 6 3 4 5 2 4" xfId="22225"/>
    <cellStyle name="Normal 6 3 4 5 3" xfId="6721"/>
    <cellStyle name="Normal 6 3 4 5 3 2" xfId="24865"/>
    <cellStyle name="Normal 6 3 4 5 4" xfId="12015"/>
    <cellStyle name="Normal 6 3 4 5 5" xfId="14655"/>
    <cellStyle name="Normal 6 3 4 5 6" xfId="19585"/>
    <cellStyle name="Normal 6 3 4 6" xfId="2671"/>
    <cellStyle name="Normal 6 3 4 6 2" xfId="5313"/>
    <cellStyle name="Normal 6 3 4 6 2 2" xfId="10594"/>
    <cellStyle name="Normal 6 3 4 6 2 2 2" xfId="28737"/>
    <cellStyle name="Normal 6 3 4 6 2 3" xfId="23457"/>
    <cellStyle name="Normal 6 3 4 6 3" xfId="7953"/>
    <cellStyle name="Normal 6 3 4 6 3 2" xfId="26097"/>
    <cellStyle name="Normal 6 3 4 6 4" xfId="13247"/>
    <cellStyle name="Normal 6 3 4 6 5" xfId="15887"/>
    <cellStyle name="Normal 6 3 4 6 6" xfId="20817"/>
    <cellStyle name="Normal 6 3 4 7" xfId="2848"/>
    <cellStyle name="Normal 6 3 4 7 2" xfId="8130"/>
    <cellStyle name="Normal 6 3 4 7 2 2" xfId="26273"/>
    <cellStyle name="Normal 6 3 4 7 3" xfId="20993"/>
    <cellStyle name="Normal 6 3 4 8" xfId="5489"/>
    <cellStyle name="Normal 6 3 4 8 2" xfId="23633"/>
    <cellStyle name="Normal 6 3 4 9" xfId="10660"/>
    <cellStyle name="Normal 6 3 5" xfId="293"/>
    <cellStyle name="Normal 6 3 5 2" xfId="646"/>
    <cellStyle name="Normal 6 3 5 2 2" xfId="1878"/>
    <cellStyle name="Normal 6 3 5 2 2 2" xfId="4520"/>
    <cellStyle name="Normal 6 3 5 2 2 2 2" xfId="9801"/>
    <cellStyle name="Normal 6 3 5 2 2 2 2 2" xfId="27944"/>
    <cellStyle name="Normal 6 3 5 2 2 2 3" xfId="17558"/>
    <cellStyle name="Normal 6 3 5 2 2 2 4" xfId="22664"/>
    <cellStyle name="Normal 6 3 5 2 2 3" xfId="7160"/>
    <cellStyle name="Normal 6 3 5 2 2 3 2" xfId="25304"/>
    <cellStyle name="Normal 6 3 5 2 2 4" xfId="12454"/>
    <cellStyle name="Normal 6 3 5 2 2 5" xfId="15094"/>
    <cellStyle name="Normal 6 3 5 2 2 6" xfId="20024"/>
    <cellStyle name="Normal 6 3 5 2 3" xfId="3288"/>
    <cellStyle name="Normal 6 3 5 2 3 2" xfId="8569"/>
    <cellStyle name="Normal 6 3 5 2 3 2 2" xfId="26712"/>
    <cellStyle name="Normal 6 3 5 2 3 3" xfId="16326"/>
    <cellStyle name="Normal 6 3 5 2 3 4" xfId="21432"/>
    <cellStyle name="Normal 6 3 5 2 4" xfId="5928"/>
    <cellStyle name="Normal 6 3 5 2 4 2" xfId="24072"/>
    <cellStyle name="Normal 6 3 5 2 5" xfId="11222"/>
    <cellStyle name="Normal 6 3 5 2 6" xfId="13862"/>
    <cellStyle name="Normal 6 3 5 2 7" xfId="18792"/>
    <cellStyle name="Normal 6 3 5 3" xfId="998"/>
    <cellStyle name="Normal 6 3 5 3 2" xfId="2230"/>
    <cellStyle name="Normal 6 3 5 3 2 2" xfId="4872"/>
    <cellStyle name="Normal 6 3 5 3 2 2 2" xfId="10153"/>
    <cellStyle name="Normal 6 3 5 3 2 2 2 2" xfId="28296"/>
    <cellStyle name="Normal 6 3 5 3 2 2 3" xfId="17910"/>
    <cellStyle name="Normal 6 3 5 3 2 2 4" xfId="23016"/>
    <cellStyle name="Normal 6 3 5 3 2 3" xfId="7512"/>
    <cellStyle name="Normal 6 3 5 3 2 3 2" xfId="25656"/>
    <cellStyle name="Normal 6 3 5 3 2 4" xfId="12806"/>
    <cellStyle name="Normal 6 3 5 3 2 5" xfId="15446"/>
    <cellStyle name="Normal 6 3 5 3 2 6" xfId="20376"/>
    <cellStyle name="Normal 6 3 5 3 3" xfId="3640"/>
    <cellStyle name="Normal 6 3 5 3 3 2" xfId="8921"/>
    <cellStyle name="Normal 6 3 5 3 3 2 2" xfId="27064"/>
    <cellStyle name="Normal 6 3 5 3 3 3" xfId="16678"/>
    <cellStyle name="Normal 6 3 5 3 3 4" xfId="21784"/>
    <cellStyle name="Normal 6 3 5 3 4" xfId="6280"/>
    <cellStyle name="Normal 6 3 5 3 4 2" xfId="24424"/>
    <cellStyle name="Normal 6 3 5 3 5" xfId="11574"/>
    <cellStyle name="Normal 6 3 5 3 6" xfId="14214"/>
    <cellStyle name="Normal 6 3 5 3 7" xfId="19144"/>
    <cellStyle name="Normal 6 3 5 4" xfId="1526"/>
    <cellStyle name="Normal 6 3 5 4 2" xfId="4168"/>
    <cellStyle name="Normal 6 3 5 4 2 2" xfId="9449"/>
    <cellStyle name="Normal 6 3 5 4 2 2 2" xfId="27592"/>
    <cellStyle name="Normal 6 3 5 4 2 3" xfId="17206"/>
    <cellStyle name="Normal 6 3 5 4 2 4" xfId="22312"/>
    <cellStyle name="Normal 6 3 5 4 3" xfId="6808"/>
    <cellStyle name="Normal 6 3 5 4 3 2" xfId="24952"/>
    <cellStyle name="Normal 6 3 5 4 4" xfId="12102"/>
    <cellStyle name="Normal 6 3 5 4 5" xfId="14742"/>
    <cellStyle name="Normal 6 3 5 4 6" xfId="19672"/>
    <cellStyle name="Normal 6 3 5 5" xfId="2935"/>
    <cellStyle name="Normal 6 3 5 5 2" xfId="8217"/>
    <cellStyle name="Normal 6 3 5 5 2 2" xfId="26360"/>
    <cellStyle name="Normal 6 3 5 5 3" xfId="15974"/>
    <cellStyle name="Normal 6 3 5 5 4" xfId="21080"/>
    <cellStyle name="Normal 6 3 5 6" xfId="5576"/>
    <cellStyle name="Normal 6 3 5 6 2" xfId="23720"/>
    <cellStyle name="Normal 6 3 5 7" xfId="10878"/>
    <cellStyle name="Normal 6 3 5 8" xfId="13510"/>
    <cellStyle name="Normal 6 3 5 9" xfId="18440"/>
    <cellStyle name="Normal 6 3 6" xfId="471"/>
    <cellStyle name="Normal 6 3 6 2" xfId="1176"/>
    <cellStyle name="Normal 6 3 6 2 2" xfId="2408"/>
    <cellStyle name="Normal 6 3 6 2 2 2" xfId="5050"/>
    <cellStyle name="Normal 6 3 6 2 2 2 2" xfId="10331"/>
    <cellStyle name="Normal 6 3 6 2 2 2 2 2" xfId="28474"/>
    <cellStyle name="Normal 6 3 6 2 2 2 3" xfId="18088"/>
    <cellStyle name="Normal 6 3 6 2 2 2 4" xfId="23194"/>
    <cellStyle name="Normal 6 3 6 2 2 3" xfId="7690"/>
    <cellStyle name="Normal 6 3 6 2 2 3 2" xfId="25834"/>
    <cellStyle name="Normal 6 3 6 2 2 4" xfId="12984"/>
    <cellStyle name="Normal 6 3 6 2 2 5" xfId="15624"/>
    <cellStyle name="Normal 6 3 6 2 2 6" xfId="20554"/>
    <cellStyle name="Normal 6 3 6 2 3" xfId="3818"/>
    <cellStyle name="Normal 6 3 6 2 3 2" xfId="9099"/>
    <cellStyle name="Normal 6 3 6 2 3 2 2" xfId="27242"/>
    <cellStyle name="Normal 6 3 6 2 3 3" xfId="16856"/>
    <cellStyle name="Normal 6 3 6 2 3 4" xfId="21962"/>
    <cellStyle name="Normal 6 3 6 2 4" xfId="6458"/>
    <cellStyle name="Normal 6 3 6 2 4 2" xfId="24602"/>
    <cellStyle name="Normal 6 3 6 2 5" xfId="11752"/>
    <cellStyle name="Normal 6 3 6 2 6" xfId="14392"/>
    <cellStyle name="Normal 6 3 6 2 7" xfId="19322"/>
    <cellStyle name="Normal 6 3 6 3" xfId="1704"/>
    <cellStyle name="Normal 6 3 6 3 2" xfId="4346"/>
    <cellStyle name="Normal 6 3 6 3 2 2" xfId="9627"/>
    <cellStyle name="Normal 6 3 6 3 2 2 2" xfId="27770"/>
    <cellStyle name="Normal 6 3 6 3 2 3" xfId="17384"/>
    <cellStyle name="Normal 6 3 6 3 2 4" xfId="22490"/>
    <cellStyle name="Normal 6 3 6 3 3" xfId="6986"/>
    <cellStyle name="Normal 6 3 6 3 3 2" xfId="25130"/>
    <cellStyle name="Normal 6 3 6 3 4" xfId="12280"/>
    <cellStyle name="Normal 6 3 6 3 5" xfId="14920"/>
    <cellStyle name="Normal 6 3 6 3 6" xfId="19850"/>
    <cellStyle name="Normal 6 3 6 4" xfId="3113"/>
    <cellStyle name="Normal 6 3 6 4 2" xfId="8395"/>
    <cellStyle name="Normal 6 3 6 4 2 2" xfId="26538"/>
    <cellStyle name="Normal 6 3 6 4 3" xfId="16152"/>
    <cellStyle name="Normal 6 3 6 4 4" xfId="21258"/>
    <cellStyle name="Normal 6 3 6 5" xfId="5754"/>
    <cellStyle name="Normal 6 3 6 5 2" xfId="23898"/>
    <cellStyle name="Normal 6 3 6 6" xfId="11052"/>
    <cellStyle name="Normal 6 3 6 7" xfId="13688"/>
    <cellStyle name="Normal 6 3 6 8" xfId="18618"/>
    <cellStyle name="Normal 6 3 7" xfId="824"/>
    <cellStyle name="Normal 6 3 7 2" xfId="2056"/>
    <cellStyle name="Normal 6 3 7 2 2" xfId="4698"/>
    <cellStyle name="Normal 6 3 7 2 2 2" xfId="9979"/>
    <cellStyle name="Normal 6 3 7 2 2 2 2" xfId="28122"/>
    <cellStyle name="Normal 6 3 7 2 2 3" xfId="17736"/>
    <cellStyle name="Normal 6 3 7 2 2 4" xfId="22842"/>
    <cellStyle name="Normal 6 3 7 2 3" xfId="7338"/>
    <cellStyle name="Normal 6 3 7 2 3 2" xfId="25482"/>
    <cellStyle name="Normal 6 3 7 2 4" xfId="12632"/>
    <cellStyle name="Normal 6 3 7 2 5" xfId="15272"/>
    <cellStyle name="Normal 6 3 7 2 6" xfId="20202"/>
    <cellStyle name="Normal 6 3 7 3" xfId="3466"/>
    <cellStyle name="Normal 6 3 7 3 2" xfId="8747"/>
    <cellStyle name="Normal 6 3 7 3 2 2" xfId="26890"/>
    <cellStyle name="Normal 6 3 7 3 3" xfId="16504"/>
    <cellStyle name="Normal 6 3 7 3 4" xfId="21610"/>
    <cellStyle name="Normal 6 3 7 4" xfId="6106"/>
    <cellStyle name="Normal 6 3 7 4 2" xfId="24250"/>
    <cellStyle name="Normal 6 3 7 5" xfId="11400"/>
    <cellStyle name="Normal 6 3 7 6" xfId="14040"/>
    <cellStyle name="Normal 6 3 7 7" xfId="18970"/>
    <cellStyle name="Normal 6 3 8" xfId="1350"/>
    <cellStyle name="Normal 6 3 8 2" xfId="3992"/>
    <cellStyle name="Normal 6 3 8 2 2" xfId="9273"/>
    <cellStyle name="Normal 6 3 8 2 2 2" xfId="27416"/>
    <cellStyle name="Normal 6 3 8 2 3" xfId="17030"/>
    <cellStyle name="Normal 6 3 8 2 4" xfId="22136"/>
    <cellStyle name="Normal 6 3 8 3" xfId="6632"/>
    <cellStyle name="Normal 6 3 8 3 2" xfId="24776"/>
    <cellStyle name="Normal 6 3 8 4" xfId="11926"/>
    <cellStyle name="Normal 6 3 8 5" xfId="14566"/>
    <cellStyle name="Normal 6 3 8 6" xfId="19496"/>
    <cellStyle name="Normal 6 3 9" xfId="2582"/>
    <cellStyle name="Normal 6 3 9 2" xfId="5224"/>
    <cellStyle name="Normal 6 3 9 2 2" xfId="10505"/>
    <cellStyle name="Normal 6 3 9 2 2 2" xfId="28648"/>
    <cellStyle name="Normal 6 3 9 2 3" xfId="23368"/>
    <cellStyle name="Normal 6 3 9 3" xfId="7864"/>
    <cellStyle name="Normal 6 3 9 3 2" xfId="26008"/>
    <cellStyle name="Normal 6 3 9 4" xfId="13158"/>
    <cellStyle name="Normal 6 3 9 5" xfId="15798"/>
    <cellStyle name="Normal 6 3 9 6" xfId="20728"/>
    <cellStyle name="Normal 6 4" xfId="90"/>
    <cellStyle name="Normal 6 4 10" xfId="10731"/>
    <cellStyle name="Normal 6 4 11" xfId="13350"/>
    <cellStyle name="Normal 6 4 12" xfId="18279"/>
    <cellStyle name="Normal 6 4 2" xfId="211"/>
    <cellStyle name="Normal 6 4 2 10" xfId="13437"/>
    <cellStyle name="Normal 6 4 2 11" xfId="18367"/>
    <cellStyle name="Normal 6 4 2 2" xfId="396"/>
    <cellStyle name="Normal 6 4 2 2 2" xfId="749"/>
    <cellStyle name="Normal 6 4 2 2 2 2" xfId="1981"/>
    <cellStyle name="Normal 6 4 2 2 2 2 2" xfId="4623"/>
    <cellStyle name="Normal 6 4 2 2 2 2 2 2" xfId="9904"/>
    <cellStyle name="Normal 6 4 2 2 2 2 2 2 2" xfId="28047"/>
    <cellStyle name="Normal 6 4 2 2 2 2 2 3" xfId="17661"/>
    <cellStyle name="Normal 6 4 2 2 2 2 2 4" xfId="22767"/>
    <cellStyle name="Normal 6 4 2 2 2 2 3" xfId="7263"/>
    <cellStyle name="Normal 6 4 2 2 2 2 3 2" xfId="25407"/>
    <cellStyle name="Normal 6 4 2 2 2 2 4" xfId="12557"/>
    <cellStyle name="Normal 6 4 2 2 2 2 5" xfId="15197"/>
    <cellStyle name="Normal 6 4 2 2 2 2 6" xfId="20127"/>
    <cellStyle name="Normal 6 4 2 2 2 3" xfId="3391"/>
    <cellStyle name="Normal 6 4 2 2 2 3 2" xfId="8672"/>
    <cellStyle name="Normal 6 4 2 2 2 3 2 2" xfId="26815"/>
    <cellStyle name="Normal 6 4 2 2 2 3 3" xfId="16429"/>
    <cellStyle name="Normal 6 4 2 2 2 3 4" xfId="21535"/>
    <cellStyle name="Normal 6 4 2 2 2 4" xfId="6031"/>
    <cellStyle name="Normal 6 4 2 2 2 4 2" xfId="24175"/>
    <cellStyle name="Normal 6 4 2 2 2 5" xfId="11325"/>
    <cellStyle name="Normal 6 4 2 2 2 6" xfId="13965"/>
    <cellStyle name="Normal 6 4 2 2 2 7" xfId="18895"/>
    <cellStyle name="Normal 6 4 2 2 3" xfId="1101"/>
    <cellStyle name="Normal 6 4 2 2 3 2" xfId="2333"/>
    <cellStyle name="Normal 6 4 2 2 3 2 2" xfId="4975"/>
    <cellStyle name="Normal 6 4 2 2 3 2 2 2" xfId="10256"/>
    <cellStyle name="Normal 6 4 2 2 3 2 2 2 2" xfId="28399"/>
    <cellStyle name="Normal 6 4 2 2 3 2 2 3" xfId="18013"/>
    <cellStyle name="Normal 6 4 2 2 3 2 2 4" xfId="23119"/>
    <cellStyle name="Normal 6 4 2 2 3 2 3" xfId="7615"/>
    <cellStyle name="Normal 6 4 2 2 3 2 3 2" xfId="25759"/>
    <cellStyle name="Normal 6 4 2 2 3 2 4" xfId="12909"/>
    <cellStyle name="Normal 6 4 2 2 3 2 5" xfId="15549"/>
    <cellStyle name="Normal 6 4 2 2 3 2 6" xfId="20479"/>
    <cellStyle name="Normal 6 4 2 2 3 3" xfId="3743"/>
    <cellStyle name="Normal 6 4 2 2 3 3 2" xfId="9024"/>
    <cellStyle name="Normal 6 4 2 2 3 3 2 2" xfId="27167"/>
    <cellStyle name="Normal 6 4 2 2 3 3 3" xfId="16781"/>
    <cellStyle name="Normal 6 4 2 2 3 3 4" xfId="21887"/>
    <cellStyle name="Normal 6 4 2 2 3 4" xfId="6383"/>
    <cellStyle name="Normal 6 4 2 2 3 4 2" xfId="24527"/>
    <cellStyle name="Normal 6 4 2 2 3 5" xfId="11677"/>
    <cellStyle name="Normal 6 4 2 2 3 6" xfId="14317"/>
    <cellStyle name="Normal 6 4 2 2 3 7" xfId="19247"/>
    <cellStyle name="Normal 6 4 2 2 4" xfId="1629"/>
    <cellStyle name="Normal 6 4 2 2 4 2" xfId="4271"/>
    <cellStyle name="Normal 6 4 2 2 4 2 2" xfId="9552"/>
    <cellStyle name="Normal 6 4 2 2 4 2 2 2" xfId="27695"/>
    <cellStyle name="Normal 6 4 2 2 4 2 3" xfId="17309"/>
    <cellStyle name="Normal 6 4 2 2 4 2 4" xfId="22415"/>
    <cellStyle name="Normal 6 4 2 2 4 3" xfId="6911"/>
    <cellStyle name="Normal 6 4 2 2 4 3 2" xfId="25055"/>
    <cellStyle name="Normal 6 4 2 2 4 4" xfId="12205"/>
    <cellStyle name="Normal 6 4 2 2 4 5" xfId="14845"/>
    <cellStyle name="Normal 6 4 2 2 4 6" xfId="19775"/>
    <cellStyle name="Normal 6 4 2 2 5" xfId="3038"/>
    <cellStyle name="Normal 6 4 2 2 5 2" xfId="8320"/>
    <cellStyle name="Normal 6 4 2 2 5 2 2" xfId="26463"/>
    <cellStyle name="Normal 6 4 2 2 5 3" xfId="16077"/>
    <cellStyle name="Normal 6 4 2 2 5 4" xfId="21183"/>
    <cellStyle name="Normal 6 4 2 2 6" xfId="5679"/>
    <cellStyle name="Normal 6 4 2 2 6 2" xfId="23823"/>
    <cellStyle name="Normal 6 4 2 2 7" xfId="10977"/>
    <cellStyle name="Normal 6 4 2 2 8" xfId="13613"/>
    <cellStyle name="Normal 6 4 2 2 9" xfId="18543"/>
    <cellStyle name="Normal 6 4 2 3" xfId="572"/>
    <cellStyle name="Normal 6 4 2 3 2" xfId="1277"/>
    <cellStyle name="Normal 6 4 2 3 2 2" xfId="2509"/>
    <cellStyle name="Normal 6 4 2 3 2 2 2" xfId="5151"/>
    <cellStyle name="Normal 6 4 2 3 2 2 2 2" xfId="10432"/>
    <cellStyle name="Normal 6 4 2 3 2 2 2 2 2" xfId="28575"/>
    <cellStyle name="Normal 6 4 2 3 2 2 2 3" xfId="18189"/>
    <cellStyle name="Normal 6 4 2 3 2 2 2 4" xfId="23295"/>
    <cellStyle name="Normal 6 4 2 3 2 2 3" xfId="7791"/>
    <cellStyle name="Normal 6 4 2 3 2 2 3 2" xfId="25935"/>
    <cellStyle name="Normal 6 4 2 3 2 2 4" xfId="13085"/>
    <cellStyle name="Normal 6 4 2 3 2 2 5" xfId="15725"/>
    <cellStyle name="Normal 6 4 2 3 2 2 6" xfId="20655"/>
    <cellStyle name="Normal 6 4 2 3 2 3" xfId="3919"/>
    <cellStyle name="Normal 6 4 2 3 2 3 2" xfId="9200"/>
    <cellStyle name="Normal 6 4 2 3 2 3 2 2" xfId="27343"/>
    <cellStyle name="Normal 6 4 2 3 2 3 3" xfId="16957"/>
    <cellStyle name="Normal 6 4 2 3 2 3 4" xfId="22063"/>
    <cellStyle name="Normal 6 4 2 3 2 4" xfId="6559"/>
    <cellStyle name="Normal 6 4 2 3 2 4 2" xfId="24703"/>
    <cellStyle name="Normal 6 4 2 3 2 5" xfId="11853"/>
    <cellStyle name="Normal 6 4 2 3 2 6" xfId="14493"/>
    <cellStyle name="Normal 6 4 2 3 2 7" xfId="19423"/>
    <cellStyle name="Normal 6 4 2 3 3" xfId="1805"/>
    <cellStyle name="Normal 6 4 2 3 3 2" xfId="4447"/>
    <cellStyle name="Normal 6 4 2 3 3 2 2" xfId="9728"/>
    <cellStyle name="Normal 6 4 2 3 3 2 2 2" xfId="27871"/>
    <cellStyle name="Normal 6 4 2 3 3 2 3" xfId="17485"/>
    <cellStyle name="Normal 6 4 2 3 3 2 4" xfId="22591"/>
    <cellStyle name="Normal 6 4 2 3 3 3" xfId="7087"/>
    <cellStyle name="Normal 6 4 2 3 3 3 2" xfId="25231"/>
    <cellStyle name="Normal 6 4 2 3 3 4" xfId="12381"/>
    <cellStyle name="Normal 6 4 2 3 3 5" xfId="15021"/>
    <cellStyle name="Normal 6 4 2 3 3 6" xfId="19951"/>
    <cellStyle name="Normal 6 4 2 3 4" xfId="3214"/>
    <cellStyle name="Normal 6 4 2 3 4 2" xfId="8496"/>
    <cellStyle name="Normal 6 4 2 3 4 2 2" xfId="26639"/>
    <cellStyle name="Normal 6 4 2 3 4 3" xfId="16253"/>
    <cellStyle name="Normal 6 4 2 3 4 4" xfId="21359"/>
    <cellStyle name="Normal 6 4 2 3 5" xfId="5855"/>
    <cellStyle name="Normal 6 4 2 3 5 2" xfId="23999"/>
    <cellStyle name="Normal 6 4 2 3 6" xfId="11149"/>
    <cellStyle name="Normal 6 4 2 3 7" xfId="13789"/>
    <cellStyle name="Normal 6 4 2 3 8" xfId="18719"/>
    <cellStyle name="Normal 6 4 2 4" xfId="925"/>
    <cellStyle name="Normal 6 4 2 4 2" xfId="2157"/>
    <cellStyle name="Normal 6 4 2 4 2 2" xfId="4799"/>
    <cellStyle name="Normal 6 4 2 4 2 2 2" xfId="10080"/>
    <cellStyle name="Normal 6 4 2 4 2 2 2 2" xfId="28223"/>
    <cellStyle name="Normal 6 4 2 4 2 2 3" xfId="17837"/>
    <cellStyle name="Normal 6 4 2 4 2 2 4" xfId="22943"/>
    <cellStyle name="Normal 6 4 2 4 2 3" xfId="7439"/>
    <cellStyle name="Normal 6 4 2 4 2 3 2" xfId="25583"/>
    <cellStyle name="Normal 6 4 2 4 2 4" xfId="12733"/>
    <cellStyle name="Normal 6 4 2 4 2 5" xfId="15373"/>
    <cellStyle name="Normal 6 4 2 4 2 6" xfId="20303"/>
    <cellStyle name="Normal 6 4 2 4 3" xfId="3567"/>
    <cellStyle name="Normal 6 4 2 4 3 2" xfId="8848"/>
    <cellStyle name="Normal 6 4 2 4 3 2 2" xfId="26991"/>
    <cellStyle name="Normal 6 4 2 4 3 3" xfId="16605"/>
    <cellStyle name="Normal 6 4 2 4 3 4" xfId="21711"/>
    <cellStyle name="Normal 6 4 2 4 4" xfId="6207"/>
    <cellStyle name="Normal 6 4 2 4 4 2" xfId="24351"/>
    <cellStyle name="Normal 6 4 2 4 5" xfId="11501"/>
    <cellStyle name="Normal 6 4 2 4 6" xfId="14141"/>
    <cellStyle name="Normal 6 4 2 4 7" xfId="19071"/>
    <cellStyle name="Normal 6 4 2 5" xfId="1453"/>
    <cellStyle name="Normal 6 4 2 5 2" xfId="4095"/>
    <cellStyle name="Normal 6 4 2 5 2 2" xfId="9376"/>
    <cellStyle name="Normal 6 4 2 5 2 2 2" xfId="27519"/>
    <cellStyle name="Normal 6 4 2 5 2 3" xfId="17133"/>
    <cellStyle name="Normal 6 4 2 5 2 4" xfId="22239"/>
    <cellStyle name="Normal 6 4 2 5 3" xfId="6735"/>
    <cellStyle name="Normal 6 4 2 5 3 2" xfId="24879"/>
    <cellStyle name="Normal 6 4 2 5 4" xfId="12029"/>
    <cellStyle name="Normal 6 4 2 5 5" xfId="14669"/>
    <cellStyle name="Normal 6 4 2 5 6" xfId="19599"/>
    <cellStyle name="Normal 6 4 2 6" xfId="2685"/>
    <cellStyle name="Normal 6 4 2 6 2" xfId="5327"/>
    <cellStyle name="Normal 6 4 2 6 2 2" xfId="10608"/>
    <cellStyle name="Normal 6 4 2 6 2 2 2" xfId="28751"/>
    <cellStyle name="Normal 6 4 2 6 2 3" xfId="23471"/>
    <cellStyle name="Normal 6 4 2 6 3" xfId="7967"/>
    <cellStyle name="Normal 6 4 2 6 3 2" xfId="26111"/>
    <cellStyle name="Normal 6 4 2 6 4" xfId="13261"/>
    <cellStyle name="Normal 6 4 2 6 5" xfId="15901"/>
    <cellStyle name="Normal 6 4 2 6 6" xfId="20831"/>
    <cellStyle name="Normal 6 4 2 7" xfId="2862"/>
    <cellStyle name="Normal 6 4 2 7 2" xfId="8144"/>
    <cellStyle name="Normal 6 4 2 7 2 2" xfId="26287"/>
    <cellStyle name="Normal 6 4 2 7 3" xfId="21007"/>
    <cellStyle name="Normal 6 4 2 8" xfId="5503"/>
    <cellStyle name="Normal 6 4 2 8 2" xfId="23647"/>
    <cellStyle name="Normal 6 4 2 9" xfId="10801"/>
    <cellStyle name="Normal 6 4 3" xfId="309"/>
    <cellStyle name="Normal 6 4 3 2" xfId="662"/>
    <cellStyle name="Normal 6 4 3 2 2" xfId="1894"/>
    <cellStyle name="Normal 6 4 3 2 2 2" xfId="4536"/>
    <cellStyle name="Normal 6 4 3 2 2 2 2" xfId="9817"/>
    <cellStyle name="Normal 6 4 3 2 2 2 2 2" xfId="27960"/>
    <cellStyle name="Normal 6 4 3 2 2 2 3" xfId="17574"/>
    <cellStyle name="Normal 6 4 3 2 2 2 4" xfId="22680"/>
    <cellStyle name="Normal 6 4 3 2 2 3" xfId="7176"/>
    <cellStyle name="Normal 6 4 3 2 2 3 2" xfId="25320"/>
    <cellStyle name="Normal 6 4 3 2 2 4" xfId="12470"/>
    <cellStyle name="Normal 6 4 3 2 2 5" xfId="15110"/>
    <cellStyle name="Normal 6 4 3 2 2 6" xfId="20040"/>
    <cellStyle name="Normal 6 4 3 2 3" xfId="3304"/>
    <cellStyle name="Normal 6 4 3 2 3 2" xfId="8585"/>
    <cellStyle name="Normal 6 4 3 2 3 2 2" xfId="26728"/>
    <cellStyle name="Normal 6 4 3 2 3 3" xfId="16342"/>
    <cellStyle name="Normal 6 4 3 2 3 4" xfId="21448"/>
    <cellStyle name="Normal 6 4 3 2 4" xfId="5944"/>
    <cellStyle name="Normal 6 4 3 2 4 2" xfId="24088"/>
    <cellStyle name="Normal 6 4 3 2 5" xfId="11238"/>
    <cellStyle name="Normal 6 4 3 2 6" xfId="13878"/>
    <cellStyle name="Normal 6 4 3 2 7" xfId="18808"/>
    <cellStyle name="Normal 6 4 3 3" xfId="1014"/>
    <cellStyle name="Normal 6 4 3 3 2" xfId="2246"/>
    <cellStyle name="Normal 6 4 3 3 2 2" xfId="4888"/>
    <cellStyle name="Normal 6 4 3 3 2 2 2" xfId="10169"/>
    <cellStyle name="Normal 6 4 3 3 2 2 2 2" xfId="28312"/>
    <cellStyle name="Normal 6 4 3 3 2 2 3" xfId="17926"/>
    <cellStyle name="Normal 6 4 3 3 2 2 4" xfId="23032"/>
    <cellStyle name="Normal 6 4 3 3 2 3" xfId="7528"/>
    <cellStyle name="Normal 6 4 3 3 2 3 2" xfId="25672"/>
    <cellStyle name="Normal 6 4 3 3 2 4" xfId="12822"/>
    <cellStyle name="Normal 6 4 3 3 2 5" xfId="15462"/>
    <cellStyle name="Normal 6 4 3 3 2 6" xfId="20392"/>
    <cellStyle name="Normal 6 4 3 3 3" xfId="3656"/>
    <cellStyle name="Normal 6 4 3 3 3 2" xfId="8937"/>
    <cellStyle name="Normal 6 4 3 3 3 2 2" xfId="27080"/>
    <cellStyle name="Normal 6 4 3 3 3 3" xfId="16694"/>
    <cellStyle name="Normal 6 4 3 3 3 4" xfId="21800"/>
    <cellStyle name="Normal 6 4 3 3 4" xfId="6296"/>
    <cellStyle name="Normal 6 4 3 3 4 2" xfId="24440"/>
    <cellStyle name="Normal 6 4 3 3 5" xfId="11590"/>
    <cellStyle name="Normal 6 4 3 3 6" xfId="14230"/>
    <cellStyle name="Normal 6 4 3 3 7" xfId="19160"/>
    <cellStyle name="Normal 6 4 3 4" xfId="1542"/>
    <cellStyle name="Normal 6 4 3 4 2" xfId="4184"/>
    <cellStyle name="Normal 6 4 3 4 2 2" xfId="9465"/>
    <cellStyle name="Normal 6 4 3 4 2 2 2" xfId="27608"/>
    <cellStyle name="Normal 6 4 3 4 2 3" xfId="17222"/>
    <cellStyle name="Normal 6 4 3 4 2 4" xfId="22328"/>
    <cellStyle name="Normal 6 4 3 4 3" xfId="6824"/>
    <cellStyle name="Normal 6 4 3 4 3 2" xfId="24968"/>
    <cellStyle name="Normal 6 4 3 4 4" xfId="12118"/>
    <cellStyle name="Normal 6 4 3 4 5" xfId="14758"/>
    <cellStyle name="Normal 6 4 3 4 6" xfId="19688"/>
    <cellStyle name="Normal 6 4 3 5" xfId="2951"/>
    <cellStyle name="Normal 6 4 3 5 2" xfId="8233"/>
    <cellStyle name="Normal 6 4 3 5 2 2" xfId="26376"/>
    <cellStyle name="Normal 6 4 3 5 3" xfId="15990"/>
    <cellStyle name="Normal 6 4 3 5 4" xfId="21096"/>
    <cellStyle name="Normal 6 4 3 6" xfId="5592"/>
    <cellStyle name="Normal 6 4 3 6 2" xfId="23736"/>
    <cellStyle name="Normal 6 4 3 7" xfId="10892"/>
    <cellStyle name="Normal 6 4 3 8" xfId="13526"/>
    <cellStyle name="Normal 6 4 3 9" xfId="18456"/>
    <cellStyle name="Normal 6 4 4" xfId="487"/>
    <cellStyle name="Normal 6 4 4 2" xfId="1192"/>
    <cellStyle name="Normal 6 4 4 2 2" xfId="2424"/>
    <cellStyle name="Normal 6 4 4 2 2 2" xfId="5066"/>
    <cellStyle name="Normal 6 4 4 2 2 2 2" xfId="10347"/>
    <cellStyle name="Normal 6 4 4 2 2 2 2 2" xfId="28490"/>
    <cellStyle name="Normal 6 4 4 2 2 2 3" xfId="18104"/>
    <cellStyle name="Normal 6 4 4 2 2 2 4" xfId="23210"/>
    <cellStyle name="Normal 6 4 4 2 2 3" xfId="7706"/>
    <cellStyle name="Normal 6 4 4 2 2 3 2" xfId="25850"/>
    <cellStyle name="Normal 6 4 4 2 2 4" xfId="13000"/>
    <cellStyle name="Normal 6 4 4 2 2 5" xfId="15640"/>
    <cellStyle name="Normal 6 4 4 2 2 6" xfId="20570"/>
    <cellStyle name="Normal 6 4 4 2 3" xfId="3834"/>
    <cellStyle name="Normal 6 4 4 2 3 2" xfId="9115"/>
    <cellStyle name="Normal 6 4 4 2 3 2 2" xfId="27258"/>
    <cellStyle name="Normal 6 4 4 2 3 3" xfId="16872"/>
    <cellStyle name="Normal 6 4 4 2 3 4" xfId="21978"/>
    <cellStyle name="Normal 6 4 4 2 4" xfId="6474"/>
    <cellStyle name="Normal 6 4 4 2 4 2" xfId="24618"/>
    <cellStyle name="Normal 6 4 4 2 5" xfId="11768"/>
    <cellStyle name="Normal 6 4 4 2 6" xfId="14408"/>
    <cellStyle name="Normal 6 4 4 2 7" xfId="19338"/>
    <cellStyle name="Normal 6 4 4 3" xfId="1720"/>
    <cellStyle name="Normal 6 4 4 3 2" xfId="4362"/>
    <cellStyle name="Normal 6 4 4 3 2 2" xfId="9643"/>
    <cellStyle name="Normal 6 4 4 3 2 2 2" xfId="27786"/>
    <cellStyle name="Normal 6 4 4 3 2 3" xfId="17400"/>
    <cellStyle name="Normal 6 4 4 3 2 4" xfId="22506"/>
    <cellStyle name="Normal 6 4 4 3 3" xfId="7002"/>
    <cellStyle name="Normal 6 4 4 3 3 2" xfId="25146"/>
    <cellStyle name="Normal 6 4 4 3 4" xfId="12296"/>
    <cellStyle name="Normal 6 4 4 3 5" xfId="14936"/>
    <cellStyle name="Normal 6 4 4 3 6" xfId="19866"/>
    <cellStyle name="Normal 6 4 4 4" xfId="3129"/>
    <cellStyle name="Normal 6 4 4 4 2" xfId="8411"/>
    <cellStyle name="Normal 6 4 4 4 2 2" xfId="26554"/>
    <cellStyle name="Normal 6 4 4 4 3" xfId="16168"/>
    <cellStyle name="Normal 6 4 4 4 4" xfId="21274"/>
    <cellStyle name="Normal 6 4 4 5" xfId="5770"/>
    <cellStyle name="Normal 6 4 4 5 2" xfId="23914"/>
    <cellStyle name="Normal 6 4 4 6" xfId="11066"/>
    <cellStyle name="Normal 6 4 4 7" xfId="13704"/>
    <cellStyle name="Normal 6 4 4 8" xfId="18634"/>
    <cellStyle name="Normal 6 4 5" xfId="840"/>
    <cellStyle name="Normal 6 4 5 2" xfId="2072"/>
    <cellStyle name="Normal 6 4 5 2 2" xfId="4714"/>
    <cellStyle name="Normal 6 4 5 2 2 2" xfId="9995"/>
    <cellStyle name="Normal 6 4 5 2 2 2 2" xfId="28138"/>
    <cellStyle name="Normal 6 4 5 2 2 3" xfId="17752"/>
    <cellStyle name="Normal 6 4 5 2 2 4" xfId="22858"/>
    <cellStyle name="Normal 6 4 5 2 3" xfId="7354"/>
    <cellStyle name="Normal 6 4 5 2 3 2" xfId="25498"/>
    <cellStyle name="Normal 6 4 5 2 4" xfId="12648"/>
    <cellStyle name="Normal 6 4 5 2 5" xfId="15288"/>
    <cellStyle name="Normal 6 4 5 2 6" xfId="20218"/>
    <cellStyle name="Normal 6 4 5 3" xfId="3482"/>
    <cellStyle name="Normal 6 4 5 3 2" xfId="8763"/>
    <cellStyle name="Normal 6 4 5 3 2 2" xfId="26906"/>
    <cellStyle name="Normal 6 4 5 3 3" xfId="16520"/>
    <cellStyle name="Normal 6 4 5 3 4" xfId="21626"/>
    <cellStyle name="Normal 6 4 5 4" xfId="6122"/>
    <cellStyle name="Normal 6 4 5 4 2" xfId="24266"/>
    <cellStyle name="Normal 6 4 5 5" xfId="11416"/>
    <cellStyle name="Normal 6 4 5 6" xfId="14056"/>
    <cellStyle name="Normal 6 4 5 7" xfId="18986"/>
    <cellStyle name="Normal 6 4 6" xfId="1366"/>
    <cellStyle name="Normal 6 4 6 2" xfId="4008"/>
    <cellStyle name="Normal 6 4 6 2 2" xfId="9289"/>
    <cellStyle name="Normal 6 4 6 2 2 2" xfId="27432"/>
    <cellStyle name="Normal 6 4 6 2 3" xfId="17046"/>
    <cellStyle name="Normal 6 4 6 2 4" xfId="22152"/>
    <cellStyle name="Normal 6 4 6 3" xfId="6648"/>
    <cellStyle name="Normal 6 4 6 3 2" xfId="24792"/>
    <cellStyle name="Normal 6 4 6 4" xfId="11942"/>
    <cellStyle name="Normal 6 4 6 5" xfId="14582"/>
    <cellStyle name="Normal 6 4 6 6" xfId="19512"/>
    <cellStyle name="Normal 6 4 7" xfId="2598"/>
    <cellStyle name="Normal 6 4 7 2" xfId="5240"/>
    <cellStyle name="Normal 6 4 7 2 2" xfId="10521"/>
    <cellStyle name="Normal 6 4 7 2 2 2" xfId="28664"/>
    <cellStyle name="Normal 6 4 7 2 3" xfId="23384"/>
    <cellStyle name="Normal 6 4 7 3" xfId="7880"/>
    <cellStyle name="Normal 6 4 7 3 2" xfId="26024"/>
    <cellStyle name="Normal 6 4 7 4" xfId="13174"/>
    <cellStyle name="Normal 6 4 7 5" xfId="15814"/>
    <cellStyle name="Normal 6 4 7 6" xfId="20744"/>
    <cellStyle name="Normal 6 4 8" xfId="2777"/>
    <cellStyle name="Normal 6 4 8 2" xfId="8059"/>
    <cellStyle name="Normal 6 4 8 2 2" xfId="26202"/>
    <cellStyle name="Normal 6 4 8 3" xfId="20922"/>
    <cellStyle name="Normal 6 4 9" xfId="5418"/>
    <cellStyle name="Normal 6 4 9 2" xfId="23562"/>
    <cellStyle name="Normal 6 5" xfId="109"/>
    <cellStyle name="Normal 6 5 10" xfId="10748"/>
    <cellStyle name="Normal 6 5 11" xfId="13368"/>
    <cellStyle name="Normal 6 5 12" xfId="18297"/>
    <cellStyle name="Normal 6 5 2" xfId="229"/>
    <cellStyle name="Normal 6 5 2 10" xfId="13455"/>
    <cellStyle name="Normal 6 5 2 11" xfId="18385"/>
    <cellStyle name="Normal 6 5 2 2" xfId="414"/>
    <cellStyle name="Normal 6 5 2 2 2" xfId="767"/>
    <cellStyle name="Normal 6 5 2 2 2 2" xfId="1999"/>
    <cellStyle name="Normal 6 5 2 2 2 2 2" xfId="4641"/>
    <cellStyle name="Normal 6 5 2 2 2 2 2 2" xfId="9922"/>
    <cellStyle name="Normal 6 5 2 2 2 2 2 2 2" xfId="28065"/>
    <cellStyle name="Normal 6 5 2 2 2 2 2 3" xfId="17679"/>
    <cellStyle name="Normal 6 5 2 2 2 2 2 4" xfId="22785"/>
    <cellStyle name="Normal 6 5 2 2 2 2 3" xfId="7281"/>
    <cellStyle name="Normal 6 5 2 2 2 2 3 2" xfId="25425"/>
    <cellStyle name="Normal 6 5 2 2 2 2 4" xfId="12575"/>
    <cellStyle name="Normal 6 5 2 2 2 2 5" xfId="15215"/>
    <cellStyle name="Normal 6 5 2 2 2 2 6" xfId="20145"/>
    <cellStyle name="Normal 6 5 2 2 2 3" xfId="3409"/>
    <cellStyle name="Normal 6 5 2 2 2 3 2" xfId="8690"/>
    <cellStyle name="Normal 6 5 2 2 2 3 2 2" xfId="26833"/>
    <cellStyle name="Normal 6 5 2 2 2 3 3" xfId="16447"/>
    <cellStyle name="Normal 6 5 2 2 2 3 4" xfId="21553"/>
    <cellStyle name="Normal 6 5 2 2 2 4" xfId="6049"/>
    <cellStyle name="Normal 6 5 2 2 2 4 2" xfId="24193"/>
    <cellStyle name="Normal 6 5 2 2 2 5" xfId="11343"/>
    <cellStyle name="Normal 6 5 2 2 2 6" xfId="13983"/>
    <cellStyle name="Normal 6 5 2 2 2 7" xfId="18913"/>
    <cellStyle name="Normal 6 5 2 2 3" xfId="1119"/>
    <cellStyle name="Normal 6 5 2 2 3 2" xfId="2351"/>
    <cellStyle name="Normal 6 5 2 2 3 2 2" xfId="4993"/>
    <cellStyle name="Normal 6 5 2 2 3 2 2 2" xfId="10274"/>
    <cellStyle name="Normal 6 5 2 2 3 2 2 2 2" xfId="28417"/>
    <cellStyle name="Normal 6 5 2 2 3 2 2 3" xfId="18031"/>
    <cellStyle name="Normal 6 5 2 2 3 2 2 4" xfId="23137"/>
    <cellStyle name="Normal 6 5 2 2 3 2 3" xfId="7633"/>
    <cellStyle name="Normal 6 5 2 2 3 2 3 2" xfId="25777"/>
    <cellStyle name="Normal 6 5 2 2 3 2 4" xfId="12927"/>
    <cellStyle name="Normal 6 5 2 2 3 2 5" xfId="15567"/>
    <cellStyle name="Normal 6 5 2 2 3 2 6" xfId="20497"/>
    <cellStyle name="Normal 6 5 2 2 3 3" xfId="3761"/>
    <cellStyle name="Normal 6 5 2 2 3 3 2" xfId="9042"/>
    <cellStyle name="Normal 6 5 2 2 3 3 2 2" xfId="27185"/>
    <cellStyle name="Normal 6 5 2 2 3 3 3" xfId="16799"/>
    <cellStyle name="Normal 6 5 2 2 3 3 4" xfId="21905"/>
    <cellStyle name="Normal 6 5 2 2 3 4" xfId="6401"/>
    <cellStyle name="Normal 6 5 2 2 3 4 2" xfId="24545"/>
    <cellStyle name="Normal 6 5 2 2 3 5" xfId="11695"/>
    <cellStyle name="Normal 6 5 2 2 3 6" xfId="14335"/>
    <cellStyle name="Normal 6 5 2 2 3 7" xfId="19265"/>
    <cellStyle name="Normal 6 5 2 2 4" xfId="1647"/>
    <cellStyle name="Normal 6 5 2 2 4 2" xfId="4289"/>
    <cellStyle name="Normal 6 5 2 2 4 2 2" xfId="9570"/>
    <cellStyle name="Normal 6 5 2 2 4 2 2 2" xfId="27713"/>
    <cellStyle name="Normal 6 5 2 2 4 2 3" xfId="17327"/>
    <cellStyle name="Normal 6 5 2 2 4 2 4" xfId="22433"/>
    <cellStyle name="Normal 6 5 2 2 4 3" xfId="6929"/>
    <cellStyle name="Normal 6 5 2 2 4 3 2" xfId="25073"/>
    <cellStyle name="Normal 6 5 2 2 4 4" xfId="12223"/>
    <cellStyle name="Normal 6 5 2 2 4 5" xfId="14863"/>
    <cellStyle name="Normal 6 5 2 2 4 6" xfId="19793"/>
    <cellStyle name="Normal 6 5 2 2 5" xfId="3056"/>
    <cellStyle name="Normal 6 5 2 2 5 2" xfId="8338"/>
    <cellStyle name="Normal 6 5 2 2 5 2 2" xfId="26481"/>
    <cellStyle name="Normal 6 5 2 2 5 3" xfId="16095"/>
    <cellStyle name="Normal 6 5 2 2 5 4" xfId="21201"/>
    <cellStyle name="Normal 6 5 2 2 6" xfId="5697"/>
    <cellStyle name="Normal 6 5 2 2 6 2" xfId="23841"/>
    <cellStyle name="Normal 6 5 2 2 7" xfId="10995"/>
    <cellStyle name="Normal 6 5 2 2 8" xfId="13631"/>
    <cellStyle name="Normal 6 5 2 2 9" xfId="18561"/>
    <cellStyle name="Normal 6 5 2 3" xfId="590"/>
    <cellStyle name="Normal 6 5 2 3 2" xfId="1295"/>
    <cellStyle name="Normal 6 5 2 3 2 2" xfId="2527"/>
    <cellStyle name="Normal 6 5 2 3 2 2 2" xfId="5169"/>
    <cellStyle name="Normal 6 5 2 3 2 2 2 2" xfId="10450"/>
    <cellStyle name="Normal 6 5 2 3 2 2 2 2 2" xfId="28593"/>
    <cellStyle name="Normal 6 5 2 3 2 2 2 3" xfId="18207"/>
    <cellStyle name="Normal 6 5 2 3 2 2 2 4" xfId="23313"/>
    <cellStyle name="Normal 6 5 2 3 2 2 3" xfId="7809"/>
    <cellStyle name="Normal 6 5 2 3 2 2 3 2" xfId="25953"/>
    <cellStyle name="Normal 6 5 2 3 2 2 4" xfId="13103"/>
    <cellStyle name="Normal 6 5 2 3 2 2 5" xfId="15743"/>
    <cellStyle name="Normal 6 5 2 3 2 2 6" xfId="20673"/>
    <cellStyle name="Normal 6 5 2 3 2 3" xfId="3937"/>
    <cellStyle name="Normal 6 5 2 3 2 3 2" xfId="9218"/>
    <cellStyle name="Normal 6 5 2 3 2 3 2 2" xfId="27361"/>
    <cellStyle name="Normal 6 5 2 3 2 3 3" xfId="16975"/>
    <cellStyle name="Normal 6 5 2 3 2 3 4" xfId="22081"/>
    <cellStyle name="Normal 6 5 2 3 2 4" xfId="6577"/>
    <cellStyle name="Normal 6 5 2 3 2 4 2" xfId="24721"/>
    <cellStyle name="Normal 6 5 2 3 2 5" xfId="11871"/>
    <cellStyle name="Normal 6 5 2 3 2 6" xfId="14511"/>
    <cellStyle name="Normal 6 5 2 3 2 7" xfId="19441"/>
    <cellStyle name="Normal 6 5 2 3 3" xfId="1823"/>
    <cellStyle name="Normal 6 5 2 3 3 2" xfId="4465"/>
    <cellStyle name="Normal 6 5 2 3 3 2 2" xfId="9746"/>
    <cellStyle name="Normal 6 5 2 3 3 2 2 2" xfId="27889"/>
    <cellStyle name="Normal 6 5 2 3 3 2 3" xfId="17503"/>
    <cellStyle name="Normal 6 5 2 3 3 2 4" xfId="22609"/>
    <cellStyle name="Normal 6 5 2 3 3 3" xfId="7105"/>
    <cellStyle name="Normal 6 5 2 3 3 3 2" xfId="25249"/>
    <cellStyle name="Normal 6 5 2 3 3 4" xfId="12399"/>
    <cellStyle name="Normal 6 5 2 3 3 5" xfId="15039"/>
    <cellStyle name="Normal 6 5 2 3 3 6" xfId="19969"/>
    <cellStyle name="Normal 6 5 2 3 4" xfId="3232"/>
    <cellStyle name="Normal 6 5 2 3 4 2" xfId="8514"/>
    <cellStyle name="Normal 6 5 2 3 4 2 2" xfId="26657"/>
    <cellStyle name="Normal 6 5 2 3 4 3" xfId="16271"/>
    <cellStyle name="Normal 6 5 2 3 4 4" xfId="21377"/>
    <cellStyle name="Normal 6 5 2 3 5" xfId="5873"/>
    <cellStyle name="Normal 6 5 2 3 5 2" xfId="24017"/>
    <cellStyle name="Normal 6 5 2 3 6" xfId="11167"/>
    <cellStyle name="Normal 6 5 2 3 7" xfId="13807"/>
    <cellStyle name="Normal 6 5 2 3 8" xfId="18737"/>
    <cellStyle name="Normal 6 5 2 4" xfId="943"/>
    <cellStyle name="Normal 6 5 2 4 2" xfId="2175"/>
    <cellStyle name="Normal 6 5 2 4 2 2" xfId="4817"/>
    <cellStyle name="Normal 6 5 2 4 2 2 2" xfId="10098"/>
    <cellStyle name="Normal 6 5 2 4 2 2 2 2" xfId="28241"/>
    <cellStyle name="Normal 6 5 2 4 2 2 3" xfId="17855"/>
    <cellStyle name="Normal 6 5 2 4 2 2 4" xfId="22961"/>
    <cellStyle name="Normal 6 5 2 4 2 3" xfId="7457"/>
    <cellStyle name="Normal 6 5 2 4 2 3 2" xfId="25601"/>
    <cellStyle name="Normal 6 5 2 4 2 4" xfId="12751"/>
    <cellStyle name="Normal 6 5 2 4 2 5" xfId="15391"/>
    <cellStyle name="Normal 6 5 2 4 2 6" xfId="20321"/>
    <cellStyle name="Normal 6 5 2 4 3" xfId="3585"/>
    <cellStyle name="Normal 6 5 2 4 3 2" xfId="8866"/>
    <cellStyle name="Normal 6 5 2 4 3 2 2" xfId="27009"/>
    <cellStyle name="Normal 6 5 2 4 3 3" xfId="16623"/>
    <cellStyle name="Normal 6 5 2 4 3 4" xfId="21729"/>
    <cellStyle name="Normal 6 5 2 4 4" xfId="6225"/>
    <cellStyle name="Normal 6 5 2 4 4 2" xfId="24369"/>
    <cellStyle name="Normal 6 5 2 4 5" xfId="11519"/>
    <cellStyle name="Normal 6 5 2 4 6" xfId="14159"/>
    <cellStyle name="Normal 6 5 2 4 7" xfId="19089"/>
    <cellStyle name="Normal 6 5 2 5" xfId="1471"/>
    <cellStyle name="Normal 6 5 2 5 2" xfId="4113"/>
    <cellStyle name="Normal 6 5 2 5 2 2" xfId="9394"/>
    <cellStyle name="Normal 6 5 2 5 2 2 2" xfId="27537"/>
    <cellStyle name="Normal 6 5 2 5 2 3" xfId="17151"/>
    <cellStyle name="Normal 6 5 2 5 2 4" xfId="22257"/>
    <cellStyle name="Normal 6 5 2 5 3" xfId="6753"/>
    <cellStyle name="Normal 6 5 2 5 3 2" xfId="24897"/>
    <cellStyle name="Normal 6 5 2 5 4" xfId="12047"/>
    <cellStyle name="Normal 6 5 2 5 5" xfId="14687"/>
    <cellStyle name="Normal 6 5 2 5 6" xfId="19617"/>
    <cellStyle name="Normal 6 5 2 6" xfId="2703"/>
    <cellStyle name="Normal 6 5 2 6 2" xfId="5345"/>
    <cellStyle name="Normal 6 5 2 6 2 2" xfId="10626"/>
    <cellStyle name="Normal 6 5 2 6 2 2 2" xfId="28769"/>
    <cellStyle name="Normal 6 5 2 6 2 3" xfId="23489"/>
    <cellStyle name="Normal 6 5 2 6 3" xfId="7985"/>
    <cellStyle name="Normal 6 5 2 6 3 2" xfId="26129"/>
    <cellStyle name="Normal 6 5 2 6 4" xfId="13279"/>
    <cellStyle name="Normal 6 5 2 6 5" xfId="15919"/>
    <cellStyle name="Normal 6 5 2 6 6" xfId="20849"/>
    <cellStyle name="Normal 6 5 2 7" xfId="2880"/>
    <cellStyle name="Normal 6 5 2 7 2" xfId="8162"/>
    <cellStyle name="Normal 6 5 2 7 2 2" xfId="26305"/>
    <cellStyle name="Normal 6 5 2 7 3" xfId="21025"/>
    <cellStyle name="Normal 6 5 2 8" xfId="5521"/>
    <cellStyle name="Normal 6 5 2 8 2" xfId="23665"/>
    <cellStyle name="Normal 6 5 2 9" xfId="10819"/>
    <cellStyle name="Normal 6 5 3" xfId="327"/>
    <cellStyle name="Normal 6 5 3 2" xfId="680"/>
    <cellStyle name="Normal 6 5 3 2 2" xfId="1912"/>
    <cellStyle name="Normal 6 5 3 2 2 2" xfId="4554"/>
    <cellStyle name="Normal 6 5 3 2 2 2 2" xfId="9835"/>
    <cellStyle name="Normal 6 5 3 2 2 2 2 2" xfId="27978"/>
    <cellStyle name="Normal 6 5 3 2 2 2 3" xfId="17592"/>
    <cellStyle name="Normal 6 5 3 2 2 2 4" xfId="22698"/>
    <cellStyle name="Normal 6 5 3 2 2 3" xfId="7194"/>
    <cellStyle name="Normal 6 5 3 2 2 3 2" xfId="25338"/>
    <cellStyle name="Normal 6 5 3 2 2 4" xfId="12488"/>
    <cellStyle name="Normal 6 5 3 2 2 5" xfId="15128"/>
    <cellStyle name="Normal 6 5 3 2 2 6" xfId="20058"/>
    <cellStyle name="Normal 6 5 3 2 3" xfId="3322"/>
    <cellStyle name="Normal 6 5 3 2 3 2" xfId="8603"/>
    <cellStyle name="Normal 6 5 3 2 3 2 2" xfId="26746"/>
    <cellStyle name="Normal 6 5 3 2 3 3" xfId="16360"/>
    <cellStyle name="Normal 6 5 3 2 3 4" xfId="21466"/>
    <cellStyle name="Normal 6 5 3 2 4" xfId="5962"/>
    <cellStyle name="Normal 6 5 3 2 4 2" xfId="24106"/>
    <cellStyle name="Normal 6 5 3 2 5" xfId="11256"/>
    <cellStyle name="Normal 6 5 3 2 6" xfId="13896"/>
    <cellStyle name="Normal 6 5 3 2 7" xfId="18826"/>
    <cellStyle name="Normal 6 5 3 3" xfId="1032"/>
    <cellStyle name="Normal 6 5 3 3 2" xfId="2264"/>
    <cellStyle name="Normal 6 5 3 3 2 2" xfId="4906"/>
    <cellStyle name="Normal 6 5 3 3 2 2 2" xfId="10187"/>
    <cellStyle name="Normal 6 5 3 3 2 2 2 2" xfId="28330"/>
    <cellStyle name="Normal 6 5 3 3 2 2 3" xfId="17944"/>
    <cellStyle name="Normal 6 5 3 3 2 2 4" xfId="23050"/>
    <cellStyle name="Normal 6 5 3 3 2 3" xfId="7546"/>
    <cellStyle name="Normal 6 5 3 3 2 3 2" xfId="25690"/>
    <cellStyle name="Normal 6 5 3 3 2 4" xfId="12840"/>
    <cellStyle name="Normal 6 5 3 3 2 5" xfId="15480"/>
    <cellStyle name="Normal 6 5 3 3 2 6" xfId="20410"/>
    <cellStyle name="Normal 6 5 3 3 3" xfId="3674"/>
    <cellStyle name="Normal 6 5 3 3 3 2" xfId="8955"/>
    <cellStyle name="Normal 6 5 3 3 3 2 2" xfId="27098"/>
    <cellStyle name="Normal 6 5 3 3 3 3" xfId="16712"/>
    <cellStyle name="Normal 6 5 3 3 3 4" xfId="21818"/>
    <cellStyle name="Normal 6 5 3 3 4" xfId="6314"/>
    <cellStyle name="Normal 6 5 3 3 4 2" xfId="24458"/>
    <cellStyle name="Normal 6 5 3 3 5" xfId="11608"/>
    <cellStyle name="Normal 6 5 3 3 6" xfId="14248"/>
    <cellStyle name="Normal 6 5 3 3 7" xfId="19178"/>
    <cellStyle name="Normal 6 5 3 4" xfId="1560"/>
    <cellStyle name="Normal 6 5 3 4 2" xfId="4202"/>
    <cellStyle name="Normal 6 5 3 4 2 2" xfId="9483"/>
    <cellStyle name="Normal 6 5 3 4 2 2 2" xfId="27626"/>
    <cellStyle name="Normal 6 5 3 4 2 3" xfId="17240"/>
    <cellStyle name="Normal 6 5 3 4 2 4" xfId="22346"/>
    <cellStyle name="Normal 6 5 3 4 3" xfId="6842"/>
    <cellStyle name="Normal 6 5 3 4 3 2" xfId="24986"/>
    <cellStyle name="Normal 6 5 3 4 4" xfId="12136"/>
    <cellStyle name="Normal 6 5 3 4 5" xfId="14776"/>
    <cellStyle name="Normal 6 5 3 4 6" xfId="19706"/>
    <cellStyle name="Normal 6 5 3 5" xfId="2969"/>
    <cellStyle name="Normal 6 5 3 5 2" xfId="8251"/>
    <cellStyle name="Normal 6 5 3 5 2 2" xfId="26394"/>
    <cellStyle name="Normal 6 5 3 5 3" xfId="16008"/>
    <cellStyle name="Normal 6 5 3 5 4" xfId="21114"/>
    <cellStyle name="Normal 6 5 3 6" xfId="5610"/>
    <cellStyle name="Normal 6 5 3 6 2" xfId="23754"/>
    <cellStyle name="Normal 6 5 3 7" xfId="10910"/>
    <cellStyle name="Normal 6 5 3 8" xfId="13544"/>
    <cellStyle name="Normal 6 5 3 9" xfId="18474"/>
    <cellStyle name="Normal 6 5 4" xfId="503"/>
    <cellStyle name="Normal 6 5 4 2" xfId="1208"/>
    <cellStyle name="Normal 6 5 4 2 2" xfId="2440"/>
    <cellStyle name="Normal 6 5 4 2 2 2" xfId="5082"/>
    <cellStyle name="Normal 6 5 4 2 2 2 2" xfId="10363"/>
    <cellStyle name="Normal 6 5 4 2 2 2 2 2" xfId="28506"/>
    <cellStyle name="Normal 6 5 4 2 2 2 3" xfId="18120"/>
    <cellStyle name="Normal 6 5 4 2 2 2 4" xfId="23226"/>
    <cellStyle name="Normal 6 5 4 2 2 3" xfId="7722"/>
    <cellStyle name="Normal 6 5 4 2 2 3 2" xfId="25866"/>
    <cellStyle name="Normal 6 5 4 2 2 4" xfId="13016"/>
    <cellStyle name="Normal 6 5 4 2 2 5" xfId="15656"/>
    <cellStyle name="Normal 6 5 4 2 2 6" xfId="20586"/>
    <cellStyle name="Normal 6 5 4 2 3" xfId="3850"/>
    <cellStyle name="Normal 6 5 4 2 3 2" xfId="9131"/>
    <cellStyle name="Normal 6 5 4 2 3 2 2" xfId="27274"/>
    <cellStyle name="Normal 6 5 4 2 3 3" xfId="16888"/>
    <cellStyle name="Normal 6 5 4 2 3 4" xfId="21994"/>
    <cellStyle name="Normal 6 5 4 2 4" xfId="6490"/>
    <cellStyle name="Normal 6 5 4 2 4 2" xfId="24634"/>
    <cellStyle name="Normal 6 5 4 2 5" xfId="11784"/>
    <cellStyle name="Normal 6 5 4 2 6" xfId="14424"/>
    <cellStyle name="Normal 6 5 4 2 7" xfId="19354"/>
    <cellStyle name="Normal 6 5 4 3" xfId="1736"/>
    <cellStyle name="Normal 6 5 4 3 2" xfId="4378"/>
    <cellStyle name="Normal 6 5 4 3 2 2" xfId="9659"/>
    <cellStyle name="Normal 6 5 4 3 2 2 2" xfId="27802"/>
    <cellStyle name="Normal 6 5 4 3 2 3" xfId="17416"/>
    <cellStyle name="Normal 6 5 4 3 2 4" xfId="22522"/>
    <cellStyle name="Normal 6 5 4 3 3" xfId="7018"/>
    <cellStyle name="Normal 6 5 4 3 3 2" xfId="25162"/>
    <cellStyle name="Normal 6 5 4 3 4" xfId="12312"/>
    <cellStyle name="Normal 6 5 4 3 5" xfId="14952"/>
    <cellStyle name="Normal 6 5 4 3 6" xfId="19882"/>
    <cellStyle name="Normal 6 5 4 4" xfId="3145"/>
    <cellStyle name="Normal 6 5 4 4 2" xfId="8427"/>
    <cellStyle name="Normal 6 5 4 4 2 2" xfId="26570"/>
    <cellStyle name="Normal 6 5 4 4 3" xfId="16184"/>
    <cellStyle name="Normal 6 5 4 4 4" xfId="21290"/>
    <cellStyle name="Normal 6 5 4 5" xfId="5786"/>
    <cellStyle name="Normal 6 5 4 5 2" xfId="23930"/>
    <cellStyle name="Normal 6 5 4 6" xfId="11082"/>
    <cellStyle name="Normal 6 5 4 7" xfId="13720"/>
    <cellStyle name="Normal 6 5 4 8" xfId="18650"/>
    <cellStyle name="Normal 6 5 5" xfId="856"/>
    <cellStyle name="Normal 6 5 5 2" xfId="2088"/>
    <cellStyle name="Normal 6 5 5 2 2" xfId="4730"/>
    <cellStyle name="Normal 6 5 5 2 2 2" xfId="10011"/>
    <cellStyle name="Normal 6 5 5 2 2 2 2" xfId="28154"/>
    <cellStyle name="Normal 6 5 5 2 2 3" xfId="17768"/>
    <cellStyle name="Normal 6 5 5 2 2 4" xfId="22874"/>
    <cellStyle name="Normal 6 5 5 2 3" xfId="7370"/>
    <cellStyle name="Normal 6 5 5 2 3 2" xfId="25514"/>
    <cellStyle name="Normal 6 5 5 2 4" xfId="12664"/>
    <cellStyle name="Normal 6 5 5 2 5" xfId="15304"/>
    <cellStyle name="Normal 6 5 5 2 6" xfId="20234"/>
    <cellStyle name="Normal 6 5 5 3" xfId="3498"/>
    <cellStyle name="Normal 6 5 5 3 2" xfId="8779"/>
    <cellStyle name="Normal 6 5 5 3 2 2" xfId="26922"/>
    <cellStyle name="Normal 6 5 5 3 3" xfId="16536"/>
    <cellStyle name="Normal 6 5 5 3 4" xfId="21642"/>
    <cellStyle name="Normal 6 5 5 4" xfId="6138"/>
    <cellStyle name="Normal 6 5 5 4 2" xfId="24282"/>
    <cellStyle name="Normal 6 5 5 5" xfId="11432"/>
    <cellStyle name="Normal 6 5 5 6" xfId="14072"/>
    <cellStyle name="Normal 6 5 5 7" xfId="19002"/>
    <cellStyle name="Normal 6 5 6" xfId="1384"/>
    <cellStyle name="Normal 6 5 6 2" xfId="4026"/>
    <cellStyle name="Normal 6 5 6 2 2" xfId="9307"/>
    <cellStyle name="Normal 6 5 6 2 2 2" xfId="27450"/>
    <cellStyle name="Normal 6 5 6 2 3" xfId="17064"/>
    <cellStyle name="Normal 6 5 6 2 4" xfId="22170"/>
    <cellStyle name="Normal 6 5 6 3" xfId="6666"/>
    <cellStyle name="Normal 6 5 6 3 2" xfId="24810"/>
    <cellStyle name="Normal 6 5 6 4" xfId="11960"/>
    <cellStyle name="Normal 6 5 6 5" xfId="14600"/>
    <cellStyle name="Normal 6 5 6 6" xfId="19530"/>
    <cellStyle name="Normal 6 5 7" xfId="2616"/>
    <cellStyle name="Normal 6 5 7 2" xfId="5258"/>
    <cellStyle name="Normal 6 5 7 2 2" xfId="10539"/>
    <cellStyle name="Normal 6 5 7 2 2 2" xfId="28682"/>
    <cellStyle name="Normal 6 5 7 2 3" xfId="23402"/>
    <cellStyle name="Normal 6 5 7 3" xfId="7898"/>
    <cellStyle name="Normal 6 5 7 3 2" xfId="26042"/>
    <cellStyle name="Normal 6 5 7 4" xfId="13192"/>
    <cellStyle name="Normal 6 5 7 5" xfId="15832"/>
    <cellStyle name="Normal 6 5 7 6" xfId="20762"/>
    <cellStyle name="Normal 6 5 8" xfId="2793"/>
    <cellStyle name="Normal 6 5 8 2" xfId="8075"/>
    <cellStyle name="Normal 6 5 8 2 2" xfId="26218"/>
    <cellStyle name="Normal 6 5 8 3" xfId="20938"/>
    <cellStyle name="Normal 6 5 9" xfId="5434"/>
    <cellStyle name="Normal 6 5 9 2" xfId="23578"/>
    <cellStyle name="Normal 6 6" xfId="152"/>
    <cellStyle name="Normal 6 7" xfId="181"/>
    <cellStyle name="Normal 6 7 10" xfId="10772"/>
    <cellStyle name="Normal 6 7 11" xfId="13408"/>
    <cellStyle name="Normal 6 7 12" xfId="18338"/>
    <cellStyle name="Normal 6 7 2" xfId="367"/>
    <cellStyle name="Normal 6 7 2 10" xfId="18514"/>
    <cellStyle name="Normal 6 7 2 2" xfId="720"/>
    <cellStyle name="Normal 6 7 2 2 2" xfId="1952"/>
    <cellStyle name="Normal 6 7 2 2 2 2" xfId="4594"/>
    <cellStyle name="Normal 6 7 2 2 2 2 2" xfId="9875"/>
    <cellStyle name="Normal 6 7 2 2 2 2 2 2" xfId="28018"/>
    <cellStyle name="Normal 6 7 2 2 2 2 3" xfId="17632"/>
    <cellStyle name="Normal 6 7 2 2 2 2 4" xfId="22738"/>
    <cellStyle name="Normal 6 7 2 2 2 3" xfId="7234"/>
    <cellStyle name="Normal 6 7 2 2 2 3 2" xfId="25378"/>
    <cellStyle name="Normal 6 7 2 2 2 4" xfId="12528"/>
    <cellStyle name="Normal 6 7 2 2 2 5" xfId="15168"/>
    <cellStyle name="Normal 6 7 2 2 2 6" xfId="20098"/>
    <cellStyle name="Normal 6 7 2 2 3" xfId="3362"/>
    <cellStyle name="Normal 6 7 2 2 3 2" xfId="8643"/>
    <cellStyle name="Normal 6 7 2 2 3 2 2" xfId="26786"/>
    <cellStyle name="Normal 6 7 2 2 3 3" xfId="16400"/>
    <cellStyle name="Normal 6 7 2 2 3 4" xfId="21506"/>
    <cellStyle name="Normal 6 7 2 2 4" xfId="6002"/>
    <cellStyle name="Normal 6 7 2 2 4 2" xfId="24146"/>
    <cellStyle name="Normal 6 7 2 2 5" xfId="11296"/>
    <cellStyle name="Normal 6 7 2 2 6" xfId="13936"/>
    <cellStyle name="Normal 6 7 2 2 7" xfId="18866"/>
    <cellStyle name="Normal 6 7 2 3" xfId="1072"/>
    <cellStyle name="Normal 6 7 2 3 2" xfId="2304"/>
    <cellStyle name="Normal 6 7 2 3 2 2" xfId="4946"/>
    <cellStyle name="Normal 6 7 2 3 2 2 2" xfId="10227"/>
    <cellStyle name="Normal 6 7 2 3 2 2 2 2" xfId="28370"/>
    <cellStyle name="Normal 6 7 2 3 2 2 3" xfId="17984"/>
    <cellStyle name="Normal 6 7 2 3 2 2 4" xfId="23090"/>
    <cellStyle name="Normal 6 7 2 3 2 3" xfId="7586"/>
    <cellStyle name="Normal 6 7 2 3 2 3 2" xfId="25730"/>
    <cellStyle name="Normal 6 7 2 3 2 4" xfId="12880"/>
    <cellStyle name="Normal 6 7 2 3 2 5" xfId="15520"/>
    <cellStyle name="Normal 6 7 2 3 2 6" xfId="20450"/>
    <cellStyle name="Normal 6 7 2 3 3" xfId="3714"/>
    <cellStyle name="Normal 6 7 2 3 3 2" xfId="8995"/>
    <cellStyle name="Normal 6 7 2 3 3 2 2" xfId="27138"/>
    <cellStyle name="Normal 6 7 2 3 3 3" xfId="16752"/>
    <cellStyle name="Normal 6 7 2 3 3 4" xfId="21858"/>
    <cellStyle name="Normal 6 7 2 3 4" xfId="6354"/>
    <cellStyle name="Normal 6 7 2 3 4 2" xfId="24498"/>
    <cellStyle name="Normal 6 7 2 3 5" xfId="11648"/>
    <cellStyle name="Normal 6 7 2 3 6" xfId="14288"/>
    <cellStyle name="Normal 6 7 2 3 7" xfId="19218"/>
    <cellStyle name="Normal 6 7 2 4" xfId="1600"/>
    <cellStyle name="Normal 6 7 2 4 2" xfId="4242"/>
    <cellStyle name="Normal 6 7 2 4 2 2" xfId="9523"/>
    <cellStyle name="Normal 6 7 2 4 2 2 2" xfId="27666"/>
    <cellStyle name="Normal 6 7 2 4 2 3" xfId="17280"/>
    <cellStyle name="Normal 6 7 2 4 2 4" xfId="22386"/>
    <cellStyle name="Normal 6 7 2 4 3" xfId="6882"/>
    <cellStyle name="Normal 6 7 2 4 3 2" xfId="25026"/>
    <cellStyle name="Normal 6 7 2 4 4" xfId="12176"/>
    <cellStyle name="Normal 6 7 2 4 5" xfId="14816"/>
    <cellStyle name="Normal 6 7 2 4 6" xfId="19746"/>
    <cellStyle name="Normal 6 7 2 5" xfId="3009"/>
    <cellStyle name="Normal 6 7 2 5 2" xfId="8291"/>
    <cellStyle name="Normal 6 7 2 5 2 2" xfId="26434"/>
    <cellStyle name="Normal 6 7 2 5 3" xfId="16048"/>
    <cellStyle name="Normal 6 7 2 5 4" xfId="21154"/>
    <cellStyle name="Normal 6 7 2 6" xfId="5650"/>
    <cellStyle name="Normal 6 7 2 6 2" xfId="23794"/>
    <cellStyle name="Normal 6 7 2 7" xfId="10658"/>
    <cellStyle name="Normal 6 7 2 8" xfId="10950"/>
    <cellStyle name="Normal 6 7 2 9" xfId="13584"/>
    <cellStyle name="Normal 6 7 3" xfId="543"/>
    <cellStyle name="Normal 6 7 3 2" xfId="1248"/>
    <cellStyle name="Normal 6 7 3 2 2" xfId="2480"/>
    <cellStyle name="Normal 6 7 3 2 2 2" xfId="5122"/>
    <cellStyle name="Normal 6 7 3 2 2 2 2" xfId="10403"/>
    <cellStyle name="Normal 6 7 3 2 2 2 2 2" xfId="28546"/>
    <cellStyle name="Normal 6 7 3 2 2 2 3" xfId="18160"/>
    <cellStyle name="Normal 6 7 3 2 2 2 4" xfId="23266"/>
    <cellStyle name="Normal 6 7 3 2 2 3" xfId="7762"/>
    <cellStyle name="Normal 6 7 3 2 2 3 2" xfId="25906"/>
    <cellStyle name="Normal 6 7 3 2 2 4" xfId="13056"/>
    <cellStyle name="Normal 6 7 3 2 2 5" xfId="15696"/>
    <cellStyle name="Normal 6 7 3 2 2 6" xfId="20626"/>
    <cellStyle name="Normal 6 7 3 2 3" xfId="3890"/>
    <cellStyle name="Normal 6 7 3 2 3 2" xfId="9171"/>
    <cellStyle name="Normal 6 7 3 2 3 2 2" xfId="27314"/>
    <cellStyle name="Normal 6 7 3 2 3 3" xfId="16928"/>
    <cellStyle name="Normal 6 7 3 2 3 4" xfId="22034"/>
    <cellStyle name="Normal 6 7 3 2 4" xfId="6530"/>
    <cellStyle name="Normal 6 7 3 2 4 2" xfId="24674"/>
    <cellStyle name="Normal 6 7 3 2 5" xfId="11824"/>
    <cellStyle name="Normal 6 7 3 2 6" xfId="14464"/>
    <cellStyle name="Normal 6 7 3 2 7" xfId="19394"/>
    <cellStyle name="Normal 6 7 3 3" xfId="1776"/>
    <cellStyle name="Normal 6 7 3 3 2" xfId="4418"/>
    <cellStyle name="Normal 6 7 3 3 2 2" xfId="9699"/>
    <cellStyle name="Normal 6 7 3 3 2 2 2" xfId="27842"/>
    <cellStyle name="Normal 6 7 3 3 2 3" xfId="17456"/>
    <cellStyle name="Normal 6 7 3 3 2 4" xfId="22562"/>
    <cellStyle name="Normal 6 7 3 3 3" xfId="7058"/>
    <cellStyle name="Normal 6 7 3 3 3 2" xfId="25202"/>
    <cellStyle name="Normal 6 7 3 3 4" xfId="12352"/>
    <cellStyle name="Normal 6 7 3 3 5" xfId="14992"/>
    <cellStyle name="Normal 6 7 3 3 6" xfId="19922"/>
    <cellStyle name="Normal 6 7 3 4" xfId="3185"/>
    <cellStyle name="Normal 6 7 3 4 2" xfId="8467"/>
    <cellStyle name="Normal 6 7 3 4 2 2" xfId="26610"/>
    <cellStyle name="Normal 6 7 3 4 3" xfId="16224"/>
    <cellStyle name="Normal 6 7 3 4 4" xfId="21330"/>
    <cellStyle name="Normal 6 7 3 5" xfId="5826"/>
    <cellStyle name="Normal 6 7 3 5 2" xfId="23970"/>
    <cellStyle name="Normal 6 7 3 6" xfId="11122"/>
    <cellStyle name="Normal 6 7 3 7" xfId="13760"/>
    <cellStyle name="Normal 6 7 3 8" xfId="18690"/>
    <cellStyle name="Normal 6 7 4" xfId="896"/>
    <cellStyle name="Normal 6 7 4 2" xfId="2128"/>
    <cellStyle name="Normal 6 7 4 2 2" xfId="4770"/>
    <cellStyle name="Normal 6 7 4 2 2 2" xfId="10051"/>
    <cellStyle name="Normal 6 7 4 2 2 2 2" xfId="28194"/>
    <cellStyle name="Normal 6 7 4 2 2 3" xfId="17808"/>
    <cellStyle name="Normal 6 7 4 2 2 4" xfId="22914"/>
    <cellStyle name="Normal 6 7 4 2 3" xfId="7410"/>
    <cellStyle name="Normal 6 7 4 2 3 2" xfId="25554"/>
    <cellStyle name="Normal 6 7 4 2 4" xfId="12704"/>
    <cellStyle name="Normal 6 7 4 2 5" xfId="15344"/>
    <cellStyle name="Normal 6 7 4 2 6" xfId="20274"/>
    <cellStyle name="Normal 6 7 4 3" xfId="3538"/>
    <cellStyle name="Normal 6 7 4 3 2" xfId="8819"/>
    <cellStyle name="Normal 6 7 4 3 2 2" xfId="26962"/>
    <cellStyle name="Normal 6 7 4 3 3" xfId="16576"/>
    <cellStyle name="Normal 6 7 4 3 4" xfId="21682"/>
    <cellStyle name="Normal 6 7 4 4" xfId="6178"/>
    <cellStyle name="Normal 6 7 4 4 2" xfId="24322"/>
    <cellStyle name="Normal 6 7 4 5" xfId="11472"/>
    <cellStyle name="Normal 6 7 4 6" xfId="14112"/>
    <cellStyle name="Normal 6 7 4 7" xfId="19042"/>
    <cellStyle name="Normal 6 7 5" xfId="1424"/>
    <cellStyle name="Normal 6 7 5 2" xfId="4066"/>
    <cellStyle name="Normal 6 7 5 2 2" xfId="9347"/>
    <cellStyle name="Normal 6 7 5 2 2 2" xfId="27490"/>
    <cellStyle name="Normal 6 7 5 2 3" xfId="17104"/>
    <cellStyle name="Normal 6 7 5 2 4" xfId="22210"/>
    <cellStyle name="Normal 6 7 5 3" xfId="6706"/>
    <cellStyle name="Normal 6 7 5 3 2" xfId="24850"/>
    <cellStyle name="Normal 6 7 5 4" xfId="12000"/>
    <cellStyle name="Normal 6 7 5 5" xfId="14640"/>
    <cellStyle name="Normal 6 7 5 6" xfId="19570"/>
    <cellStyle name="Normal 6 7 6" xfId="2656"/>
    <cellStyle name="Normal 6 7 6 2" xfId="5298"/>
    <cellStyle name="Normal 6 7 6 2 2" xfId="10579"/>
    <cellStyle name="Normal 6 7 6 2 2 2" xfId="28722"/>
    <cellStyle name="Normal 6 7 6 2 3" xfId="23442"/>
    <cellStyle name="Normal 6 7 6 3" xfId="7938"/>
    <cellStyle name="Normal 6 7 6 3 2" xfId="26082"/>
    <cellStyle name="Normal 6 7 6 4" xfId="13232"/>
    <cellStyle name="Normal 6 7 6 5" xfId="15872"/>
    <cellStyle name="Normal 6 7 6 6" xfId="20802"/>
    <cellStyle name="Normal 6 7 7" xfId="2833"/>
    <cellStyle name="Normal 6 7 7 2" xfId="8115"/>
    <cellStyle name="Normal 6 7 7 2 2" xfId="26258"/>
    <cellStyle name="Normal 6 7 7 3" xfId="20978"/>
    <cellStyle name="Normal 6 7 8" xfId="5474"/>
    <cellStyle name="Normal 6 7 8 2" xfId="23618"/>
    <cellStyle name="Normal 6 7 9" xfId="10653"/>
    <cellStyle name="Normal 6 8" xfId="279"/>
    <cellStyle name="Normal 6 8 2" xfId="631"/>
    <cellStyle name="Normal 6 8 2 2" xfId="1863"/>
    <cellStyle name="Normal 6 8 2 2 2" xfId="4505"/>
    <cellStyle name="Normal 6 8 2 2 2 2" xfId="9786"/>
    <cellStyle name="Normal 6 8 2 2 2 2 2" xfId="27929"/>
    <cellStyle name="Normal 6 8 2 2 2 3" xfId="17543"/>
    <cellStyle name="Normal 6 8 2 2 2 4" xfId="22649"/>
    <cellStyle name="Normal 6 8 2 2 3" xfId="7145"/>
    <cellStyle name="Normal 6 8 2 2 3 2" xfId="25289"/>
    <cellStyle name="Normal 6 8 2 2 4" xfId="12439"/>
    <cellStyle name="Normal 6 8 2 2 5" xfId="15079"/>
    <cellStyle name="Normal 6 8 2 2 6" xfId="20009"/>
    <cellStyle name="Normal 6 8 2 3" xfId="3273"/>
    <cellStyle name="Normal 6 8 2 3 2" xfId="8554"/>
    <cellStyle name="Normal 6 8 2 3 2 2" xfId="26697"/>
    <cellStyle name="Normal 6 8 2 3 3" xfId="16311"/>
    <cellStyle name="Normal 6 8 2 3 4" xfId="21417"/>
    <cellStyle name="Normal 6 8 2 4" xfId="5913"/>
    <cellStyle name="Normal 6 8 2 4 2" xfId="24057"/>
    <cellStyle name="Normal 6 8 2 5" xfId="11207"/>
    <cellStyle name="Normal 6 8 2 6" xfId="13847"/>
    <cellStyle name="Normal 6 8 2 7" xfId="18777"/>
    <cellStyle name="Normal 6 8 3" xfId="983"/>
    <cellStyle name="Normal 6 8 3 2" xfId="2215"/>
    <cellStyle name="Normal 6 8 3 2 2" xfId="4857"/>
    <cellStyle name="Normal 6 8 3 2 2 2" xfId="10138"/>
    <cellStyle name="Normal 6 8 3 2 2 2 2" xfId="28281"/>
    <cellStyle name="Normal 6 8 3 2 2 3" xfId="17895"/>
    <cellStyle name="Normal 6 8 3 2 2 4" xfId="23001"/>
    <cellStyle name="Normal 6 8 3 2 3" xfId="7497"/>
    <cellStyle name="Normal 6 8 3 2 3 2" xfId="25641"/>
    <cellStyle name="Normal 6 8 3 2 4" xfId="12791"/>
    <cellStyle name="Normal 6 8 3 2 5" xfId="15431"/>
    <cellStyle name="Normal 6 8 3 2 6" xfId="20361"/>
    <cellStyle name="Normal 6 8 3 3" xfId="3625"/>
    <cellStyle name="Normal 6 8 3 3 2" xfId="8906"/>
    <cellStyle name="Normal 6 8 3 3 2 2" xfId="27049"/>
    <cellStyle name="Normal 6 8 3 3 3" xfId="16663"/>
    <cellStyle name="Normal 6 8 3 3 4" xfId="21769"/>
    <cellStyle name="Normal 6 8 3 4" xfId="6265"/>
    <cellStyle name="Normal 6 8 3 4 2" xfId="24409"/>
    <cellStyle name="Normal 6 8 3 5" xfId="11559"/>
    <cellStyle name="Normal 6 8 3 6" xfId="14199"/>
    <cellStyle name="Normal 6 8 3 7" xfId="19129"/>
    <cellStyle name="Normal 6 8 4" xfId="1511"/>
    <cellStyle name="Normal 6 8 4 2" xfId="4153"/>
    <cellStyle name="Normal 6 8 4 2 2" xfId="9434"/>
    <cellStyle name="Normal 6 8 4 2 2 2" xfId="27577"/>
    <cellStyle name="Normal 6 8 4 2 3" xfId="17191"/>
    <cellStyle name="Normal 6 8 4 2 4" xfId="22297"/>
    <cellStyle name="Normal 6 8 4 3" xfId="6793"/>
    <cellStyle name="Normal 6 8 4 3 2" xfId="24937"/>
    <cellStyle name="Normal 6 8 4 4" xfId="12087"/>
    <cellStyle name="Normal 6 8 4 5" xfId="14727"/>
    <cellStyle name="Normal 6 8 4 6" xfId="19657"/>
    <cellStyle name="Normal 6 8 5" xfId="2920"/>
    <cellStyle name="Normal 6 8 5 2" xfId="8202"/>
    <cellStyle name="Normal 6 8 5 2 2" xfId="26345"/>
    <cellStyle name="Normal 6 8 5 3" xfId="15959"/>
    <cellStyle name="Normal 6 8 5 4" xfId="21065"/>
    <cellStyle name="Normal 6 8 6" xfId="5561"/>
    <cellStyle name="Normal 6 8 6 2" xfId="23705"/>
    <cellStyle name="Normal 6 8 7" xfId="10864"/>
    <cellStyle name="Normal 6 8 8" xfId="13495"/>
    <cellStyle name="Normal 6 8 9" xfId="18426"/>
    <cellStyle name="Normal 6 9" xfId="454"/>
    <cellStyle name="Normal 6 9 2" xfId="1159"/>
    <cellStyle name="Normal 6 9 2 2" xfId="2391"/>
    <cellStyle name="Normal 6 9 2 2 2" xfId="5033"/>
    <cellStyle name="Normal 6 9 2 2 2 2" xfId="10314"/>
    <cellStyle name="Normal 6 9 2 2 2 2 2" xfId="28457"/>
    <cellStyle name="Normal 6 9 2 2 2 3" xfId="18071"/>
    <cellStyle name="Normal 6 9 2 2 2 4" xfId="23177"/>
    <cellStyle name="Normal 6 9 2 2 3" xfId="7673"/>
    <cellStyle name="Normal 6 9 2 2 3 2" xfId="25817"/>
    <cellStyle name="Normal 6 9 2 2 4" xfId="12967"/>
    <cellStyle name="Normal 6 9 2 2 5" xfId="15607"/>
    <cellStyle name="Normal 6 9 2 2 6" xfId="20537"/>
    <cellStyle name="Normal 6 9 2 3" xfId="3801"/>
    <cellStyle name="Normal 6 9 2 3 2" xfId="9082"/>
    <cellStyle name="Normal 6 9 2 3 2 2" xfId="27225"/>
    <cellStyle name="Normal 6 9 2 3 3" xfId="16839"/>
    <cellStyle name="Normal 6 9 2 3 4" xfId="21945"/>
    <cellStyle name="Normal 6 9 2 4" xfId="6441"/>
    <cellStyle name="Normal 6 9 2 4 2" xfId="24585"/>
    <cellStyle name="Normal 6 9 2 5" xfId="11735"/>
    <cellStyle name="Normal 6 9 2 6" xfId="14375"/>
    <cellStyle name="Normal 6 9 2 7" xfId="19305"/>
    <cellStyle name="Normal 6 9 3" xfId="1687"/>
    <cellStyle name="Normal 6 9 3 2" xfId="4329"/>
    <cellStyle name="Normal 6 9 3 2 2" xfId="9610"/>
    <cellStyle name="Normal 6 9 3 2 2 2" xfId="27753"/>
    <cellStyle name="Normal 6 9 3 2 3" xfId="17367"/>
    <cellStyle name="Normal 6 9 3 2 4" xfId="22473"/>
    <cellStyle name="Normal 6 9 3 3" xfId="6969"/>
    <cellStyle name="Normal 6 9 3 3 2" xfId="25113"/>
    <cellStyle name="Normal 6 9 3 4" xfId="12263"/>
    <cellStyle name="Normal 6 9 3 5" xfId="14903"/>
    <cellStyle name="Normal 6 9 3 6" xfId="19833"/>
    <cellStyle name="Normal 6 9 4" xfId="3096"/>
    <cellStyle name="Normal 6 9 4 2" xfId="8378"/>
    <cellStyle name="Normal 6 9 4 2 2" xfId="26521"/>
    <cellStyle name="Normal 6 9 4 3" xfId="16135"/>
    <cellStyle name="Normal 6 9 4 4" xfId="21241"/>
    <cellStyle name="Normal 6 9 5" xfId="5737"/>
    <cellStyle name="Normal 6 9 5 2" xfId="23881"/>
    <cellStyle name="Normal 6 9 6" xfId="11035"/>
    <cellStyle name="Normal 6 9 7" xfId="13671"/>
    <cellStyle name="Normal 6 9 8" xfId="18601"/>
    <cellStyle name="Normal 7" xfId="55"/>
    <cellStyle name="Normal 7 10" xfId="1339"/>
    <cellStyle name="Normal 7 10 2" xfId="3981"/>
    <cellStyle name="Normal 7 10 2 2" xfId="9262"/>
    <cellStyle name="Normal 7 10 2 2 2" xfId="27405"/>
    <cellStyle name="Normal 7 10 2 3" xfId="17019"/>
    <cellStyle name="Normal 7 10 2 4" xfId="22125"/>
    <cellStyle name="Normal 7 10 3" xfId="6621"/>
    <cellStyle name="Normal 7 10 3 2" xfId="24765"/>
    <cellStyle name="Normal 7 10 4" xfId="11915"/>
    <cellStyle name="Normal 7 10 5" xfId="14555"/>
    <cellStyle name="Normal 7 10 6" xfId="19485"/>
    <cellStyle name="Normal 7 11" xfId="2571"/>
    <cellStyle name="Normal 7 11 2" xfId="5213"/>
    <cellStyle name="Normal 7 11 2 2" xfId="10494"/>
    <cellStyle name="Normal 7 11 2 2 2" xfId="28637"/>
    <cellStyle name="Normal 7 11 2 3" xfId="23357"/>
    <cellStyle name="Normal 7 11 3" xfId="7853"/>
    <cellStyle name="Normal 7 11 3 2" xfId="25997"/>
    <cellStyle name="Normal 7 11 4" xfId="13147"/>
    <cellStyle name="Normal 7 11 5" xfId="15787"/>
    <cellStyle name="Normal 7 11 6" xfId="20717"/>
    <cellStyle name="Normal 7 12" xfId="2747"/>
    <cellStyle name="Normal 7 12 2" xfId="8029"/>
    <cellStyle name="Normal 7 12 2 2" xfId="26173"/>
    <cellStyle name="Normal 7 12 3" xfId="20893"/>
    <cellStyle name="Normal 7 13" xfId="5389"/>
    <cellStyle name="Normal 7 13 2" xfId="23533"/>
    <cellStyle name="Normal 7 14" xfId="13323"/>
    <cellStyle name="Normal 7 15" xfId="18252"/>
    <cellStyle name="Normal 7 2" xfId="79"/>
    <cellStyle name="Normal 7 2 2" xfId="114"/>
    <cellStyle name="Normal 7 2 3" xfId="149"/>
    <cellStyle name="Normal 7 2 4" xfId="154"/>
    <cellStyle name="Normal 7 2 4 10" xfId="10720"/>
    <cellStyle name="Normal 7 2 4 11" xfId="13386"/>
    <cellStyle name="Normal 7 2 4 12" xfId="18315"/>
    <cellStyle name="Normal 7 2 4 2" xfId="247"/>
    <cellStyle name="Normal 7 2 4 2 10" xfId="13473"/>
    <cellStyle name="Normal 7 2 4 2 11" xfId="18403"/>
    <cellStyle name="Normal 7 2 4 2 2" xfId="432"/>
    <cellStyle name="Normal 7 2 4 2 2 2" xfId="785"/>
    <cellStyle name="Normal 7 2 4 2 2 2 2" xfId="2017"/>
    <cellStyle name="Normal 7 2 4 2 2 2 2 2" xfId="4659"/>
    <cellStyle name="Normal 7 2 4 2 2 2 2 2 2" xfId="9940"/>
    <cellStyle name="Normal 7 2 4 2 2 2 2 2 2 2" xfId="28083"/>
    <cellStyle name="Normal 7 2 4 2 2 2 2 2 3" xfId="17697"/>
    <cellStyle name="Normal 7 2 4 2 2 2 2 2 4" xfId="22803"/>
    <cellStyle name="Normal 7 2 4 2 2 2 2 3" xfId="7299"/>
    <cellStyle name="Normal 7 2 4 2 2 2 2 3 2" xfId="25443"/>
    <cellStyle name="Normal 7 2 4 2 2 2 2 4" xfId="12593"/>
    <cellStyle name="Normal 7 2 4 2 2 2 2 5" xfId="15233"/>
    <cellStyle name="Normal 7 2 4 2 2 2 2 6" xfId="20163"/>
    <cellStyle name="Normal 7 2 4 2 2 2 3" xfId="3427"/>
    <cellStyle name="Normal 7 2 4 2 2 2 3 2" xfId="8708"/>
    <cellStyle name="Normal 7 2 4 2 2 2 3 2 2" xfId="26851"/>
    <cellStyle name="Normal 7 2 4 2 2 2 3 3" xfId="16465"/>
    <cellStyle name="Normal 7 2 4 2 2 2 3 4" xfId="21571"/>
    <cellStyle name="Normal 7 2 4 2 2 2 4" xfId="6067"/>
    <cellStyle name="Normal 7 2 4 2 2 2 4 2" xfId="24211"/>
    <cellStyle name="Normal 7 2 4 2 2 2 5" xfId="11361"/>
    <cellStyle name="Normal 7 2 4 2 2 2 6" xfId="14001"/>
    <cellStyle name="Normal 7 2 4 2 2 2 7" xfId="18931"/>
    <cellStyle name="Normal 7 2 4 2 2 3" xfId="1137"/>
    <cellStyle name="Normal 7 2 4 2 2 3 2" xfId="2369"/>
    <cellStyle name="Normal 7 2 4 2 2 3 2 2" xfId="5011"/>
    <cellStyle name="Normal 7 2 4 2 2 3 2 2 2" xfId="10292"/>
    <cellStyle name="Normal 7 2 4 2 2 3 2 2 2 2" xfId="28435"/>
    <cellStyle name="Normal 7 2 4 2 2 3 2 2 3" xfId="18049"/>
    <cellStyle name="Normal 7 2 4 2 2 3 2 2 4" xfId="23155"/>
    <cellStyle name="Normal 7 2 4 2 2 3 2 3" xfId="7651"/>
    <cellStyle name="Normal 7 2 4 2 2 3 2 3 2" xfId="25795"/>
    <cellStyle name="Normal 7 2 4 2 2 3 2 4" xfId="12945"/>
    <cellStyle name="Normal 7 2 4 2 2 3 2 5" xfId="15585"/>
    <cellStyle name="Normal 7 2 4 2 2 3 2 6" xfId="20515"/>
    <cellStyle name="Normal 7 2 4 2 2 3 3" xfId="3779"/>
    <cellStyle name="Normal 7 2 4 2 2 3 3 2" xfId="9060"/>
    <cellStyle name="Normal 7 2 4 2 2 3 3 2 2" xfId="27203"/>
    <cellStyle name="Normal 7 2 4 2 2 3 3 3" xfId="16817"/>
    <cellStyle name="Normal 7 2 4 2 2 3 3 4" xfId="21923"/>
    <cellStyle name="Normal 7 2 4 2 2 3 4" xfId="6419"/>
    <cellStyle name="Normal 7 2 4 2 2 3 4 2" xfId="24563"/>
    <cellStyle name="Normal 7 2 4 2 2 3 5" xfId="11713"/>
    <cellStyle name="Normal 7 2 4 2 2 3 6" xfId="14353"/>
    <cellStyle name="Normal 7 2 4 2 2 3 7" xfId="19283"/>
    <cellStyle name="Normal 7 2 4 2 2 4" xfId="1665"/>
    <cellStyle name="Normal 7 2 4 2 2 4 2" xfId="4307"/>
    <cellStyle name="Normal 7 2 4 2 2 4 2 2" xfId="9588"/>
    <cellStyle name="Normal 7 2 4 2 2 4 2 2 2" xfId="27731"/>
    <cellStyle name="Normal 7 2 4 2 2 4 2 3" xfId="17345"/>
    <cellStyle name="Normal 7 2 4 2 2 4 2 4" xfId="22451"/>
    <cellStyle name="Normal 7 2 4 2 2 4 3" xfId="6947"/>
    <cellStyle name="Normal 7 2 4 2 2 4 3 2" xfId="25091"/>
    <cellStyle name="Normal 7 2 4 2 2 4 4" xfId="12241"/>
    <cellStyle name="Normal 7 2 4 2 2 4 5" xfId="14881"/>
    <cellStyle name="Normal 7 2 4 2 2 4 6" xfId="19811"/>
    <cellStyle name="Normal 7 2 4 2 2 5" xfId="3074"/>
    <cellStyle name="Normal 7 2 4 2 2 5 2" xfId="8356"/>
    <cellStyle name="Normal 7 2 4 2 2 5 2 2" xfId="26499"/>
    <cellStyle name="Normal 7 2 4 2 2 5 3" xfId="16113"/>
    <cellStyle name="Normal 7 2 4 2 2 5 4" xfId="21219"/>
    <cellStyle name="Normal 7 2 4 2 2 6" xfId="5715"/>
    <cellStyle name="Normal 7 2 4 2 2 6 2" xfId="23859"/>
    <cellStyle name="Normal 7 2 4 2 2 7" xfId="11013"/>
    <cellStyle name="Normal 7 2 4 2 2 8" xfId="13649"/>
    <cellStyle name="Normal 7 2 4 2 2 9" xfId="18579"/>
    <cellStyle name="Normal 7 2 4 2 3" xfId="608"/>
    <cellStyle name="Normal 7 2 4 2 3 2" xfId="1313"/>
    <cellStyle name="Normal 7 2 4 2 3 2 2" xfId="2545"/>
    <cellStyle name="Normal 7 2 4 2 3 2 2 2" xfId="5187"/>
    <cellStyle name="Normal 7 2 4 2 3 2 2 2 2" xfId="10468"/>
    <cellStyle name="Normal 7 2 4 2 3 2 2 2 2 2" xfId="28611"/>
    <cellStyle name="Normal 7 2 4 2 3 2 2 2 3" xfId="18225"/>
    <cellStyle name="Normal 7 2 4 2 3 2 2 2 4" xfId="23331"/>
    <cellStyle name="Normal 7 2 4 2 3 2 2 3" xfId="7827"/>
    <cellStyle name="Normal 7 2 4 2 3 2 2 3 2" xfId="25971"/>
    <cellStyle name="Normal 7 2 4 2 3 2 2 4" xfId="13121"/>
    <cellStyle name="Normal 7 2 4 2 3 2 2 5" xfId="15761"/>
    <cellStyle name="Normal 7 2 4 2 3 2 2 6" xfId="20691"/>
    <cellStyle name="Normal 7 2 4 2 3 2 3" xfId="3955"/>
    <cellStyle name="Normal 7 2 4 2 3 2 3 2" xfId="9236"/>
    <cellStyle name="Normal 7 2 4 2 3 2 3 2 2" xfId="27379"/>
    <cellStyle name="Normal 7 2 4 2 3 2 3 3" xfId="16993"/>
    <cellStyle name="Normal 7 2 4 2 3 2 3 4" xfId="22099"/>
    <cellStyle name="Normal 7 2 4 2 3 2 4" xfId="6595"/>
    <cellStyle name="Normal 7 2 4 2 3 2 4 2" xfId="24739"/>
    <cellStyle name="Normal 7 2 4 2 3 2 5" xfId="11889"/>
    <cellStyle name="Normal 7 2 4 2 3 2 6" xfId="14529"/>
    <cellStyle name="Normal 7 2 4 2 3 2 7" xfId="19459"/>
    <cellStyle name="Normal 7 2 4 2 3 3" xfId="1841"/>
    <cellStyle name="Normal 7 2 4 2 3 3 2" xfId="4483"/>
    <cellStyle name="Normal 7 2 4 2 3 3 2 2" xfId="9764"/>
    <cellStyle name="Normal 7 2 4 2 3 3 2 2 2" xfId="27907"/>
    <cellStyle name="Normal 7 2 4 2 3 3 2 3" xfId="17521"/>
    <cellStyle name="Normal 7 2 4 2 3 3 2 4" xfId="22627"/>
    <cellStyle name="Normal 7 2 4 2 3 3 3" xfId="7123"/>
    <cellStyle name="Normal 7 2 4 2 3 3 3 2" xfId="25267"/>
    <cellStyle name="Normal 7 2 4 2 3 3 4" xfId="12417"/>
    <cellStyle name="Normal 7 2 4 2 3 3 5" xfId="15057"/>
    <cellStyle name="Normal 7 2 4 2 3 3 6" xfId="19987"/>
    <cellStyle name="Normal 7 2 4 2 3 4" xfId="3250"/>
    <cellStyle name="Normal 7 2 4 2 3 4 2" xfId="8532"/>
    <cellStyle name="Normal 7 2 4 2 3 4 2 2" xfId="26675"/>
    <cellStyle name="Normal 7 2 4 2 3 4 3" xfId="16289"/>
    <cellStyle name="Normal 7 2 4 2 3 4 4" xfId="21395"/>
    <cellStyle name="Normal 7 2 4 2 3 5" xfId="5891"/>
    <cellStyle name="Normal 7 2 4 2 3 5 2" xfId="24035"/>
    <cellStyle name="Normal 7 2 4 2 3 6" xfId="11185"/>
    <cellStyle name="Normal 7 2 4 2 3 7" xfId="13825"/>
    <cellStyle name="Normal 7 2 4 2 3 8" xfId="18755"/>
    <cellStyle name="Normal 7 2 4 2 4" xfId="961"/>
    <cellStyle name="Normal 7 2 4 2 4 2" xfId="2193"/>
    <cellStyle name="Normal 7 2 4 2 4 2 2" xfId="4835"/>
    <cellStyle name="Normal 7 2 4 2 4 2 2 2" xfId="10116"/>
    <cellStyle name="Normal 7 2 4 2 4 2 2 2 2" xfId="28259"/>
    <cellStyle name="Normal 7 2 4 2 4 2 2 3" xfId="17873"/>
    <cellStyle name="Normal 7 2 4 2 4 2 2 4" xfId="22979"/>
    <cellStyle name="Normal 7 2 4 2 4 2 3" xfId="7475"/>
    <cellStyle name="Normal 7 2 4 2 4 2 3 2" xfId="25619"/>
    <cellStyle name="Normal 7 2 4 2 4 2 4" xfId="12769"/>
    <cellStyle name="Normal 7 2 4 2 4 2 5" xfId="15409"/>
    <cellStyle name="Normal 7 2 4 2 4 2 6" xfId="20339"/>
    <cellStyle name="Normal 7 2 4 2 4 3" xfId="3603"/>
    <cellStyle name="Normal 7 2 4 2 4 3 2" xfId="8884"/>
    <cellStyle name="Normal 7 2 4 2 4 3 2 2" xfId="27027"/>
    <cellStyle name="Normal 7 2 4 2 4 3 3" xfId="16641"/>
    <cellStyle name="Normal 7 2 4 2 4 3 4" xfId="21747"/>
    <cellStyle name="Normal 7 2 4 2 4 4" xfId="6243"/>
    <cellStyle name="Normal 7 2 4 2 4 4 2" xfId="24387"/>
    <cellStyle name="Normal 7 2 4 2 4 5" xfId="11537"/>
    <cellStyle name="Normal 7 2 4 2 4 6" xfId="14177"/>
    <cellStyle name="Normal 7 2 4 2 4 7" xfId="19107"/>
    <cellStyle name="Normal 7 2 4 2 5" xfId="1489"/>
    <cellStyle name="Normal 7 2 4 2 5 2" xfId="4131"/>
    <cellStyle name="Normal 7 2 4 2 5 2 2" xfId="9412"/>
    <cellStyle name="Normal 7 2 4 2 5 2 2 2" xfId="27555"/>
    <cellStyle name="Normal 7 2 4 2 5 2 3" xfId="17169"/>
    <cellStyle name="Normal 7 2 4 2 5 2 4" xfId="22275"/>
    <cellStyle name="Normal 7 2 4 2 5 3" xfId="6771"/>
    <cellStyle name="Normal 7 2 4 2 5 3 2" xfId="24915"/>
    <cellStyle name="Normal 7 2 4 2 5 4" xfId="12065"/>
    <cellStyle name="Normal 7 2 4 2 5 5" xfId="14705"/>
    <cellStyle name="Normal 7 2 4 2 5 6" xfId="19635"/>
    <cellStyle name="Normal 7 2 4 2 6" xfId="2721"/>
    <cellStyle name="Normal 7 2 4 2 6 2" xfId="5363"/>
    <cellStyle name="Normal 7 2 4 2 6 2 2" xfId="10644"/>
    <cellStyle name="Normal 7 2 4 2 6 2 2 2" xfId="28787"/>
    <cellStyle name="Normal 7 2 4 2 6 2 3" xfId="23507"/>
    <cellStyle name="Normal 7 2 4 2 6 3" xfId="8003"/>
    <cellStyle name="Normal 7 2 4 2 6 3 2" xfId="26147"/>
    <cellStyle name="Normal 7 2 4 2 6 4" xfId="13297"/>
    <cellStyle name="Normal 7 2 4 2 6 5" xfId="15937"/>
    <cellStyle name="Normal 7 2 4 2 6 6" xfId="20867"/>
    <cellStyle name="Normal 7 2 4 2 7" xfId="2898"/>
    <cellStyle name="Normal 7 2 4 2 7 2" xfId="8180"/>
    <cellStyle name="Normal 7 2 4 2 7 2 2" xfId="26323"/>
    <cellStyle name="Normal 7 2 4 2 7 3" xfId="21043"/>
    <cellStyle name="Normal 7 2 4 2 8" xfId="5539"/>
    <cellStyle name="Normal 7 2 4 2 8 2" xfId="23683"/>
    <cellStyle name="Normal 7 2 4 2 9" xfId="10837"/>
    <cellStyle name="Normal 7 2 4 3" xfId="345"/>
    <cellStyle name="Normal 7 2 4 3 2" xfId="698"/>
    <cellStyle name="Normal 7 2 4 3 2 2" xfId="1930"/>
    <cellStyle name="Normal 7 2 4 3 2 2 2" xfId="4572"/>
    <cellStyle name="Normal 7 2 4 3 2 2 2 2" xfId="9853"/>
    <cellStyle name="Normal 7 2 4 3 2 2 2 2 2" xfId="27996"/>
    <cellStyle name="Normal 7 2 4 3 2 2 2 3" xfId="17610"/>
    <cellStyle name="Normal 7 2 4 3 2 2 2 4" xfId="22716"/>
    <cellStyle name="Normal 7 2 4 3 2 2 3" xfId="7212"/>
    <cellStyle name="Normal 7 2 4 3 2 2 3 2" xfId="25356"/>
    <cellStyle name="Normal 7 2 4 3 2 2 4" xfId="12506"/>
    <cellStyle name="Normal 7 2 4 3 2 2 5" xfId="15146"/>
    <cellStyle name="Normal 7 2 4 3 2 2 6" xfId="20076"/>
    <cellStyle name="Normal 7 2 4 3 2 3" xfId="3340"/>
    <cellStyle name="Normal 7 2 4 3 2 3 2" xfId="8621"/>
    <cellStyle name="Normal 7 2 4 3 2 3 2 2" xfId="26764"/>
    <cellStyle name="Normal 7 2 4 3 2 3 3" xfId="16378"/>
    <cellStyle name="Normal 7 2 4 3 2 3 4" xfId="21484"/>
    <cellStyle name="Normal 7 2 4 3 2 4" xfId="5980"/>
    <cellStyle name="Normal 7 2 4 3 2 4 2" xfId="24124"/>
    <cellStyle name="Normal 7 2 4 3 2 5" xfId="11274"/>
    <cellStyle name="Normal 7 2 4 3 2 6" xfId="13914"/>
    <cellStyle name="Normal 7 2 4 3 2 7" xfId="18844"/>
    <cellStyle name="Normal 7 2 4 3 3" xfId="1050"/>
    <cellStyle name="Normal 7 2 4 3 3 2" xfId="2282"/>
    <cellStyle name="Normal 7 2 4 3 3 2 2" xfId="4924"/>
    <cellStyle name="Normal 7 2 4 3 3 2 2 2" xfId="10205"/>
    <cellStyle name="Normal 7 2 4 3 3 2 2 2 2" xfId="28348"/>
    <cellStyle name="Normal 7 2 4 3 3 2 2 3" xfId="17962"/>
    <cellStyle name="Normal 7 2 4 3 3 2 2 4" xfId="23068"/>
    <cellStyle name="Normal 7 2 4 3 3 2 3" xfId="7564"/>
    <cellStyle name="Normal 7 2 4 3 3 2 3 2" xfId="25708"/>
    <cellStyle name="Normal 7 2 4 3 3 2 4" xfId="12858"/>
    <cellStyle name="Normal 7 2 4 3 3 2 5" xfId="15498"/>
    <cellStyle name="Normal 7 2 4 3 3 2 6" xfId="20428"/>
    <cellStyle name="Normal 7 2 4 3 3 3" xfId="3692"/>
    <cellStyle name="Normal 7 2 4 3 3 3 2" xfId="8973"/>
    <cellStyle name="Normal 7 2 4 3 3 3 2 2" xfId="27116"/>
    <cellStyle name="Normal 7 2 4 3 3 3 3" xfId="16730"/>
    <cellStyle name="Normal 7 2 4 3 3 3 4" xfId="21836"/>
    <cellStyle name="Normal 7 2 4 3 3 4" xfId="6332"/>
    <cellStyle name="Normal 7 2 4 3 3 4 2" xfId="24476"/>
    <cellStyle name="Normal 7 2 4 3 3 5" xfId="11626"/>
    <cellStyle name="Normal 7 2 4 3 3 6" xfId="14266"/>
    <cellStyle name="Normal 7 2 4 3 3 7" xfId="19196"/>
    <cellStyle name="Normal 7 2 4 3 4" xfId="1578"/>
    <cellStyle name="Normal 7 2 4 3 4 2" xfId="4220"/>
    <cellStyle name="Normal 7 2 4 3 4 2 2" xfId="9501"/>
    <cellStyle name="Normal 7 2 4 3 4 2 2 2" xfId="27644"/>
    <cellStyle name="Normal 7 2 4 3 4 2 3" xfId="17258"/>
    <cellStyle name="Normal 7 2 4 3 4 2 4" xfId="22364"/>
    <cellStyle name="Normal 7 2 4 3 4 3" xfId="6860"/>
    <cellStyle name="Normal 7 2 4 3 4 3 2" xfId="25004"/>
    <cellStyle name="Normal 7 2 4 3 4 4" xfId="12154"/>
    <cellStyle name="Normal 7 2 4 3 4 5" xfId="14794"/>
    <cellStyle name="Normal 7 2 4 3 4 6" xfId="19724"/>
    <cellStyle name="Normal 7 2 4 3 5" xfId="2987"/>
    <cellStyle name="Normal 7 2 4 3 5 2" xfId="8269"/>
    <cellStyle name="Normal 7 2 4 3 5 2 2" xfId="26412"/>
    <cellStyle name="Normal 7 2 4 3 5 3" xfId="16026"/>
    <cellStyle name="Normal 7 2 4 3 5 4" xfId="21132"/>
    <cellStyle name="Normal 7 2 4 3 6" xfId="5628"/>
    <cellStyle name="Normal 7 2 4 3 6 2" xfId="23772"/>
    <cellStyle name="Normal 7 2 4 3 7" xfId="10928"/>
    <cellStyle name="Normal 7 2 4 3 8" xfId="13562"/>
    <cellStyle name="Normal 7 2 4 3 9" xfId="18492"/>
    <cellStyle name="Normal 7 2 4 4" xfId="521"/>
    <cellStyle name="Normal 7 2 4 4 2" xfId="1226"/>
    <cellStyle name="Normal 7 2 4 4 2 2" xfId="2458"/>
    <cellStyle name="Normal 7 2 4 4 2 2 2" xfId="5100"/>
    <cellStyle name="Normal 7 2 4 4 2 2 2 2" xfId="10381"/>
    <cellStyle name="Normal 7 2 4 4 2 2 2 2 2" xfId="28524"/>
    <cellStyle name="Normal 7 2 4 4 2 2 2 3" xfId="18138"/>
    <cellStyle name="Normal 7 2 4 4 2 2 2 4" xfId="23244"/>
    <cellStyle name="Normal 7 2 4 4 2 2 3" xfId="7740"/>
    <cellStyle name="Normal 7 2 4 4 2 2 3 2" xfId="25884"/>
    <cellStyle name="Normal 7 2 4 4 2 2 4" xfId="13034"/>
    <cellStyle name="Normal 7 2 4 4 2 2 5" xfId="15674"/>
    <cellStyle name="Normal 7 2 4 4 2 2 6" xfId="20604"/>
    <cellStyle name="Normal 7 2 4 4 2 3" xfId="3868"/>
    <cellStyle name="Normal 7 2 4 4 2 3 2" xfId="9149"/>
    <cellStyle name="Normal 7 2 4 4 2 3 2 2" xfId="27292"/>
    <cellStyle name="Normal 7 2 4 4 2 3 3" xfId="16906"/>
    <cellStyle name="Normal 7 2 4 4 2 3 4" xfId="22012"/>
    <cellStyle name="Normal 7 2 4 4 2 4" xfId="6508"/>
    <cellStyle name="Normal 7 2 4 4 2 4 2" xfId="24652"/>
    <cellStyle name="Normal 7 2 4 4 2 5" xfId="11802"/>
    <cellStyle name="Normal 7 2 4 4 2 6" xfId="14442"/>
    <cellStyle name="Normal 7 2 4 4 2 7" xfId="19372"/>
    <cellStyle name="Normal 7 2 4 4 3" xfId="1754"/>
    <cellStyle name="Normal 7 2 4 4 3 2" xfId="4396"/>
    <cellStyle name="Normal 7 2 4 4 3 2 2" xfId="9677"/>
    <cellStyle name="Normal 7 2 4 4 3 2 2 2" xfId="27820"/>
    <cellStyle name="Normal 7 2 4 4 3 2 3" xfId="17434"/>
    <cellStyle name="Normal 7 2 4 4 3 2 4" xfId="22540"/>
    <cellStyle name="Normal 7 2 4 4 3 3" xfId="7036"/>
    <cellStyle name="Normal 7 2 4 4 3 3 2" xfId="25180"/>
    <cellStyle name="Normal 7 2 4 4 3 4" xfId="12330"/>
    <cellStyle name="Normal 7 2 4 4 3 5" xfId="14970"/>
    <cellStyle name="Normal 7 2 4 4 3 6" xfId="19900"/>
    <cellStyle name="Normal 7 2 4 4 4" xfId="3163"/>
    <cellStyle name="Normal 7 2 4 4 4 2" xfId="8445"/>
    <cellStyle name="Normal 7 2 4 4 4 2 2" xfId="26588"/>
    <cellStyle name="Normal 7 2 4 4 4 3" xfId="16202"/>
    <cellStyle name="Normal 7 2 4 4 4 4" xfId="21308"/>
    <cellStyle name="Normal 7 2 4 4 5" xfId="5804"/>
    <cellStyle name="Normal 7 2 4 4 5 2" xfId="23948"/>
    <cellStyle name="Normal 7 2 4 4 6" xfId="11100"/>
    <cellStyle name="Normal 7 2 4 4 7" xfId="13738"/>
    <cellStyle name="Normal 7 2 4 4 8" xfId="18668"/>
    <cellStyle name="Normal 7 2 4 5" xfId="874"/>
    <cellStyle name="Normal 7 2 4 5 2" xfId="2106"/>
    <cellStyle name="Normal 7 2 4 5 2 2" xfId="4748"/>
    <cellStyle name="Normal 7 2 4 5 2 2 2" xfId="10029"/>
    <cellStyle name="Normal 7 2 4 5 2 2 2 2" xfId="28172"/>
    <cellStyle name="Normal 7 2 4 5 2 2 3" xfId="17786"/>
    <cellStyle name="Normal 7 2 4 5 2 2 4" xfId="22892"/>
    <cellStyle name="Normal 7 2 4 5 2 3" xfId="7388"/>
    <cellStyle name="Normal 7 2 4 5 2 3 2" xfId="25532"/>
    <cellStyle name="Normal 7 2 4 5 2 4" xfId="12682"/>
    <cellStyle name="Normal 7 2 4 5 2 5" xfId="15322"/>
    <cellStyle name="Normal 7 2 4 5 2 6" xfId="20252"/>
    <cellStyle name="Normal 7 2 4 5 3" xfId="3516"/>
    <cellStyle name="Normal 7 2 4 5 3 2" xfId="8797"/>
    <cellStyle name="Normal 7 2 4 5 3 2 2" xfId="26940"/>
    <cellStyle name="Normal 7 2 4 5 3 3" xfId="16554"/>
    <cellStyle name="Normal 7 2 4 5 3 4" xfId="21660"/>
    <cellStyle name="Normal 7 2 4 5 4" xfId="6156"/>
    <cellStyle name="Normal 7 2 4 5 4 2" xfId="24300"/>
    <cellStyle name="Normal 7 2 4 5 5" xfId="11450"/>
    <cellStyle name="Normal 7 2 4 5 6" xfId="14090"/>
    <cellStyle name="Normal 7 2 4 5 7" xfId="19020"/>
    <cellStyle name="Normal 7 2 4 6" xfId="1402"/>
    <cellStyle name="Normal 7 2 4 6 2" xfId="4044"/>
    <cellStyle name="Normal 7 2 4 6 2 2" xfId="9325"/>
    <cellStyle name="Normal 7 2 4 6 2 2 2" xfId="27468"/>
    <cellStyle name="Normal 7 2 4 6 2 3" xfId="17082"/>
    <cellStyle name="Normal 7 2 4 6 2 4" xfId="22188"/>
    <cellStyle name="Normal 7 2 4 6 3" xfId="6684"/>
    <cellStyle name="Normal 7 2 4 6 3 2" xfId="24828"/>
    <cellStyle name="Normal 7 2 4 6 4" xfId="11978"/>
    <cellStyle name="Normal 7 2 4 6 5" xfId="14618"/>
    <cellStyle name="Normal 7 2 4 6 6" xfId="19548"/>
    <cellStyle name="Normal 7 2 4 7" xfId="2634"/>
    <cellStyle name="Normal 7 2 4 7 2" xfId="5276"/>
    <cellStyle name="Normal 7 2 4 7 2 2" xfId="10557"/>
    <cellStyle name="Normal 7 2 4 7 2 2 2" xfId="28700"/>
    <cellStyle name="Normal 7 2 4 7 2 3" xfId="23420"/>
    <cellStyle name="Normal 7 2 4 7 3" xfId="7916"/>
    <cellStyle name="Normal 7 2 4 7 3 2" xfId="26060"/>
    <cellStyle name="Normal 7 2 4 7 4" xfId="13210"/>
    <cellStyle name="Normal 7 2 4 7 5" xfId="15850"/>
    <cellStyle name="Normal 7 2 4 7 6" xfId="20780"/>
    <cellStyle name="Normal 7 2 4 8" xfId="2811"/>
    <cellStyle name="Normal 7 2 4 8 2" xfId="8093"/>
    <cellStyle name="Normal 7 2 4 8 2 2" xfId="26236"/>
    <cellStyle name="Normal 7 2 4 8 3" xfId="20956"/>
    <cellStyle name="Normal 7 2 4 9" xfId="5452"/>
    <cellStyle name="Normal 7 2 4 9 2" xfId="23596"/>
    <cellStyle name="Normal 7 2 5" xfId="160"/>
    <cellStyle name="Normal 7 2 5 10" xfId="10689"/>
    <cellStyle name="Normal 7 2 5 11" xfId="13339"/>
    <cellStyle name="Normal 7 2 5 12" xfId="18320"/>
    <cellStyle name="Normal 7 2 5 2" xfId="257"/>
    <cellStyle name="Normal 7 2 5 2 2" xfId="651"/>
    <cellStyle name="Normal 7 2 5 2 2 2" xfId="1883"/>
    <cellStyle name="Normal 7 2 5 2 2 2 2" xfId="4525"/>
    <cellStyle name="Normal 7 2 5 2 2 2 2 2" xfId="9806"/>
    <cellStyle name="Normal 7 2 5 2 2 2 2 2 2" xfId="27949"/>
    <cellStyle name="Normal 7 2 5 2 2 2 2 3" xfId="17563"/>
    <cellStyle name="Normal 7 2 5 2 2 2 2 4" xfId="22669"/>
    <cellStyle name="Normal 7 2 5 2 2 2 3" xfId="7165"/>
    <cellStyle name="Normal 7 2 5 2 2 2 3 2" xfId="25309"/>
    <cellStyle name="Normal 7 2 5 2 2 2 4" xfId="12459"/>
    <cellStyle name="Normal 7 2 5 2 2 2 5" xfId="15099"/>
    <cellStyle name="Normal 7 2 5 2 2 2 6" xfId="20029"/>
    <cellStyle name="Normal 7 2 5 2 2 3" xfId="3293"/>
    <cellStyle name="Normal 7 2 5 2 2 3 2" xfId="8574"/>
    <cellStyle name="Normal 7 2 5 2 2 3 2 2" xfId="26717"/>
    <cellStyle name="Normal 7 2 5 2 2 3 3" xfId="16331"/>
    <cellStyle name="Normal 7 2 5 2 2 3 4" xfId="21437"/>
    <cellStyle name="Normal 7 2 5 2 2 4" xfId="5933"/>
    <cellStyle name="Normal 7 2 5 2 2 4 2" xfId="24077"/>
    <cellStyle name="Normal 7 2 5 2 2 5" xfId="11227"/>
    <cellStyle name="Normal 7 2 5 2 2 6" xfId="13867"/>
    <cellStyle name="Normal 7 2 5 2 2 7" xfId="18797"/>
    <cellStyle name="Normal 7 2 5 2 3" xfId="1003"/>
    <cellStyle name="Normal 7 2 5 2 3 2" xfId="2235"/>
    <cellStyle name="Normal 7 2 5 2 3 2 2" xfId="4877"/>
    <cellStyle name="Normal 7 2 5 2 3 2 2 2" xfId="10158"/>
    <cellStyle name="Normal 7 2 5 2 3 2 2 2 2" xfId="28301"/>
    <cellStyle name="Normal 7 2 5 2 3 2 2 3" xfId="17915"/>
    <cellStyle name="Normal 7 2 5 2 3 2 2 4" xfId="23021"/>
    <cellStyle name="Normal 7 2 5 2 3 2 3" xfId="7517"/>
    <cellStyle name="Normal 7 2 5 2 3 2 3 2" xfId="25661"/>
    <cellStyle name="Normal 7 2 5 2 3 2 4" xfId="12811"/>
    <cellStyle name="Normal 7 2 5 2 3 2 5" xfId="15451"/>
    <cellStyle name="Normal 7 2 5 2 3 2 6" xfId="20381"/>
    <cellStyle name="Normal 7 2 5 2 3 3" xfId="3645"/>
    <cellStyle name="Normal 7 2 5 2 3 3 2" xfId="8926"/>
    <cellStyle name="Normal 7 2 5 2 3 3 2 2" xfId="27069"/>
    <cellStyle name="Normal 7 2 5 2 3 3 3" xfId="16683"/>
    <cellStyle name="Normal 7 2 5 2 3 3 4" xfId="21789"/>
    <cellStyle name="Normal 7 2 5 2 3 4" xfId="6285"/>
    <cellStyle name="Normal 7 2 5 2 3 4 2" xfId="24429"/>
    <cellStyle name="Normal 7 2 5 2 3 5" xfId="11579"/>
    <cellStyle name="Normal 7 2 5 2 3 6" xfId="14219"/>
    <cellStyle name="Normal 7 2 5 2 3 7" xfId="19149"/>
    <cellStyle name="Normal 7 2 5 2 4" xfId="1531"/>
    <cellStyle name="Normal 7 2 5 2 4 2" xfId="4173"/>
    <cellStyle name="Normal 7 2 5 2 4 2 2" xfId="9454"/>
    <cellStyle name="Normal 7 2 5 2 4 2 2 2" xfId="27597"/>
    <cellStyle name="Normal 7 2 5 2 4 2 3" xfId="17211"/>
    <cellStyle name="Normal 7 2 5 2 4 2 4" xfId="22317"/>
    <cellStyle name="Normal 7 2 5 2 4 3" xfId="6813"/>
    <cellStyle name="Normal 7 2 5 2 4 3 2" xfId="24957"/>
    <cellStyle name="Normal 7 2 5 2 4 4" xfId="12107"/>
    <cellStyle name="Normal 7 2 5 2 4 5" xfId="14747"/>
    <cellStyle name="Normal 7 2 5 2 4 6" xfId="19677"/>
    <cellStyle name="Normal 7 2 5 2 5" xfId="2940"/>
    <cellStyle name="Normal 7 2 5 2 5 2" xfId="8222"/>
    <cellStyle name="Normal 7 2 5 2 5 2 2" xfId="26365"/>
    <cellStyle name="Normal 7 2 5 2 5 3" xfId="15979"/>
    <cellStyle name="Normal 7 2 5 2 5 4" xfId="21085"/>
    <cellStyle name="Normal 7 2 5 2 6" xfId="5581"/>
    <cellStyle name="Normal 7 2 5 2 6 2" xfId="23725"/>
    <cellStyle name="Normal 7 2 5 2 7" xfId="298"/>
    <cellStyle name="Normal 7 2 5 2 7 2" xfId="18445"/>
    <cellStyle name="Normal 7 2 5 2 8" xfId="10843"/>
    <cellStyle name="Normal 7 2 5 2 9" xfId="13515"/>
    <cellStyle name="Normal 7 2 5 3" xfId="476"/>
    <cellStyle name="Normal 7 2 5 3 2" xfId="1181"/>
    <cellStyle name="Normal 7 2 5 3 2 2" xfId="2413"/>
    <cellStyle name="Normal 7 2 5 3 2 2 2" xfId="5055"/>
    <cellStyle name="Normal 7 2 5 3 2 2 2 2" xfId="10336"/>
    <cellStyle name="Normal 7 2 5 3 2 2 2 2 2" xfId="28479"/>
    <cellStyle name="Normal 7 2 5 3 2 2 2 3" xfId="18093"/>
    <cellStyle name="Normal 7 2 5 3 2 2 2 4" xfId="23199"/>
    <cellStyle name="Normal 7 2 5 3 2 2 3" xfId="7695"/>
    <cellStyle name="Normal 7 2 5 3 2 2 3 2" xfId="25839"/>
    <cellStyle name="Normal 7 2 5 3 2 2 4" xfId="12989"/>
    <cellStyle name="Normal 7 2 5 3 2 2 5" xfId="15629"/>
    <cellStyle name="Normal 7 2 5 3 2 2 6" xfId="20559"/>
    <cellStyle name="Normal 7 2 5 3 2 3" xfId="3823"/>
    <cellStyle name="Normal 7 2 5 3 2 3 2" xfId="9104"/>
    <cellStyle name="Normal 7 2 5 3 2 3 2 2" xfId="27247"/>
    <cellStyle name="Normal 7 2 5 3 2 3 3" xfId="16861"/>
    <cellStyle name="Normal 7 2 5 3 2 3 4" xfId="21967"/>
    <cellStyle name="Normal 7 2 5 3 2 4" xfId="6463"/>
    <cellStyle name="Normal 7 2 5 3 2 4 2" xfId="24607"/>
    <cellStyle name="Normal 7 2 5 3 2 5" xfId="11757"/>
    <cellStyle name="Normal 7 2 5 3 2 6" xfId="14397"/>
    <cellStyle name="Normal 7 2 5 3 2 7" xfId="19327"/>
    <cellStyle name="Normal 7 2 5 3 3" xfId="1709"/>
    <cellStyle name="Normal 7 2 5 3 3 2" xfId="4351"/>
    <cellStyle name="Normal 7 2 5 3 3 2 2" xfId="9632"/>
    <cellStyle name="Normal 7 2 5 3 3 2 2 2" xfId="27775"/>
    <cellStyle name="Normal 7 2 5 3 3 2 3" xfId="17389"/>
    <cellStyle name="Normal 7 2 5 3 3 2 4" xfId="22495"/>
    <cellStyle name="Normal 7 2 5 3 3 3" xfId="6991"/>
    <cellStyle name="Normal 7 2 5 3 3 3 2" xfId="25135"/>
    <cellStyle name="Normal 7 2 5 3 3 4" xfId="12285"/>
    <cellStyle name="Normal 7 2 5 3 3 5" xfId="14925"/>
    <cellStyle name="Normal 7 2 5 3 3 6" xfId="19855"/>
    <cellStyle name="Normal 7 2 5 3 4" xfId="3118"/>
    <cellStyle name="Normal 7 2 5 3 4 2" xfId="8400"/>
    <cellStyle name="Normal 7 2 5 3 4 2 2" xfId="26543"/>
    <cellStyle name="Normal 7 2 5 3 4 3" xfId="16157"/>
    <cellStyle name="Normal 7 2 5 3 4 4" xfId="21263"/>
    <cellStyle name="Normal 7 2 5 3 5" xfId="5759"/>
    <cellStyle name="Normal 7 2 5 3 5 2" xfId="23903"/>
    <cellStyle name="Normal 7 2 5 3 6" xfId="10753"/>
    <cellStyle name="Normal 7 2 5 3 7" xfId="13693"/>
    <cellStyle name="Normal 7 2 5 3 8" xfId="18623"/>
    <cellStyle name="Normal 7 2 5 4" xfId="829"/>
    <cellStyle name="Normal 7 2 5 4 2" xfId="2061"/>
    <cellStyle name="Normal 7 2 5 4 2 2" xfId="4703"/>
    <cellStyle name="Normal 7 2 5 4 2 2 2" xfId="9984"/>
    <cellStyle name="Normal 7 2 5 4 2 2 2 2" xfId="28127"/>
    <cellStyle name="Normal 7 2 5 4 2 2 3" xfId="17741"/>
    <cellStyle name="Normal 7 2 5 4 2 2 4" xfId="22847"/>
    <cellStyle name="Normal 7 2 5 4 2 3" xfId="7343"/>
    <cellStyle name="Normal 7 2 5 4 2 3 2" xfId="25487"/>
    <cellStyle name="Normal 7 2 5 4 2 4" xfId="12637"/>
    <cellStyle name="Normal 7 2 5 4 2 5" xfId="15277"/>
    <cellStyle name="Normal 7 2 5 4 2 6" xfId="20207"/>
    <cellStyle name="Normal 7 2 5 4 3" xfId="3471"/>
    <cellStyle name="Normal 7 2 5 4 3 2" xfId="8752"/>
    <cellStyle name="Normal 7 2 5 4 3 2 2" xfId="26895"/>
    <cellStyle name="Normal 7 2 5 4 3 3" xfId="16509"/>
    <cellStyle name="Normal 7 2 5 4 3 4" xfId="21615"/>
    <cellStyle name="Normal 7 2 5 4 4" xfId="6111"/>
    <cellStyle name="Normal 7 2 5 4 4 2" xfId="24255"/>
    <cellStyle name="Normal 7 2 5 4 5" xfId="11405"/>
    <cellStyle name="Normal 7 2 5 4 6" xfId="14045"/>
    <cellStyle name="Normal 7 2 5 4 7" xfId="18975"/>
    <cellStyle name="Normal 7 2 5 5" xfId="1355"/>
    <cellStyle name="Normal 7 2 5 5 2" xfId="3997"/>
    <cellStyle name="Normal 7 2 5 5 2 2" xfId="9278"/>
    <cellStyle name="Normal 7 2 5 5 2 2 2" xfId="27421"/>
    <cellStyle name="Normal 7 2 5 5 2 3" xfId="17035"/>
    <cellStyle name="Normal 7 2 5 5 2 4" xfId="22141"/>
    <cellStyle name="Normal 7 2 5 5 3" xfId="6637"/>
    <cellStyle name="Normal 7 2 5 5 3 2" xfId="24781"/>
    <cellStyle name="Normal 7 2 5 5 4" xfId="11931"/>
    <cellStyle name="Normal 7 2 5 5 5" xfId="14571"/>
    <cellStyle name="Normal 7 2 5 5 6" xfId="19501"/>
    <cellStyle name="Normal 7 2 5 6" xfId="2587"/>
    <cellStyle name="Normal 7 2 5 6 2" xfId="5229"/>
    <cellStyle name="Normal 7 2 5 6 2 2" xfId="10510"/>
    <cellStyle name="Normal 7 2 5 6 2 2 2" xfId="28653"/>
    <cellStyle name="Normal 7 2 5 6 2 3" xfId="23373"/>
    <cellStyle name="Normal 7 2 5 6 3" xfId="7869"/>
    <cellStyle name="Normal 7 2 5 6 3 2" xfId="26013"/>
    <cellStyle name="Normal 7 2 5 6 4" xfId="13163"/>
    <cellStyle name="Normal 7 2 5 6 5" xfId="15803"/>
    <cellStyle name="Normal 7 2 5 6 6" xfId="20733"/>
    <cellStyle name="Normal 7 2 5 7" xfId="2766"/>
    <cellStyle name="Normal 7 2 5 7 2" xfId="8048"/>
    <cellStyle name="Normal 7 2 5 7 2 2" xfId="26191"/>
    <cellStyle name="Normal 7 2 5 7 3" xfId="20911"/>
    <cellStyle name="Normal 7 2 5 8" xfId="5407"/>
    <cellStyle name="Normal 7 2 5 8 2" xfId="23551"/>
    <cellStyle name="Normal 7 2 5 9" xfId="10661"/>
    <cellStyle name="Normal 7 2 6" xfId="10664"/>
    <cellStyle name="Normal 7 2 7" xfId="18268"/>
    <cellStyle name="Normal 7 3" xfId="94"/>
    <cellStyle name="Normal 7 3 10" xfId="10735"/>
    <cellStyle name="Normal 7 3 11" xfId="13354"/>
    <cellStyle name="Normal 7 3 12" xfId="18283"/>
    <cellStyle name="Normal 7 3 2" xfId="215"/>
    <cellStyle name="Normal 7 3 2 10" xfId="13441"/>
    <cellStyle name="Normal 7 3 2 11" xfId="18371"/>
    <cellStyle name="Normal 7 3 2 2" xfId="400"/>
    <cellStyle name="Normal 7 3 2 2 2" xfId="753"/>
    <cellStyle name="Normal 7 3 2 2 2 2" xfId="1985"/>
    <cellStyle name="Normal 7 3 2 2 2 2 2" xfId="4627"/>
    <cellStyle name="Normal 7 3 2 2 2 2 2 2" xfId="9908"/>
    <cellStyle name="Normal 7 3 2 2 2 2 2 2 2" xfId="28051"/>
    <cellStyle name="Normal 7 3 2 2 2 2 2 3" xfId="17665"/>
    <cellStyle name="Normal 7 3 2 2 2 2 2 4" xfId="22771"/>
    <cellStyle name="Normal 7 3 2 2 2 2 3" xfId="7267"/>
    <cellStyle name="Normal 7 3 2 2 2 2 3 2" xfId="25411"/>
    <cellStyle name="Normal 7 3 2 2 2 2 4" xfId="12561"/>
    <cellStyle name="Normal 7 3 2 2 2 2 5" xfId="15201"/>
    <cellStyle name="Normal 7 3 2 2 2 2 6" xfId="20131"/>
    <cellStyle name="Normal 7 3 2 2 2 3" xfId="3395"/>
    <cellStyle name="Normal 7 3 2 2 2 3 2" xfId="8676"/>
    <cellStyle name="Normal 7 3 2 2 2 3 2 2" xfId="26819"/>
    <cellStyle name="Normal 7 3 2 2 2 3 3" xfId="16433"/>
    <cellStyle name="Normal 7 3 2 2 2 3 4" xfId="21539"/>
    <cellStyle name="Normal 7 3 2 2 2 4" xfId="6035"/>
    <cellStyle name="Normal 7 3 2 2 2 4 2" xfId="24179"/>
    <cellStyle name="Normal 7 3 2 2 2 5" xfId="11329"/>
    <cellStyle name="Normal 7 3 2 2 2 6" xfId="13969"/>
    <cellStyle name="Normal 7 3 2 2 2 7" xfId="18899"/>
    <cellStyle name="Normal 7 3 2 2 3" xfId="1105"/>
    <cellStyle name="Normal 7 3 2 2 3 2" xfId="2337"/>
    <cellStyle name="Normal 7 3 2 2 3 2 2" xfId="4979"/>
    <cellStyle name="Normal 7 3 2 2 3 2 2 2" xfId="10260"/>
    <cellStyle name="Normal 7 3 2 2 3 2 2 2 2" xfId="28403"/>
    <cellStyle name="Normal 7 3 2 2 3 2 2 3" xfId="18017"/>
    <cellStyle name="Normal 7 3 2 2 3 2 2 4" xfId="23123"/>
    <cellStyle name="Normal 7 3 2 2 3 2 3" xfId="7619"/>
    <cellStyle name="Normal 7 3 2 2 3 2 3 2" xfId="25763"/>
    <cellStyle name="Normal 7 3 2 2 3 2 4" xfId="12913"/>
    <cellStyle name="Normal 7 3 2 2 3 2 5" xfId="15553"/>
    <cellStyle name="Normal 7 3 2 2 3 2 6" xfId="20483"/>
    <cellStyle name="Normal 7 3 2 2 3 3" xfId="3747"/>
    <cellStyle name="Normal 7 3 2 2 3 3 2" xfId="9028"/>
    <cellStyle name="Normal 7 3 2 2 3 3 2 2" xfId="27171"/>
    <cellStyle name="Normal 7 3 2 2 3 3 3" xfId="16785"/>
    <cellStyle name="Normal 7 3 2 2 3 3 4" xfId="21891"/>
    <cellStyle name="Normal 7 3 2 2 3 4" xfId="6387"/>
    <cellStyle name="Normal 7 3 2 2 3 4 2" xfId="24531"/>
    <cellStyle name="Normal 7 3 2 2 3 5" xfId="11681"/>
    <cellStyle name="Normal 7 3 2 2 3 6" xfId="14321"/>
    <cellStyle name="Normal 7 3 2 2 3 7" xfId="19251"/>
    <cellStyle name="Normal 7 3 2 2 4" xfId="1633"/>
    <cellStyle name="Normal 7 3 2 2 4 2" xfId="4275"/>
    <cellStyle name="Normal 7 3 2 2 4 2 2" xfId="9556"/>
    <cellStyle name="Normal 7 3 2 2 4 2 2 2" xfId="27699"/>
    <cellStyle name="Normal 7 3 2 2 4 2 3" xfId="17313"/>
    <cellStyle name="Normal 7 3 2 2 4 2 4" xfId="22419"/>
    <cellStyle name="Normal 7 3 2 2 4 3" xfId="6915"/>
    <cellStyle name="Normal 7 3 2 2 4 3 2" xfId="25059"/>
    <cellStyle name="Normal 7 3 2 2 4 4" xfId="12209"/>
    <cellStyle name="Normal 7 3 2 2 4 5" xfId="14849"/>
    <cellStyle name="Normal 7 3 2 2 4 6" xfId="19779"/>
    <cellStyle name="Normal 7 3 2 2 5" xfId="3042"/>
    <cellStyle name="Normal 7 3 2 2 5 2" xfId="8324"/>
    <cellStyle name="Normal 7 3 2 2 5 2 2" xfId="26467"/>
    <cellStyle name="Normal 7 3 2 2 5 3" xfId="16081"/>
    <cellStyle name="Normal 7 3 2 2 5 4" xfId="21187"/>
    <cellStyle name="Normal 7 3 2 2 6" xfId="5683"/>
    <cellStyle name="Normal 7 3 2 2 6 2" xfId="23827"/>
    <cellStyle name="Normal 7 3 2 2 7" xfId="10981"/>
    <cellStyle name="Normal 7 3 2 2 8" xfId="13617"/>
    <cellStyle name="Normal 7 3 2 2 9" xfId="18547"/>
    <cellStyle name="Normal 7 3 2 3" xfId="576"/>
    <cellStyle name="Normal 7 3 2 3 2" xfId="1281"/>
    <cellStyle name="Normal 7 3 2 3 2 2" xfId="2513"/>
    <cellStyle name="Normal 7 3 2 3 2 2 2" xfId="5155"/>
    <cellStyle name="Normal 7 3 2 3 2 2 2 2" xfId="10436"/>
    <cellStyle name="Normal 7 3 2 3 2 2 2 2 2" xfId="28579"/>
    <cellStyle name="Normal 7 3 2 3 2 2 2 3" xfId="18193"/>
    <cellStyle name="Normal 7 3 2 3 2 2 2 4" xfId="23299"/>
    <cellStyle name="Normal 7 3 2 3 2 2 3" xfId="7795"/>
    <cellStyle name="Normal 7 3 2 3 2 2 3 2" xfId="25939"/>
    <cellStyle name="Normal 7 3 2 3 2 2 4" xfId="13089"/>
    <cellStyle name="Normal 7 3 2 3 2 2 5" xfId="15729"/>
    <cellStyle name="Normal 7 3 2 3 2 2 6" xfId="20659"/>
    <cellStyle name="Normal 7 3 2 3 2 3" xfId="3923"/>
    <cellStyle name="Normal 7 3 2 3 2 3 2" xfId="9204"/>
    <cellStyle name="Normal 7 3 2 3 2 3 2 2" xfId="27347"/>
    <cellStyle name="Normal 7 3 2 3 2 3 3" xfId="16961"/>
    <cellStyle name="Normal 7 3 2 3 2 3 4" xfId="22067"/>
    <cellStyle name="Normal 7 3 2 3 2 4" xfId="6563"/>
    <cellStyle name="Normal 7 3 2 3 2 4 2" xfId="24707"/>
    <cellStyle name="Normal 7 3 2 3 2 5" xfId="11857"/>
    <cellStyle name="Normal 7 3 2 3 2 6" xfId="14497"/>
    <cellStyle name="Normal 7 3 2 3 2 7" xfId="19427"/>
    <cellStyle name="Normal 7 3 2 3 3" xfId="1809"/>
    <cellStyle name="Normal 7 3 2 3 3 2" xfId="4451"/>
    <cellStyle name="Normal 7 3 2 3 3 2 2" xfId="9732"/>
    <cellStyle name="Normal 7 3 2 3 3 2 2 2" xfId="27875"/>
    <cellStyle name="Normal 7 3 2 3 3 2 3" xfId="17489"/>
    <cellStyle name="Normal 7 3 2 3 3 2 4" xfId="22595"/>
    <cellStyle name="Normal 7 3 2 3 3 3" xfId="7091"/>
    <cellStyle name="Normal 7 3 2 3 3 3 2" xfId="25235"/>
    <cellStyle name="Normal 7 3 2 3 3 4" xfId="12385"/>
    <cellStyle name="Normal 7 3 2 3 3 5" xfId="15025"/>
    <cellStyle name="Normal 7 3 2 3 3 6" xfId="19955"/>
    <cellStyle name="Normal 7 3 2 3 4" xfId="3218"/>
    <cellStyle name="Normal 7 3 2 3 4 2" xfId="8500"/>
    <cellStyle name="Normal 7 3 2 3 4 2 2" xfId="26643"/>
    <cellStyle name="Normal 7 3 2 3 4 3" xfId="16257"/>
    <cellStyle name="Normal 7 3 2 3 4 4" xfId="21363"/>
    <cellStyle name="Normal 7 3 2 3 5" xfId="5859"/>
    <cellStyle name="Normal 7 3 2 3 5 2" xfId="24003"/>
    <cellStyle name="Normal 7 3 2 3 6" xfId="11153"/>
    <cellStyle name="Normal 7 3 2 3 7" xfId="13793"/>
    <cellStyle name="Normal 7 3 2 3 8" xfId="18723"/>
    <cellStyle name="Normal 7 3 2 4" xfId="929"/>
    <cellStyle name="Normal 7 3 2 4 2" xfId="2161"/>
    <cellStyle name="Normal 7 3 2 4 2 2" xfId="4803"/>
    <cellStyle name="Normal 7 3 2 4 2 2 2" xfId="10084"/>
    <cellStyle name="Normal 7 3 2 4 2 2 2 2" xfId="28227"/>
    <cellStyle name="Normal 7 3 2 4 2 2 3" xfId="17841"/>
    <cellStyle name="Normal 7 3 2 4 2 2 4" xfId="22947"/>
    <cellStyle name="Normal 7 3 2 4 2 3" xfId="7443"/>
    <cellStyle name="Normal 7 3 2 4 2 3 2" xfId="25587"/>
    <cellStyle name="Normal 7 3 2 4 2 4" xfId="12737"/>
    <cellStyle name="Normal 7 3 2 4 2 5" xfId="15377"/>
    <cellStyle name="Normal 7 3 2 4 2 6" xfId="20307"/>
    <cellStyle name="Normal 7 3 2 4 3" xfId="3571"/>
    <cellStyle name="Normal 7 3 2 4 3 2" xfId="8852"/>
    <cellStyle name="Normal 7 3 2 4 3 2 2" xfId="26995"/>
    <cellStyle name="Normal 7 3 2 4 3 3" xfId="16609"/>
    <cellStyle name="Normal 7 3 2 4 3 4" xfId="21715"/>
    <cellStyle name="Normal 7 3 2 4 4" xfId="6211"/>
    <cellStyle name="Normal 7 3 2 4 4 2" xfId="24355"/>
    <cellStyle name="Normal 7 3 2 4 5" xfId="11505"/>
    <cellStyle name="Normal 7 3 2 4 6" xfId="14145"/>
    <cellStyle name="Normal 7 3 2 4 7" xfId="19075"/>
    <cellStyle name="Normal 7 3 2 5" xfId="1457"/>
    <cellStyle name="Normal 7 3 2 5 2" xfId="4099"/>
    <cellStyle name="Normal 7 3 2 5 2 2" xfId="9380"/>
    <cellStyle name="Normal 7 3 2 5 2 2 2" xfId="27523"/>
    <cellStyle name="Normal 7 3 2 5 2 3" xfId="17137"/>
    <cellStyle name="Normal 7 3 2 5 2 4" xfId="22243"/>
    <cellStyle name="Normal 7 3 2 5 3" xfId="6739"/>
    <cellStyle name="Normal 7 3 2 5 3 2" xfId="24883"/>
    <cellStyle name="Normal 7 3 2 5 4" xfId="12033"/>
    <cellStyle name="Normal 7 3 2 5 5" xfId="14673"/>
    <cellStyle name="Normal 7 3 2 5 6" xfId="19603"/>
    <cellStyle name="Normal 7 3 2 6" xfId="2689"/>
    <cellStyle name="Normal 7 3 2 6 2" xfId="5331"/>
    <cellStyle name="Normal 7 3 2 6 2 2" xfId="10612"/>
    <cellStyle name="Normal 7 3 2 6 2 2 2" xfId="28755"/>
    <cellStyle name="Normal 7 3 2 6 2 3" xfId="23475"/>
    <cellStyle name="Normal 7 3 2 6 3" xfId="7971"/>
    <cellStyle name="Normal 7 3 2 6 3 2" xfId="26115"/>
    <cellStyle name="Normal 7 3 2 6 4" xfId="13265"/>
    <cellStyle name="Normal 7 3 2 6 5" xfId="15905"/>
    <cellStyle name="Normal 7 3 2 6 6" xfId="20835"/>
    <cellStyle name="Normal 7 3 2 7" xfId="2866"/>
    <cellStyle name="Normal 7 3 2 7 2" xfId="8148"/>
    <cellStyle name="Normal 7 3 2 7 2 2" xfId="26291"/>
    <cellStyle name="Normal 7 3 2 7 3" xfId="21011"/>
    <cellStyle name="Normal 7 3 2 8" xfId="5507"/>
    <cellStyle name="Normal 7 3 2 8 2" xfId="23651"/>
    <cellStyle name="Normal 7 3 2 9" xfId="10805"/>
    <cellStyle name="Normal 7 3 3" xfId="313"/>
    <cellStyle name="Normal 7 3 3 2" xfId="666"/>
    <cellStyle name="Normal 7 3 3 2 2" xfId="1898"/>
    <cellStyle name="Normal 7 3 3 2 2 2" xfId="4540"/>
    <cellStyle name="Normal 7 3 3 2 2 2 2" xfId="9821"/>
    <cellStyle name="Normal 7 3 3 2 2 2 2 2" xfId="27964"/>
    <cellStyle name="Normal 7 3 3 2 2 2 3" xfId="17578"/>
    <cellStyle name="Normal 7 3 3 2 2 2 4" xfId="22684"/>
    <cellStyle name="Normal 7 3 3 2 2 3" xfId="7180"/>
    <cellStyle name="Normal 7 3 3 2 2 3 2" xfId="25324"/>
    <cellStyle name="Normal 7 3 3 2 2 4" xfId="12474"/>
    <cellStyle name="Normal 7 3 3 2 2 5" xfId="15114"/>
    <cellStyle name="Normal 7 3 3 2 2 6" xfId="20044"/>
    <cellStyle name="Normal 7 3 3 2 3" xfId="3308"/>
    <cellStyle name="Normal 7 3 3 2 3 2" xfId="8589"/>
    <cellStyle name="Normal 7 3 3 2 3 2 2" xfId="26732"/>
    <cellStyle name="Normal 7 3 3 2 3 3" xfId="16346"/>
    <cellStyle name="Normal 7 3 3 2 3 4" xfId="21452"/>
    <cellStyle name="Normal 7 3 3 2 4" xfId="5948"/>
    <cellStyle name="Normal 7 3 3 2 4 2" xfId="24092"/>
    <cellStyle name="Normal 7 3 3 2 5" xfId="11242"/>
    <cellStyle name="Normal 7 3 3 2 6" xfId="13882"/>
    <cellStyle name="Normal 7 3 3 2 7" xfId="18812"/>
    <cellStyle name="Normal 7 3 3 3" xfId="1018"/>
    <cellStyle name="Normal 7 3 3 3 2" xfId="2250"/>
    <cellStyle name="Normal 7 3 3 3 2 2" xfId="4892"/>
    <cellStyle name="Normal 7 3 3 3 2 2 2" xfId="10173"/>
    <cellStyle name="Normal 7 3 3 3 2 2 2 2" xfId="28316"/>
    <cellStyle name="Normal 7 3 3 3 2 2 3" xfId="17930"/>
    <cellStyle name="Normal 7 3 3 3 2 2 4" xfId="23036"/>
    <cellStyle name="Normal 7 3 3 3 2 3" xfId="7532"/>
    <cellStyle name="Normal 7 3 3 3 2 3 2" xfId="25676"/>
    <cellStyle name="Normal 7 3 3 3 2 4" xfId="12826"/>
    <cellStyle name="Normal 7 3 3 3 2 5" xfId="15466"/>
    <cellStyle name="Normal 7 3 3 3 2 6" xfId="20396"/>
    <cellStyle name="Normal 7 3 3 3 3" xfId="3660"/>
    <cellStyle name="Normal 7 3 3 3 3 2" xfId="8941"/>
    <cellStyle name="Normal 7 3 3 3 3 2 2" xfId="27084"/>
    <cellStyle name="Normal 7 3 3 3 3 3" xfId="16698"/>
    <cellStyle name="Normal 7 3 3 3 3 4" xfId="21804"/>
    <cellStyle name="Normal 7 3 3 3 4" xfId="6300"/>
    <cellStyle name="Normal 7 3 3 3 4 2" xfId="24444"/>
    <cellStyle name="Normal 7 3 3 3 5" xfId="11594"/>
    <cellStyle name="Normal 7 3 3 3 6" xfId="14234"/>
    <cellStyle name="Normal 7 3 3 3 7" xfId="19164"/>
    <cellStyle name="Normal 7 3 3 4" xfId="1546"/>
    <cellStyle name="Normal 7 3 3 4 2" xfId="4188"/>
    <cellStyle name="Normal 7 3 3 4 2 2" xfId="9469"/>
    <cellStyle name="Normal 7 3 3 4 2 2 2" xfId="27612"/>
    <cellStyle name="Normal 7 3 3 4 2 3" xfId="17226"/>
    <cellStyle name="Normal 7 3 3 4 2 4" xfId="22332"/>
    <cellStyle name="Normal 7 3 3 4 3" xfId="6828"/>
    <cellStyle name="Normal 7 3 3 4 3 2" xfId="24972"/>
    <cellStyle name="Normal 7 3 3 4 4" xfId="12122"/>
    <cellStyle name="Normal 7 3 3 4 5" xfId="14762"/>
    <cellStyle name="Normal 7 3 3 4 6" xfId="19692"/>
    <cellStyle name="Normal 7 3 3 5" xfId="2955"/>
    <cellStyle name="Normal 7 3 3 5 2" xfId="8237"/>
    <cellStyle name="Normal 7 3 3 5 2 2" xfId="26380"/>
    <cellStyle name="Normal 7 3 3 5 3" xfId="15994"/>
    <cellStyle name="Normal 7 3 3 5 4" xfId="21100"/>
    <cellStyle name="Normal 7 3 3 6" xfId="5596"/>
    <cellStyle name="Normal 7 3 3 6 2" xfId="23740"/>
    <cellStyle name="Normal 7 3 3 7" xfId="10896"/>
    <cellStyle name="Normal 7 3 3 8" xfId="13530"/>
    <cellStyle name="Normal 7 3 3 9" xfId="18460"/>
    <cellStyle name="Normal 7 3 4" xfId="465"/>
    <cellStyle name="Normal 7 3 4 2" xfId="1170"/>
    <cellStyle name="Normal 7 3 4 2 2" xfId="2402"/>
    <cellStyle name="Normal 7 3 4 2 2 2" xfId="5044"/>
    <cellStyle name="Normal 7 3 4 2 2 2 2" xfId="10325"/>
    <cellStyle name="Normal 7 3 4 2 2 2 2 2" xfId="28468"/>
    <cellStyle name="Normal 7 3 4 2 2 2 3" xfId="18082"/>
    <cellStyle name="Normal 7 3 4 2 2 2 4" xfId="23188"/>
    <cellStyle name="Normal 7 3 4 2 2 3" xfId="7684"/>
    <cellStyle name="Normal 7 3 4 2 2 3 2" xfId="25828"/>
    <cellStyle name="Normal 7 3 4 2 2 4" xfId="12978"/>
    <cellStyle name="Normal 7 3 4 2 2 5" xfId="15618"/>
    <cellStyle name="Normal 7 3 4 2 2 6" xfId="20548"/>
    <cellStyle name="Normal 7 3 4 2 3" xfId="3812"/>
    <cellStyle name="Normal 7 3 4 2 3 2" xfId="9093"/>
    <cellStyle name="Normal 7 3 4 2 3 2 2" xfId="27236"/>
    <cellStyle name="Normal 7 3 4 2 3 3" xfId="16850"/>
    <cellStyle name="Normal 7 3 4 2 3 4" xfId="21956"/>
    <cellStyle name="Normal 7 3 4 2 4" xfId="6452"/>
    <cellStyle name="Normal 7 3 4 2 4 2" xfId="24596"/>
    <cellStyle name="Normal 7 3 4 2 5" xfId="11746"/>
    <cellStyle name="Normal 7 3 4 2 6" xfId="14386"/>
    <cellStyle name="Normal 7 3 4 2 7" xfId="19316"/>
    <cellStyle name="Normal 7 3 4 3" xfId="1698"/>
    <cellStyle name="Normal 7 3 4 3 2" xfId="4340"/>
    <cellStyle name="Normal 7 3 4 3 2 2" xfId="9621"/>
    <cellStyle name="Normal 7 3 4 3 2 2 2" xfId="27764"/>
    <cellStyle name="Normal 7 3 4 3 2 3" xfId="17378"/>
    <cellStyle name="Normal 7 3 4 3 2 4" xfId="22484"/>
    <cellStyle name="Normal 7 3 4 3 3" xfId="6980"/>
    <cellStyle name="Normal 7 3 4 3 3 2" xfId="25124"/>
    <cellStyle name="Normal 7 3 4 3 4" xfId="12274"/>
    <cellStyle name="Normal 7 3 4 3 5" xfId="14914"/>
    <cellStyle name="Normal 7 3 4 3 6" xfId="19844"/>
    <cellStyle name="Normal 7 3 4 4" xfId="3107"/>
    <cellStyle name="Normal 7 3 4 4 2" xfId="8389"/>
    <cellStyle name="Normal 7 3 4 4 2 2" xfId="26532"/>
    <cellStyle name="Normal 7 3 4 4 3" xfId="16146"/>
    <cellStyle name="Normal 7 3 4 4 4" xfId="21252"/>
    <cellStyle name="Normal 7 3 4 5" xfId="5748"/>
    <cellStyle name="Normal 7 3 4 5 2" xfId="23892"/>
    <cellStyle name="Normal 7 3 4 6" xfId="11046"/>
    <cellStyle name="Normal 7 3 4 7" xfId="13682"/>
    <cellStyle name="Normal 7 3 4 8" xfId="18612"/>
    <cellStyle name="Normal 7 3 5" xfId="818"/>
    <cellStyle name="Normal 7 3 5 2" xfId="2050"/>
    <cellStyle name="Normal 7 3 5 2 2" xfId="4692"/>
    <cellStyle name="Normal 7 3 5 2 2 2" xfId="9973"/>
    <cellStyle name="Normal 7 3 5 2 2 2 2" xfId="28116"/>
    <cellStyle name="Normal 7 3 5 2 2 3" xfId="17730"/>
    <cellStyle name="Normal 7 3 5 2 2 4" xfId="22836"/>
    <cellStyle name="Normal 7 3 5 2 3" xfId="7332"/>
    <cellStyle name="Normal 7 3 5 2 3 2" xfId="25476"/>
    <cellStyle name="Normal 7 3 5 2 4" xfId="12626"/>
    <cellStyle name="Normal 7 3 5 2 5" xfId="15266"/>
    <cellStyle name="Normal 7 3 5 2 6" xfId="20196"/>
    <cellStyle name="Normal 7 3 5 3" xfId="3460"/>
    <cellStyle name="Normal 7 3 5 3 2" xfId="8741"/>
    <cellStyle name="Normal 7 3 5 3 2 2" xfId="26884"/>
    <cellStyle name="Normal 7 3 5 3 3" xfId="16498"/>
    <cellStyle name="Normal 7 3 5 3 4" xfId="21604"/>
    <cellStyle name="Normal 7 3 5 4" xfId="6100"/>
    <cellStyle name="Normal 7 3 5 4 2" xfId="24244"/>
    <cellStyle name="Normal 7 3 5 5" xfId="11394"/>
    <cellStyle name="Normal 7 3 5 6" xfId="14034"/>
    <cellStyle name="Normal 7 3 5 7" xfId="18964"/>
    <cellStyle name="Normal 7 3 6" xfId="1370"/>
    <cellStyle name="Normal 7 3 6 2" xfId="4012"/>
    <cellStyle name="Normal 7 3 6 2 2" xfId="9293"/>
    <cellStyle name="Normal 7 3 6 2 2 2" xfId="27436"/>
    <cellStyle name="Normal 7 3 6 2 3" xfId="17050"/>
    <cellStyle name="Normal 7 3 6 2 4" xfId="22156"/>
    <cellStyle name="Normal 7 3 6 3" xfId="6652"/>
    <cellStyle name="Normal 7 3 6 3 2" xfId="24796"/>
    <cellStyle name="Normal 7 3 6 4" xfId="11946"/>
    <cellStyle name="Normal 7 3 6 5" xfId="14586"/>
    <cellStyle name="Normal 7 3 6 6" xfId="19516"/>
    <cellStyle name="Normal 7 3 7" xfId="2602"/>
    <cellStyle name="Normal 7 3 7 2" xfId="5244"/>
    <cellStyle name="Normal 7 3 7 2 2" xfId="10525"/>
    <cellStyle name="Normal 7 3 7 2 2 2" xfId="28668"/>
    <cellStyle name="Normal 7 3 7 2 3" xfId="23388"/>
    <cellStyle name="Normal 7 3 7 3" xfId="7884"/>
    <cellStyle name="Normal 7 3 7 3 2" xfId="26028"/>
    <cellStyle name="Normal 7 3 7 4" xfId="13178"/>
    <cellStyle name="Normal 7 3 7 5" xfId="15818"/>
    <cellStyle name="Normal 7 3 7 6" xfId="20748"/>
    <cellStyle name="Normal 7 3 8" xfId="2754"/>
    <cellStyle name="Normal 7 3 8 2" xfId="8036"/>
    <cellStyle name="Normal 7 3 8 2 2" xfId="26180"/>
    <cellStyle name="Normal 7 3 8 3" xfId="20900"/>
    <cellStyle name="Normal 7 3 9" xfId="5396"/>
    <cellStyle name="Normal 7 3 9 2" xfId="23540"/>
    <cellStyle name="Normal 7 4" xfId="151"/>
    <cellStyle name="Normal 7 5" xfId="159"/>
    <cellStyle name="Normal 7 5 10" xfId="10706"/>
    <cellStyle name="Normal 7 5 11" xfId="13390"/>
    <cellStyle name="Normal 7 5 12" xfId="18319"/>
    <cellStyle name="Normal 7 5 2" xfId="251"/>
    <cellStyle name="Normal 7 5 2 10" xfId="13477"/>
    <cellStyle name="Normal 7 5 2 11" xfId="18407"/>
    <cellStyle name="Normal 7 5 2 2" xfId="436"/>
    <cellStyle name="Normal 7 5 2 2 2" xfId="789"/>
    <cellStyle name="Normal 7 5 2 2 2 2" xfId="2021"/>
    <cellStyle name="Normal 7 5 2 2 2 2 2" xfId="4663"/>
    <cellStyle name="Normal 7 5 2 2 2 2 2 2" xfId="9944"/>
    <cellStyle name="Normal 7 5 2 2 2 2 2 2 2" xfId="28087"/>
    <cellStyle name="Normal 7 5 2 2 2 2 2 3" xfId="17701"/>
    <cellStyle name="Normal 7 5 2 2 2 2 2 4" xfId="22807"/>
    <cellStyle name="Normal 7 5 2 2 2 2 3" xfId="7303"/>
    <cellStyle name="Normal 7 5 2 2 2 2 3 2" xfId="25447"/>
    <cellStyle name="Normal 7 5 2 2 2 2 4" xfId="12597"/>
    <cellStyle name="Normal 7 5 2 2 2 2 5" xfId="15237"/>
    <cellStyle name="Normal 7 5 2 2 2 2 6" xfId="20167"/>
    <cellStyle name="Normal 7 5 2 2 2 3" xfId="3431"/>
    <cellStyle name="Normal 7 5 2 2 2 3 2" xfId="8712"/>
    <cellStyle name="Normal 7 5 2 2 2 3 2 2" xfId="26855"/>
    <cellStyle name="Normal 7 5 2 2 2 3 3" xfId="16469"/>
    <cellStyle name="Normal 7 5 2 2 2 3 4" xfId="21575"/>
    <cellStyle name="Normal 7 5 2 2 2 4" xfId="6071"/>
    <cellStyle name="Normal 7 5 2 2 2 4 2" xfId="24215"/>
    <cellStyle name="Normal 7 5 2 2 2 5" xfId="11365"/>
    <cellStyle name="Normal 7 5 2 2 2 6" xfId="14005"/>
    <cellStyle name="Normal 7 5 2 2 2 7" xfId="18935"/>
    <cellStyle name="Normal 7 5 2 2 3" xfId="1141"/>
    <cellStyle name="Normal 7 5 2 2 3 2" xfId="2373"/>
    <cellStyle name="Normal 7 5 2 2 3 2 2" xfId="5015"/>
    <cellStyle name="Normal 7 5 2 2 3 2 2 2" xfId="10296"/>
    <cellStyle name="Normal 7 5 2 2 3 2 2 2 2" xfId="28439"/>
    <cellStyle name="Normal 7 5 2 2 3 2 2 3" xfId="18053"/>
    <cellStyle name="Normal 7 5 2 2 3 2 2 4" xfId="23159"/>
    <cellStyle name="Normal 7 5 2 2 3 2 3" xfId="7655"/>
    <cellStyle name="Normal 7 5 2 2 3 2 3 2" xfId="25799"/>
    <cellStyle name="Normal 7 5 2 2 3 2 4" xfId="12949"/>
    <cellStyle name="Normal 7 5 2 2 3 2 5" xfId="15589"/>
    <cellStyle name="Normal 7 5 2 2 3 2 6" xfId="20519"/>
    <cellStyle name="Normal 7 5 2 2 3 3" xfId="3783"/>
    <cellStyle name="Normal 7 5 2 2 3 3 2" xfId="9064"/>
    <cellStyle name="Normal 7 5 2 2 3 3 2 2" xfId="27207"/>
    <cellStyle name="Normal 7 5 2 2 3 3 3" xfId="16821"/>
    <cellStyle name="Normal 7 5 2 2 3 3 4" xfId="21927"/>
    <cellStyle name="Normal 7 5 2 2 3 4" xfId="6423"/>
    <cellStyle name="Normal 7 5 2 2 3 4 2" xfId="24567"/>
    <cellStyle name="Normal 7 5 2 2 3 5" xfId="11717"/>
    <cellStyle name="Normal 7 5 2 2 3 6" xfId="14357"/>
    <cellStyle name="Normal 7 5 2 2 3 7" xfId="19287"/>
    <cellStyle name="Normal 7 5 2 2 4" xfId="1669"/>
    <cellStyle name="Normal 7 5 2 2 4 2" xfId="4311"/>
    <cellStyle name="Normal 7 5 2 2 4 2 2" xfId="9592"/>
    <cellStyle name="Normal 7 5 2 2 4 2 2 2" xfId="27735"/>
    <cellStyle name="Normal 7 5 2 2 4 2 3" xfId="17349"/>
    <cellStyle name="Normal 7 5 2 2 4 2 4" xfId="22455"/>
    <cellStyle name="Normal 7 5 2 2 4 3" xfId="6951"/>
    <cellStyle name="Normal 7 5 2 2 4 3 2" xfId="25095"/>
    <cellStyle name="Normal 7 5 2 2 4 4" xfId="12245"/>
    <cellStyle name="Normal 7 5 2 2 4 5" xfId="14885"/>
    <cellStyle name="Normal 7 5 2 2 4 6" xfId="19815"/>
    <cellStyle name="Normal 7 5 2 2 5" xfId="3078"/>
    <cellStyle name="Normal 7 5 2 2 5 2" xfId="8360"/>
    <cellStyle name="Normal 7 5 2 2 5 2 2" xfId="26503"/>
    <cellStyle name="Normal 7 5 2 2 5 3" xfId="16117"/>
    <cellStyle name="Normal 7 5 2 2 5 4" xfId="21223"/>
    <cellStyle name="Normal 7 5 2 2 6" xfId="5719"/>
    <cellStyle name="Normal 7 5 2 2 6 2" xfId="23863"/>
    <cellStyle name="Normal 7 5 2 2 7" xfId="11017"/>
    <cellStyle name="Normal 7 5 2 2 8" xfId="13653"/>
    <cellStyle name="Normal 7 5 2 2 9" xfId="18583"/>
    <cellStyle name="Normal 7 5 2 3" xfId="612"/>
    <cellStyle name="Normal 7 5 2 3 2" xfId="1317"/>
    <cellStyle name="Normal 7 5 2 3 2 2" xfId="2549"/>
    <cellStyle name="Normal 7 5 2 3 2 2 2" xfId="5191"/>
    <cellStyle name="Normal 7 5 2 3 2 2 2 2" xfId="10472"/>
    <cellStyle name="Normal 7 5 2 3 2 2 2 2 2" xfId="28615"/>
    <cellStyle name="Normal 7 5 2 3 2 2 2 3" xfId="18229"/>
    <cellStyle name="Normal 7 5 2 3 2 2 2 4" xfId="23335"/>
    <cellStyle name="Normal 7 5 2 3 2 2 3" xfId="7831"/>
    <cellStyle name="Normal 7 5 2 3 2 2 3 2" xfId="25975"/>
    <cellStyle name="Normal 7 5 2 3 2 2 4" xfId="13125"/>
    <cellStyle name="Normal 7 5 2 3 2 2 5" xfId="15765"/>
    <cellStyle name="Normal 7 5 2 3 2 2 6" xfId="20695"/>
    <cellStyle name="Normal 7 5 2 3 2 3" xfId="3959"/>
    <cellStyle name="Normal 7 5 2 3 2 3 2" xfId="9240"/>
    <cellStyle name="Normal 7 5 2 3 2 3 2 2" xfId="27383"/>
    <cellStyle name="Normal 7 5 2 3 2 3 3" xfId="16997"/>
    <cellStyle name="Normal 7 5 2 3 2 3 4" xfId="22103"/>
    <cellStyle name="Normal 7 5 2 3 2 4" xfId="6599"/>
    <cellStyle name="Normal 7 5 2 3 2 4 2" xfId="24743"/>
    <cellStyle name="Normal 7 5 2 3 2 5" xfId="11893"/>
    <cellStyle name="Normal 7 5 2 3 2 6" xfId="14533"/>
    <cellStyle name="Normal 7 5 2 3 2 7" xfId="19463"/>
    <cellStyle name="Normal 7 5 2 3 3" xfId="1845"/>
    <cellStyle name="Normal 7 5 2 3 3 2" xfId="4487"/>
    <cellStyle name="Normal 7 5 2 3 3 2 2" xfId="9768"/>
    <cellStyle name="Normal 7 5 2 3 3 2 2 2" xfId="27911"/>
    <cellStyle name="Normal 7 5 2 3 3 2 3" xfId="17525"/>
    <cellStyle name="Normal 7 5 2 3 3 2 4" xfId="22631"/>
    <cellStyle name="Normal 7 5 2 3 3 3" xfId="7127"/>
    <cellStyle name="Normal 7 5 2 3 3 3 2" xfId="25271"/>
    <cellStyle name="Normal 7 5 2 3 3 4" xfId="12421"/>
    <cellStyle name="Normal 7 5 2 3 3 5" xfId="15061"/>
    <cellStyle name="Normal 7 5 2 3 3 6" xfId="19991"/>
    <cellStyle name="Normal 7 5 2 3 4" xfId="3254"/>
    <cellStyle name="Normal 7 5 2 3 4 2" xfId="8536"/>
    <cellStyle name="Normal 7 5 2 3 4 2 2" xfId="26679"/>
    <cellStyle name="Normal 7 5 2 3 4 3" xfId="16293"/>
    <cellStyle name="Normal 7 5 2 3 4 4" xfId="21399"/>
    <cellStyle name="Normal 7 5 2 3 5" xfId="5895"/>
    <cellStyle name="Normal 7 5 2 3 5 2" xfId="24039"/>
    <cellStyle name="Normal 7 5 2 3 6" xfId="11189"/>
    <cellStyle name="Normal 7 5 2 3 7" xfId="13829"/>
    <cellStyle name="Normal 7 5 2 3 8" xfId="18759"/>
    <cellStyle name="Normal 7 5 2 4" xfId="965"/>
    <cellStyle name="Normal 7 5 2 4 2" xfId="2197"/>
    <cellStyle name="Normal 7 5 2 4 2 2" xfId="4839"/>
    <cellStyle name="Normal 7 5 2 4 2 2 2" xfId="10120"/>
    <cellStyle name="Normal 7 5 2 4 2 2 2 2" xfId="28263"/>
    <cellStyle name="Normal 7 5 2 4 2 2 3" xfId="17877"/>
    <cellStyle name="Normal 7 5 2 4 2 2 4" xfId="22983"/>
    <cellStyle name="Normal 7 5 2 4 2 3" xfId="7479"/>
    <cellStyle name="Normal 7 5 2 4 2 3 2" xfId="25623"/>
    <cellStyle name="Normal 7 5 2 4 2 4" xfId="12773"/>
    <cellStyle name="Normal 7 5 2 4 2 5" xfId="15413"/>
    <cellStyle name="Normal 7 5 2 4 2 6" xfId="20343"/>
    <cellStyle name="Normal 7 5 2 4 3" xfId="3607"/>
    <cellStyle name="Normal 7 5 2 4 3 2" xfId="8888"/>
    <cellStyle name="Normal 7 5 2 4 3 2 2" xfId="27031"/>
    <cellStyle name="Normal 7 5 2 4 3 3" xfId="16645"/>
    <cellStyle name="Normal 7 5 2 4 3 4" xfId="21751"/>
    <cellStyle name="Normal 7 5 2 4 4" xfId="6247"/>
    <cellStyle name="Normal 7 5 2 4 4 2" xfId="24391"/>
    <cellStyle name="Normal 7 5 2 4 5" xfId="11541"/>
    <cellStyle name="Normal 7 5 2 4 6" xfId="14181"/>
    <cellStyle name="Normal 7 5 2 4 7" xfId="19111"/>
    <cellStyle name="Normal 7 5 2 5" xfId="1493"/>
    <cellStyle name="Normal 7 5 2 5 2" xfId="4135"/>
    <cellStyle name="Normal 7 5 2 5 2 2" xfId="9416"/>
    <cellStyle name="Normal 7 5 2 5 2 2 2" xfId="27559"/>
    <cellStyle name="Normal 7 5 2 5 2 3" xfId="17173"/>
    <cellStyle name="Normal 7 5 2 5 2 4" xfId="22279"/>
    <cellStyle name="Normal 7 5 2 5 3" xfId="6775"/>
    <cellStyle name="Normal 7 5 2 5 3 2" xfId="24919"/>
    <cellStyle name="Normal 7 5 2 5 4" xfId="12069"/>
    <cellStyle name="Normal 7 5 2 5 5" xfId="14709"/>
    <cellStyle name="Normal 7 5 2 5 6" xfId="19639"/>
    <cellStyle name="Normal 7 5 2 6" xfId="2725"/>
    <cellStyle name="Normal 7 5 2 6 2" xfId="5367"/>
    <cellStyle name="Normal 7 5 2 6 2 2" xfId="10648"/>
    <cellStyle name="Normal 7 5 2 6 2 2 2" xfId="28791"/>
    <cellStyle name="Normal 7 5 2 6 2 3" xfId="23511"/>
    <cellStyle name="Normal 7 5 2 6 3" xfId="8007"/>
    <cellStyle name="Normal 7 5 2 6 3 2" xfId="26151"/>
    <cellStyle name="Normal 7 5 2 6 4" xfId="13301"/>
    <cellStyle name="Normal 7 5 2 6 5" xfId="15941"/>
    <cellStyle name="Normal 7 5 2 6 6" xfId="20871"/>
    <cellStyle name="Normal 7 5 2 7" xfId="2902"/>
    <cellStyle name="Normal 7 5 2 7 2" xfId="8184"/>
    <cellStyle name="Normal 7 5 2 7 2 2" xfId="26327"/>
    <cellStyle name="Normal 7 5 2 7 3" xfId="21047"/>
    <cellStyle name="Normal 7 5 2 8" xfId="5543"/>
    <cellStyle name="Normal 7 5 2 8 2" xfId="23687"/>
    <cellStyle name="Normal 7 5 2 9" xfId="10841"/>
    <cellStyle name="Normal 7 5 3" xfId="349"/>
    <cellStyle name="Normal 7 5 3 2" xfId="702"/>
    <cellStyle name="Normal 7 5 3 2 2" xfId="1934"/>
    <cellStyle name="Normal 7 5 3 2 2 2" xfId="4576"/>
    <cellStyle name="Normal 7 5 3 2 2 2 2" xfId="9857"/>
    <cellStyle name="Normal 7 5 3 2 2 2 2 2" xfId="28000"/>
    <cellStyle name="Normal 7 5 3 2 2 2 3" xfId="17614"/>
    <cellStyle name="Normal 7 5 3 2 2 2 4" xfId="22720"/>
    <cellStyle name="Normal 7 5 3 2 2 3" xfId="7216"/>
    <cellStyle name="Normal 7 5 3 2 2 3 2" xfId="25360"/>
    <cellStyle name="Normal 7 5 3 2 2 4" xfId="12510"/>
    <cellStyle name="Normal 7 5 3 2 2 5" xfId="15150"/>
    <cellStyle name="Normal 7 5 3 2 2 6" xfId="20080"/>
    <cellStyle name="Normal 7 5 3 2 3" xfId="3344"/>
    <cellStyle name="Normal 7 5 3 2 3 2" xfId="8625"/>
    <cellStyle name="Normal 7 5 3 2 3 2 2" xfId="26768"/>
    <cellStyle name="Normal 7 5 3 2 3 3" xfId="16382"/>
    <cellStyle name="Normal 7 5 3 2 3 4" xfId="21488"/>
    <cellStyle name="Normal 7 5 3 2 4" xfId="5984"/>
    <cellStyle name="Normal 7 5 3 2 4 2" xfId="24128"/>
    <cellStyle name="Normal 7 5 3 2 5" xfId="11278"/>
    <cellStyle name="Normal 7 5 3 2 6" xfId="13918"/>
    <cellStyle name="Normal 7 5 3 2 7" xfId="18848"/>
    <cellStyle name="Normal 7 5 3 3" xfId="1054"/>
    <cellStyle name="Normal 7 5 3 3 2" xfId="2286"/>
    <cellStyle name="Normal 7 5 3 3 2 2" xfId="4928"/>
    <cellStyle name="Normal 7 5 3 3 2 2 2" xfId="10209"/>
    <cellStyle name="Normal 7 5 3 3 2 2 2 2" xfId="28352"/>
    <cellStyle name="Normal 7 5 3 3 2 2 3" xfId="17966"/>
    <cellStyle name="Normal 7 5 3 3 2 2 4" xfId="23072"/>
    <cellStyle name="Normal 7 5 3 3 2 3" xfId="7568"/>
    <cellStyle name="Normal 7 5 3 3 2 3 2" xfId="25712"/>
    <cellStyle name="Normal 7 5 3 3 2 4" xfId="12862"/>
    <cellStyle name="Normal 7 5 3 3 2 5" xfId="15502"/>
    <cellStyle name="Normal 7 5 3 3 2 6" xfId="20432"/>
    <cellStyle name="Normal 7 5 3 3 3" xfId="3696"/>
    <cellStyle name="Normal 7 5 3 3 3 2" xfId="8977"/>
    <cellStyle name="Normal 7 5 3 3 3 2 2" xfId="27120"/>
    <cellStyle name="Normal 7 5 3 3 3 3" xfId="16734"/>
    <cellStyle name="Normal 7 5 3 3 3 4" xfId="21840"/>
    <cellStyle name="Normal 7 5 3 3 4" xfId="6336"/>
    <cellStyle name="Normal 7 5 3 3 4 2" xfId="24480"/>
    <cellStyle name="Normal 7 5 3 3 5" xfId="11630"/>
    <cellStyle name="Normal 7 5 3 3 6" xfId="14270"/>
    <cellStyle name="Normal 7 5 3 3 7" xfId="19200"/>
    <cellStyle name="Normal 7 5 3 4" xfId="1582"/>
    <cellStyle name="Normal 7 5 3 4 2" xfId="4224"/>
    <cellStyle name="Normal 7 5 3 4 2 2" xfId="9505"/>
    <cellStyle name="Normal 7 5 3 4 2 2 2" xfId="27648"/>
    <cellStyle name="Normal 7 5 3 4 2 3" xfId="17262"/>
    <cellStyle name="Normal 7 5 3 4 2 4" xfId="22368"/>
    <cellStyle name="Normal 7 5 3 4 3" xfId="6864"/>
    <cellStyle name="Normal 7 5 3 4 3 2" xfId="25008"/>
    <cellStyle name="Normal 7 5 3 4 4" xfId="12158"/>
    <cellStyle name="Normal 7 5 3 4 5" xfId="14798"/>
    <cellStyle name="Normal 7 5 3 4 6" xfId="19728"/>
    <cellStyle name="Normal 7 5 3 5" xfId="2991"/>
    <cellStyle name="Normal 7 5 3 5 2" xfId="8273"/>
    <cellStyle name="Normal 7 5 3 5 2 2" xfId="26416"/>
    <cellStyle name="Normal 7 5 3 5 3" xfId="16030"/>
    <cellStyle name="Normal 7 5 3 5 4" xfId="21136"/>
    <cellStyle name="Normal 7 5 3 6" xfId="5632"/>
    <cellStyle name="Normal 7 5 3 6 2" xfId="23776"/>
    <cellStyle name="Normal 7 5 3 7" xfId="10932"/>
    <cellStyle name="Normal 7 5 3 8" xfId="13566"/>
    <cellStyle name="Normal 7 5 3 9" xfId="18496"/>
    <cellStyle name="Normal 7 5 4" xfId="525"/>
    <cellStyle name="Normal 7 5 4 2" xfId="1230"/>
    <cellStyle name="Normal 7 5 4 2 2" xfId="2462"/>
    <cellStyle name="Normal 7 5 4 2 2 2" xfId="5104"/>
    <cellStyle name="Normal 7 5 4 2 2 2 2" xfId="10385"/>
    <cellStyle name="Normal 7 5 4 2 2 2 2 2" xfId="28528"/>
    <cellStyle name="Normal 7 5 4 2 2 2 3" xfId="18142"/>
    <cellStyle name="Normal 7 5 4 2 2 2 4" xfId="23248"/>
    <cellStyle name="Normal 7 5 4 2 2 3" xfId="7744"/>
    <cellStyle name="Normal 7 5 4 2 2 3 2" xfId="25888"/>
    <cellStyle name="Normal 7 5 4 2 2 4" xfId="13038"/>
    <cellStyle name="Normal 7 5 4 2 2 5" xfId="15678"/>
    <cellStyle name="Normal 7 5 4 2 2 6" xfId="20608"/>
    <cellStyle name="Normal 7 5 4 2 3" xfId="3872"/>
    <cellStyle name="Normal 7 5 4 2 3 2" xfId="9153"/>
    <cellStyle name="Normal 7 5 4 2 3 2 2" xfId="27296"/>
    <cellStyle name="Normal 7 5 4 2 3 3" xfId="16910"/>
    <cellStyle name="Normal 7 5 4 2 3 4" xfId="22016"/>
    <cellStyle name="Normal 7 5 4 2 4" xfId="6512"/>
    <cellStyle name="Normal 7 5 4 2 4 2" xfId="24656"/>
    <cellStyle name="Normal 7 5 4 2 5" xfId="11806"/>
    <cellStyle name="Normal 7 5 4 2 6" xfId="14446"/>
    <cellStyle name="Normal 7 5 4 2 7" xfId="19376"/>
    <cellStyle name="Normal 7 5 4 3" xfId="1758"/>
    <cellStyle name="Normal 7 5 4 3 2" xfId="4400"/>
    <cellStyle name="Normal 7 5 4 3 2 2" xfId="9681"/>
    <cellStyle name="Normal 7 5 4 3 2 2 2" xfId="27824"/>
    <cellStyle name="Normal 7 5 4 3 2 3" xfId="17438"/>
    <cellStyle name="Normal 7 5 4 3 2 4" xfId="22544"/>
    <cellStyle name="Normal 7 5 4 3 3" xfId="7040"/>
    <cellStyle name="Normal 7 5 4 3 3 2" xfId="25184"/>
    <cellStyle name="Normal 7 5 4 3 4" xfId="12334"/>
    <cellStyle name="Normal 7 5 4 3 5" xfId="14974"/>
    <cellStyle name="Normal 7 5 4 3 6" xfId="19904"/>
    <cellStyle name="Normal 7 5 4 4" xfId="3167"/>
    <cellStyle name="Normal 7 5 4 4 2" xfId="8449"/>
    <cellStyle name="Normal 7 5 4 4 2 2" xfId="26592"/>
    <cellStyle name="Normal 7 5 4 4 3" xfId="16206"/>
    <cellStyle name="Normal 7 5 4 4 4" xfId="21312"/>
    <cellStyle name="Normal 7 5 4 5" xfId="5808"/>
    <cellStyle name="Normal 7 5 4 5 2" xfId="23952"/>
    <cellStyle name="Normal 7 5 4 6" xfId="11104"/>
    <cellStyle name="Normal 7 5 4 7" xfId="13742"/>
    <cellStyle name="Normal 7 5 4 8" xfId="18672"/>
    <cellStyle name="Normal 7 5 5" xfId="878"/>
    <cellStyle name="Normal 7 5 5 2" xfId="2110"/>
    <cellStyle name="Normal 7 5 5 2 2" xfId="4752"/>
    <cellStyle name="Normal 7 5 5 2 2 2" xfId="10033"/>
    <cellStyle name="Normal 7 5 5 2 2 2 2" xfId="28176"/>
    <cellStyle name="Normal 7 5 5 2 2 3" xfId="17790"/>
    <cellStyle name="Normal 7 5 5 2 2 4" xfId="22896"/>
    <cellStyle name="Normal 7 5 5 2 3" xfId="7392"/>
    <cellStyle name="Normal 7 5 5 2 3 2" xfId="25536"/>
    <cellStyle name="Normal 7 5 5 2 4" xfId="12686"/>
    <cellStyle name="Normal 7 5 5 2 5" xfId="15326"/>
    <cellStyle name="Normal 7 5 5 2 6" xfId="20256"/>
    <cellStyle name="Normal 7 5 5 3" xfId="3520"/>
    <cellStyle name="Normal 7 5 5 3 2" xfId="8801"/>
    <cellStyle name="Normal 7 5 5 3 2 2" xfId="26944"/>
    <cellStyle name="Normal 7 5 5 3 3" xfId="16558"/>
    <cellStyle name="Normal 7 5 5 3 4" xfId="21664"/>
    <cellStyle name="Normal 7 5 5 4" xfId="6160"/>
    <cellStyle name="Normal 7 5 5 4 2" xfId="24304"/>
    <cellStyle name="Normal 7 5 5 5" xfId="11454"/>
    <cellStyle name="Normal 7 5 5 6" xfId="14094"/>
    <cellStyle name="Normal 7 5 5 7" xfId="19024"/>
    <cellStyle name="Normal 7 5 6" xfId="1406"/>
    <cellStyle name="Normal 7 5 6 2" xfId="4048"/>
    <cellStyle name="Normal 7 5 6 2 2" xfId="9329"/>
    <cellStyle name="Normal 7 5 6 2 2 2" xfId="27472"/>
    <cellStyle name="Normal 7 5 6 2 3" xfId="17086"/>
    <cellStyle name="Normal 7 5 6 2 4" xfId="22192"/>
    <cellStyle name="Normal 7 5 6 3" xfId="6688"/>
    <cellStyle name="Normal 7 5 6 3 2" xfId="24832"/>
    <cellStyle name="Normal 7 5 6 4" xfId="11982"/>
    <cellStyle name="Normal 7 5 6 5" xfId="14622"/>
    <cellStyle name="Normal 7 5 6 6" xfId="19552"/>
    <cellStyle name="Normal 7 5 7" xfId="2638"/>
    <cellStyle name="Normal 7 5 7 2" xfId="5280"/>
    <cellStyle name="Normal 7 5 7 2 2" xfId="10561"/>
    <cellStyle name="Normal 7 5 7 2 2 2" xfId="28704"/>
    <cellStyle name="Normal 7 5 7 2 3" xfId="23424"/>
    <cellStyle name="Normal 7 5 7 3" xfId="7920"/>
    <cellStyle name="Normal 7 5 7 3 2" xfId="26064"/>
    <cellStyle name="Normal 7 5 7 4" xfId="13214"/>
    <cellStyle name="Normal 7 5 7 5" xfId="15854"/>
    <cellStyle name="Normal 7 5 7 6" xfId="20784"/>
    <cellStyle name="Normal 7 5 8" xfId="2815"/>
    <cellStyle name="Normal 7 5 8 2" xfId="8097"/>
    <cellStyle name="Normal 7 5 8 2 2" xfId="26240"/>
    <cellStyle name="Normal 7 5 8 3" xfId="20960"/>
    <cellStyle name="Normal 7 5 9" xfId="5456"/>
    <cellStyle name="Normal 7 5 9 2" xfId="23600"/>
    <cellStyle name="Normal 7 6" xfId="185"/>
    <cellStyle name="Normal 7 6 10" xfId="10688"/>
    <cellStyle name="Normal 7 6 11" xfId="13412"/>
    <cellStyle name="Normal 7 6 12" xfId="18342"/>
    <cellStyle name="Normal 7 6 2" xfId="258"/>
    <cellStyle name="Normal 7 6 2 2" xfId="724"/>
    <cellStyle name="Normal 7 6 2 2 2" xfId="1956"/>
    <cellStyle name="Normal 7 6 2 2 2 2" xfId="4598"/>
    <cellStyle name="Normal 7 6 2 2 2 2 2" xfId="9879"/>
    <cellStyle name="Normal 7 6 2 2 2 2 2 2" xfId="28022"/>
    <cellStyle name="Normal 7 6 2 2 2 2 3" xfId="17636"/>
    <cellStyle name="Normal 7 6 2 2 2 2 4" xfId="22742"/>
    <cellStyle name="Normal 7 6 2 2 2 3" xfId="7238"/>
    <cellStyle name="Normal 7 6 2 2 2 3 2" xfId="25382"/>
    <cellStyle name="Normal 7 6 2 2 2 4" xfId="12532"/>
    <cellStyle name="Normal 7 6 2 2 2 5" xfId="15172"/>
    <cellStyle name="Normal 7 6 2 2 2 6" xfId="20102"/>
    <cellStyle name="Normal 7 6 2 2 3" xfId="3366"/>
    <cellStyle name="Normal 7 6 2 2 3 2" xfId="8647"/>
    <cellStyle name="Normal 7 6 2 2 3 2 2" xfId="26790"/>
    <cellStyle name="Normal 7 6 2 2 3 3" xfId="16404"/>
    <cellStyle name="Normal 7 6 2 2 3 4" xfId="21510"/>
    <cellStyle name="Normal 7 6 2 2 4" xfId="6006"/>
    <cellStyle name="Normal 7 6 2 2 4 2" xfId="24150"/>
    <cellStyle name="Normal 7 6 2 2 5" xfId="11300"/>
    <cellStyle name="Normal 7 6 2 2 6" xfId="13940"/>
    <cellStyle name="Normal 7 6 2 2 7" xfId="18870"/>
    <cellStyle name="Normal 7 6 2 3" xfId="1076"/>
    <cellStyle name="Normal 7 6 2 3 2" xfId="2308"/>
    <cellStyle name="Normal 7 6 2 3 2 2" xfId="4950"/>
    <cellStyle name="Normal 7 6 2 3 2 2 2" xfId="10231"/>
    <cellStyle name="Normal 7 6 2 3 2 2 2 2" xfId="28374"/>
    <cellStyle name="Normal 7 6 2 3 2 2 3" xfId="17988"/>
    <cellStyle name="Normal 7 6 2 3 2 2 4" xfId="23094"/>
    <cellStyle name="Normal 7 6 2 3 2 3" xfId="7590"/>
    <cellStyle name="Normal 7 6 2 3 2 3 2" xfId="25734"/>
    <cellStyle name="Normal 7 6 2 3 2 4" xfId="12884"/>
    <cellStyle name="Normal 7 6 2 3 2 5" xfId="15524"/>
    <cellStyle name="Normal 7 6 2 3 2 6" xfId="20454"/>
    <cellStyle name="Normal 7 6 2 3 3" xfId="3718"/>
    <cellStyle name="Normal 7 6 2 3 3 2" xfId="8999"/>
    <cellStyle name="Normal 7 6 2 3 3 2 2" xfId="27142"/>
    <cellStyle name="Normal 7 6 2 3 3 3" xfId="16756"/>
    <cellStyle name="Normal 7 6 2 3 3 4" xfId="21862"/>
    <cellStyle name="Normal 7 6 2 3 4" xfId="6358"/>
    <cellStyle name="Normal 7 6 2 3 4 2" xfId="24502"/>
    <cellStyle name="Normal 7 6 2 3 5" xfId="11652"/>
    <cellStyle name="Normal 7 6 2 3 6" xfId="14292"/>
    <cellStyle name="Normal 7 6 2 3 7" xfId="19222"/>
    <cellStyle name="Normal 7 6 2 4" xfId="1604"/>
    <cellStyle name="Normal 7 6 2 4 2" xfId="4246"/>
    <cellStyle name="Normal 7 6 2 4 2 2" xfId="9527"/>
    <cellStyle name="Normal 7 6 2 4 2 2 2" xfId="27670"/>
    <cellStyle name="Normal 7 6 2 4 2 3" xfId="17284"/>
    <cellStyle name="Normal 7 6 2 4 2 4" xfId="22390"/>
    <cellStyle name="Normal 7 6 2 4 3" xfId="6886"/>
    <cellStyle name="Normal 7 6 2 4 3 2" xfId="25030"/>
    <cellStyle name="Normal 7 6 2 4 4" xfId="12180"/>
    <cellStyle name="Normal 7 6 2 4 5" xfId="14820"/>
    <cellStyle name="Normal 7 6 2 4 6" xfId="19750"/>
    <cellStyle name="Normal 7 6 2 5" xfId="3013"/>
    <cellStyle name="Normal 7 6 2 5 2" xfId="8295"/>
    <cellStyle name="Normal 7 6 2 5 2 2" xfId="26438"/>
    <cellStyle name="Normal 7 6 2 5 3" xfId="16052"/>
    <cellStyle name="Normal 7 6 2 5 4" xfId="21158"/>
    <cellStyle name="Normal 7 6 2 6" xfId="5654"/>
    <cellStyle name="Normal 7 6 2 6 2" xfId="23798"/>
    <cellStyle name="Normal 7 6 2 7" xfId="371"/>
    <cellStyle name="Normal 7 6 2 7 2" xfId="18518"/>
    <cellStyle name="Normal 7 6 2 8" xfId="10842"/>
    <cellStyle name="Normal 7 6 2 9" xfId="13588"/>
    <cellStyle name="Normal 7 6 3" xfId="547"/>
    <cellStyle name="Normal 7 6 3 2" xfId="1252"/>
    <cellStyle name="Normal 7 6 3 2 2" xfId="2484"/>
    <cellStyle name="Normal 7 6 3 2 2 2" xfId="5126"/>
    <cellStyle name="Normal 7 6 3 2 2 2 2" xfId="10407"/>
    <cellStyle name="Normal 7 6 3 2 2 2 2 2" xfId="28550"/>
    <cellStyle name="Normal 7 6 3 2 2 2 3" xfId="18164"/>
    <cellStyle name="Normal 7 6 3 2 2 2 4" xfId="23270"/>
    <cellStyle name="Normal 7 6 3 2 2 3" xfId="7766"/>
    <cellStyle name="Normal 7 6 3 2 2 3 2" xfId="25910"/>
    <cellStyle name="Normal 7 6 3 2 2 4" xfId="13060"/>
    <cellStyle name="Normal 7 6 3 2 2 5" xfId="15700"/>
    <cellStyle name="Normal 7 6 3 2 2 6" xfId="20630"/>
    <cellStyle name="Normal 7 6 3 2 3" xfId="3894"/>
    <cellStyle name="Normal 7 6 3 2 3 2" xfId="9175"/>
    <cellStyle name="Normal 7 6 3 2 3 2 2" xfId="27318"/>
    <cellStyle name="Normal 7 6 3 2 3 3" xfId="16932"/>
    <cellStyle name="Normal 7 6 3 2 3 4" xfId="22038"/>
    <cellStyle name="Normal 7 6 3 2 4" xfId="6534"/>
    <cellStyle name="Normal 7 6 3 2 4 2" xfId="24678"/>
    <cellStyle name="Normal 7 6 3 2 5" xfId="11828"/>
    <cellStyle name="Normal 7 6 3 2 6" xfId="14468"/>
    <cellStyle name="Normal 7 6 3 2 7" xfId="19398"/>
    <cellStyle name="Normal 7 6 3 3" xfId="1780"/>
    <cellStyle name="Normal 7 6 3 3 2" xfId="4422"/>
    <cellStyle name="Normal 7 6 3 3 2 2" xfId="9703"/>
    <cellStyle name="Normal 7 6 3 3 2 2 2" xfId="27846"/>
    <cellStyle name="Normal 7 6 3 3 2 3" xfId="17460"/>
    <cellStyle name="Normal 7 6 3 3 2 4" xfId="22566"/>
    <cellStyle name="Normal 7 6 3 3 3" xfId="7062"/>
    <cellStyle name="Normal 7 6 3 3 3 2" xfId="25206"/>
    <cellStyle name="Normal 7 6 3 3 4" xfId="12356"/>
    <cellStyle name="Normal 7 6 3 3 5" xfId="14996"/>
    <cellStyle name="Normal 7 6 3 3 6" xfId="19926"/>
    <cellStyle name="Normal 7 6 3 4" xfId="3189"/>
    <cellStyle name="Normal 7 6 3 4 2" xfId="8471"/>
    <cellStyle name="Normal 7 6 3 4 2 2" xfId="26614"/>
    <cellStyle name="Normal 7 6 3 4 3" xfId="16228"/>
    <cellStyle name="Normal 7 6 3 4 4" xfId="21334"/>
    <cellStyle name="Normal 7 6 3 5" xfId="5830"/>
    <cellStyle name="Normal 7 6 3 5 2" xfId="23974"/>
    <cellStyle name="Normal 7 6 3 6" xfId="10776"/>
    <cellStyle name="Normal 7 6 3 7" xfId="13764"/>
    <cellStyle name="Normal 7 6 3 8" xfId="18694"/>
    <cellStyle name="Normal 7 6 4" xfId="900"/>
    <cellStyle name="Normal 7 6 4 2" xfId="2132"/>
    <cellStyle name="Normal 7 6 4 2 2" xfId="4774"/>
    <cellStyle name="Normal 7 6 4 2 2 2" xfId="10055"/>
    <cellStyle name="Normal 7 6 4 2 2 2 2" xfId="28198"/>
    <cellStyle name="Normal 7 6 4 2 2 3" xfId="17812"/>
    <cellStyle name="Normal 7 6 4 2 2 4" xfId="22918"/>
    <cellStyle name="Normal 7 6 4 2 3" xfId="7414"/>
    <cellStyle name="Normal 7 6 4 2 3 2" xfId="25558"/>
    <cellStyle name="Normal 7 6 4 2 4" xfId="12708"/>
    <cellStyle name="Normal 7 6 4 2 5" xfId="15348"/>
    <cellStyle name="Normal 7 6 4 2 6" xfId="20278"/>
    <cellStyle name="Normal 7 6 4 3" xfId="3542"/>
    <cellStyle name="Normal 7 6 4 3 2" xfId="8823"/>
    <cellStyle name="Normal 7 6 4 3 2 2" xfId="26966"/>
    <cellStyle name="Normal 7 6 4 3 3" xfId="16580"/>
    <cellStyle name="Normal 7 6 4 3 4" xfId="21686"/>
    <cellStyle name="Normal 7 6 4 4" xfId="6182"/>
    <cellStyle name="Normal 7 6 4 4 2" xfId="24326"/>
    <cellStyle name="Normal 7 6 4 5" xfId="11476"/>
    <cellStyle name="Normal 7 6 4 6" xfId="14116"/>
    <cellStyle name="Normal 7 6 4 7" xfId="19046"/>
    <cellStyle name="Normal 7 6 5" xfId="1428"/>
    <cellStyle name="Normal 7 6 5 2" xfId="4070"/>
    <cellStyle name="Normal 7 6 5 2 2" xfId="9351"/>
    <cellStyle name="Normal 7 6 5 2 2 2" xfId="27494"/>
    <cellStyle name="Normal 7 6 5 2 3" xfId="17108"/>
    <cellStyle name="Normal 7 6 5 2 4" xfId="22214"/>
    <cellStyle name="Normal 7 6 5 3" xfId="6710"/>
    <cellStyle name="Normal 7 6 5 3 2" xfId="24854"/>
    <cellStyle name="Normal 7 6 5 4" xfId="12004"/>
    <cellStyle name="Normal 7 6 5 5" xfId="14644"/>
    <cellStyle name="Normal 7 6 5 6" xfId="19574"/>
    <cellStyle name="Normal 7 6 6" xfId="2660"/>
    <cellStyle name="Normal 7 6 6 2" xfId="5302"/>
    <cellStyle name="Normal 7 6 6 2 2" xfId="10583"/>
    <cellStyle name="Normal 7 6 6 2 2 2" xfId="28726"/>
    <cellStyle name="Normal 7 6 6 2 3" xfId="23446"/>
    <cellStyle name="Normal 7 6 6 3" xfId="7942"/>
    <cellStyle name="Normal 7 6 6 3 2" xfId="26086"/>
    <cellStyle name="Normal 7 6 6 4" xfId="13236"/>
    <cellStyle name="Normal 7 6 6 5" xfId="15876"/>
    <cellStyle name="Normal 7 6 6 6" xfId="20806"/>
    <cellStyle name="Normal 7 6 7" xfId="2837"/>
    <cellStyle name="Normal 7 6 7 2" xfId="8119"/>
    <cellStyle name="Normal 7 6 7 2 2" xfId="26262"/>
    <cellStyle name="Normal 7 6 7 3" xfId="20982"/>
    <cellStyle name="Normal 7 6 8" xfId="5478"/>
    <cellStyle name="Normal 7 6 8 2" xfId="23622"/>
    <cellStyle name="Normal 7 6 9" xfId="10662"/>
    <cellStyle name="Normal 7 7" xfId="283"/>
    <cellStyle name="Normal 7 7 10" xfId="18430"/>
    <cellStyle name="Normal 7 7 2" xfId="635"/>
    <cellStyle name="Normal 7 7 2 2" xfId="1867"/>
    <cellStyle name="Normal 7 7 2 2 2" xfId="4509"/>
    <cellStyle name="Normal 7 7 2 2 2 2" xfId="9790"/>
    <cellStyle name="Normal 7 7 2 2 2 2 2" xfId="27933"/>
    <cellStyle name="Normal 7 7 2 2 2 3" xfId="17547"/>
    <cellStyle name="Normal 7 7 2 2 2 4" xfId="22653"/>
    <cellStyle name="Normal 7 7 2 2 3" xfId="7149"/>
    <cellStyle name="Normal 7 7 2 2 3 2" xfId="25293"/>
    <cellStyle name="Normal 7 7 2 2 4" xfId="12443"/>
    <cellStyle name="Normal 7 7 2 2 5" xfId="15083"/>
    <cellStyle name="Normal 7 7 2 2 6" xfId="20013"/>
    <cellStyle name="Normal 7 7 2 3" xfId="3277"/>
    <cellStyle name="Normal 7 7 2 3 2" xfId="8558"/>
    <cellStyle name="Normal 7 7 2 3 2 2" xfId="26701"/>
    <cellStyle name="Normal 7 7 2 3 3" xfId="16315"/>
    <cellStyle name="Normal 7 7 2 3 4" xfId="21421"/>
    <cellStyle name="Normal 7 7 2 4" xfId="5917"/>
    <cellStyle name="Normal 7 7 2 4 2" xfId="24061"/>
    <cellStyle name="Normal 7 7 2 5" xfId="11211"/>
    <cellStyle name="Normal 7 7 2 6" xfId="13851"/>
    <cellStyle name="Normal 7 7 2 7" xfId="18781"/>
    <cellStyle name="Normal 7 7 3" xfId="987"/>
    <cellStyle name="Normal 7 7 3 2" xfId="2219"/>
    <cellStyle name="Normal 7 7 3 2 2" xfId="4861"/>
    <cellStyle name="Normal 7 7 3 2 2 2" xfId="10142"/>
    <cellStyle name="Normal 7 7 3 2 2 2 2" xfId="28285"/>
    <cellStyle name="Normal 7 7 3 2 2 3" xfId="17899"/>
    <cellStyle name="Normal 7 7 3 2 2 4" xfId="23005"/>
    <cellStyle name="Normal 7 7 3 2 3" xfId="7501"/>
    <cellStyle name="Normal 7 7 3 2 3 2" xfId="25645"/>
    <cellStyle name="Normal 7 7 3 2 4" xfId="12795"/>
    <cellStyle name="Normal 7 7 3 2 5" xfId="15435"/>
    <cellStyle name="Normal 7 7 3 2 6" xfId="20365"/>
    <cellStyle name="Normal 7 7 3 3" xfId="3629"/>
    <cellStyle name="Normal 7 7 3 3 2" xfId="8910"/>
    <cellStyle name="Normal 7 7 3 3 2 2" xfId="27053"/>
    <cellStyle name="Normal 7 7 3 3 3" xfId="16667"/>
    <cellStyle name="Normal 7 7 3 3 4" xfId="21773"/>
    <cellStyle name="Normal 7 7 3 4" xfId="6269"/>
    <cellStyle name="Normal 7 7 3 4 2" xfId="24413"/>
    <cellStyle name="Normal 7 7 3 5" xfId="11563"/>
    <cellStyle name="Normal 7 7 3 6" xfId="14203"/>
    <cellStyle name="Normal 7 7 3 7" xfId="19133"/>
    <cellStyle name="Normal 7 7 4" xfId="1515"/>
    <cellStyle name="Normal 7 7 4 2" xfId="4157"/>
    <cellStyle name="Normal 7 7 4 2 2" xfId="9438"/>
    <cellStyle name="Normal 7 7 4 2 2 2" xfId="27581"/>
    <cellStyle name="Normal 7 7 4 2 3" xfId="17195"/>
    <cellStyle name="Normal 7 7 4 2 4" xfId="22301"/>
    <cellStyle name="Normal 7 7 4 3" xfId="6797"/>
    <cellStyle name="Normal 7 7 4 3 2" xfId="24941"/>
    <cellStyle name="Normal 7 7 4 4" xfId="12091"/>
    <cellStyle name="Normal 7 7 4 5" xfId="14731"/>
    <cellStyle name="Normal 7 7 4 6" xfId="19661"/>
    <cellStyle name="Normal 7 7 5" xfId="2924"/>
    <cellStyle name="Normal 7 7 5 2" xfId="8206"/>
    <cellStyle name="Normal 7 7 5 2 2" xfId="26349"/>
    <cellStyle name="Normal 7 7 5 3" xfId="15963"/>
    <cellStyle name="Normal 7 7 5 4" xfId="21069"/>
    <cellStyle name="Normal 7 7 6" xfId="5565"/>
    <cellStyle name="Normal 7 7 6 2" xfId="23709"/>
    <cellStyle name="Normal 7 7 7" xfId="10655"/>
    <cellStyle name="Normal 7 7 8" xfId="10868"/>
    <cellStyle name="Normal 7 7 9" xfId="13499"/>
    <cellStyle name="Normal 7 8" xfId="458"/>
    <cellStyle name="Normal 7 8 2" xfId="1163"/>
    <cellStyle name="Normal 7 8 2 2" xfId="2395"/>
    <cellStyle name="Normal 7 8 2 2 2" xfId="5037"/>
    <cellStyle name="Normal 7 8 2 2 2 2" xfId="10318"/>
    <cellStyle name="Normal 7 8 2 2 2 2 2" xfId="28461"/>
    <cellStyle name="Normal 7 8 2 2 2 3" xfId="18075"/>
    <cellStyle name="Normal 7 8 2 2 2 4" xfId="23181"/>
    <cellStyle name="Normal 7 8 2 2 3" xfId="7677"/>
    <cellStyle name="Normal 7 8 2 2 3 2" xfId="25821"/>
    <cellStyle name="Normal 7 8 2 2 4" xfId="12971"/>
    <cellStyle name="Normal 7 8 2 2 5" xfId="15611"/>
    <cellStyle name="Normal 7 8 2 2 6" xfId="20541"/>
    <cellStyle name="Normal 7 8 2 3" xfId="3805"/>
    <cellStyle name="Normal 7 8 2 3 2" xfId="9086"/>
    <cellStyle name="Normal 7 8 2 3 2 2" xfId="27229"/>
    <cellStyle name="Normal 7 8 2 3 3" xfId="16843"/>
    <cellStyle name="Normal 7 8 2 3 4" xfId="21949"/>
    <cellStyle name="Normal 7 8 2 4" xfId="6445"/>
    <cellStyle name="Normal 7 8 2 4 2" xfId="24589"/>
    <cellStyle name="Normal 7 8 2 5" xfId="11739"/>
    <cellStyle name="Normal 7 8 2 6" xfId="14379"/>
    <cellStyle name="Normal 7 8 2 7" xfId="19309"/>
    <cellStyle name="Normal 7 8 3" xfId="1691"/>
    <cellStyle name="Normal 7 8 3 2" xfId="4333"/>
    <cellStyle name="Normal 7 8 3 2 2" xfId="9614"/>
    <cellStyle name="Normal 7 8 3 2 2 2" xfId="27757"/>
    <cellStyle name="Normal 7 8 3 2 3" xfId="17371"/>
    <cellStyle name="Normal 7 8 3 2 4" xfId="22477"/>
    <cellStyle name="Normal 7 8 3 3" xfId="6973"/>
    <cellStyle name="Normal 7 8 3 3 2" xfId="25117"/>
    <cellStyle name="Normal 7 8 3 4" xfId="12267"/>
    <cellStyle name="Normal 7 8 3 5" xfId="14907"/>
    <cellStyle name="Normal 7 8 3 6" xfId="19837"/>
    <cellStyle name="Normal 7 8 4" xfId="3100"/>
    <cellStyle name="Normal 7 8 4 2" xfId="8382"/>
    <cellStyle name="Normal 7 8 4 2 2" xfId="26525"/>
    <cellStyle name="Normal 7 8 4 3" xfId="16139"/>
    <cellStyle name="Normal 7 8 4 4" xfId="21245"/>
    <cellStyle name="Normal 7 8 5" xfId="5741"/>
    <cellStyle name="Normal 7 8 5 2" xfId="23885"/>
    <cellStyle name="Normal 7 8 6" xfId="11039"/>
    <cellStyle name="Normal 7 8 7" xfId="13675"/>
    <cellStyle name="Normal 7 8 8" xfId="18605"/>
    <cellStyle name="Normal 7 9" xfId="811"/>
    <cellStyle name="Normal 7 9 2" xfId="2043"/>
    <cellStyle name="Normal 7 9 2 2" xfId="4685"/>
    <cellStyle name="Normal 7 9 2 2 2" xfId="9966"/>
    <cellStyle name="Normal 7 9 2 2 2 2" xfId="28109"/>
    <cellStyle name="Normal 7 9 2 2 3" xfId="17723"/>
    <cellStyle name="Normal 7 9 2 2 4" xfId="22829"/>
    <cellStyle name="Normal 7 9 2 3" xfId="7325"/>
    <cellStyle name="Normal 7 9 2 3 2" xfId="25469"/>
    <cellStyle name="Normal 7 9 2 4" xfId="12619"/>
    <cellStyle name="Normal 7 9 2 5" xfId="15259"/>
    <cellStyle name="Normal 7 9 2 6" xfId="20189"/>
    <cellStyle name="Normal 7 9 3" xfId="3453"/>
    <cellStyle name="Normal 7 9 3 2" xfId="8734"/>
    <cellStyle name="Normal 7 9 3 2 2" xfId="26877"/>
    <cellStyle name="Normal 7 9 3 3" xfId="16491"/>
    <cellStyle name="Normal 7 9 3 4" xfId="21597"/>
    <cellStyle name="Normal 7 9 4" xfId="6093"/>
    <cellStyle name="Normal 7 9 4 2" xfId="24237"/>
    <cellStyle name="Normal 7 9 5" xfId="11387"/>
    <cellStyle name="Normal 7 9 6" xfId="14027"/>
    <cellStyle name="Normal 7 9 7" xfId="18957"/>
    <cellStyle name="Normal 8" xfId="70"/>
    <cellStyle name="Normal 8 10" xfId="10681"/>
    <cellStyle name="Normal 8 11" xfId="13330"/>
    <cellStyle name="Normal 8 12" xfId="18259"/>
    <cellStyle name="Normal 8 2" xfId="193"/>
    <cellStyle name="Normal 8 2 10" xfId="13419"/>
    <cellStyle name="Normal 8 2 11" xfId="18349"/>
    <cellStyle name="Normal 8 2 2" xfId="378"/>
    <cellStyle name="Normal 8 2 2 2" xfId="731"/>
    <cellStyle name="Normal 8 2 2 2 2" xfId="1963"/>
    <cellStyle name="Normal 8 2 2 2 2 2" xfId="4605"/>
    <cellStyle name="Normal 8 2 2 2 2 2 2" xfId="9886"/>
    <cellStyle name="Normal 8 2 2 2 2 2 2 2" xfId="28029"/>
    <cellStyle name="Normal 8 2 2 2 2 2 3" xfId="17643"/>
    <cellStyle name="Normal 8 2 2 2 2 2 4" xfId="22749"/>
    <cellStyle name="Normal 8 2 2 2 2 3" xfId="7245"/>
    <cellStyle name="Normal 8 2 2 2 2 3 2" xfId="25389"/>
    <cellStyle name="Normal 8 2 2 2 2 4" xfId="12539"/>
    <cellStyle name="Normal 8 2 2 2 2 5" xfId="15179"/>
    <cellStyle name="Normal 8 2 2 2 2 6" xfId="20109"/>
    <cellStyle name="Normal 8 2 2 2 3" xfId="3373"/>
    <cellStyle name="Normal 8 2 2 2 3 2" xfId="8654"/>
    <cellStyle name="Normal 8 2 2 2 3 2 2" xfId="26797"/>
    <cellStyle name="Normal 8 2 2 2 3 3" xfId="16411"/>
    <cellStyle name="Normal 8 2 2 2 3 4" xfId="21517"/>
    <cellStyle name="Normal 8 2 2 2 4" xfId="6013"/>
    <cellStyle name="Normal 8 2 2 2 4 2" xfId="24157"/>
    <cellStyle name="Normal 8 2 2 2 5" xfId="11307"/>
    <cellStyle name="Normal 8 2 2 2 6" xfId="13947"/>
    <cellStyle name="Normal 8 2 2 2 7" xfId="18877"/>
    <cellStyle name="Normal 8 2 2 3" xfId="1083"/>
    <cellStyle name="Normal 8 2 2 3 2" xfId="2315"/>
    <cellStyle name="Normal 8 2 2 3 2 2" xfId="4957"/>
    <cellStyle name="Normal 8 2 2 3 2 2 2" xfId="10238"/>
    <cellStyle name="Normal 8 2 2 3 2 2 2 2" xfId="28381"/>
    <cellStyle name="Normal 8 2 2 3 2 2 3" xfId="17995"/>
    <cellStyle name="Normal 8 2 2 3 2 2 4" xfId="23101"/>
    <cellStyle name="Normal 8 2 2 3 2 3" xfId="7597"/>
    <cellStyle name="Normal 8 2 2 3 2 3 2" xfId="25741"/>
    <cellStyle name="Normal 8 2 2 3 2 4" xfId="12891"/>
    <cellStyle name="Normal 8 2 2 3 2 5" xfId="15531"/>
    <cellStyle name="Normal 8 2 2 3 2 6" xfId="20461"/>
    <cellStyle name="Normal 8 2 2 3 3" xfId="3725"/>
    <cellStyle name="Normal 8 2 2 3 3 2" xfId="9006"/>
    <cellStyle name="Normal 8 2 2 3 3 2 2" xfId="27149"/>
    <cellStyle name="Normal 8 2 2 3 3 3" xfId="16763"/>
    <cellStyle name="Normal 8 2 2 3 3 4" xfId="21869"/>
    <cellStyle name="Normal 8 2 2 3 4" xfId="6365"/>
    <cellStyle name="Normal 8 2 2 3 4 2" xfId="24509"/>
    <cellStyle name="Normal 8 2 2 3 5" xfId="11659"/>
    <cellStyle name="Normal 8 2 2 3 6" xfId="14299"/>
    <cellStyle name="Normal 8 2 2 3 7" xfId="19229"/>
    <cellStyle name="Normal 8 2 2 4" xfId="1611"/>
    <cellStyle name="Normal 8 2 2 4 2" xfId="4253"/>
    <cellStyle name="Normal 8 2 2 4 2 2" xfId="9534"/>
    <cellStyle name="Normal 8 2 2 4 2 2 2" xfId="27677"/>
    <cellStyle name="Normal 8 2 2 4 2 3" xfId="17291"/>
    <cellStyle name="Normal 8 2 2 4 2 4" xfId="22397"/>
    <cellStyle name="Normal 8 2 2 4 3" xfId="6893"/>
    <cellStyle name="Normal 8 2 2 4 3 2" xfId="25037"/>
    <cellStyle name="Normal 8 2 2 4 4" xfId="12187"/>
    <cellStyle name="Normal 8 2 2 4 5" xfId="14827"/>
    <cellStyle name="Normal 8 2 2 4 6" xfId="19757"/>
    <cellStyle name="Normal 8 2 2 5" xfId="3020"/>
    <cellStyle name="Normal 8 2 2 5 2" xfId="8302"/>
    <cellStyle name="Normal 8 2 2 5 2 2" xfId="26445"/>
    <cellStyle name="Normal 8 2 2 5 3" xfId="16059"/>
    <cellStyle name="Normal 8 2 2 5 4" xfId="21165"/>
    <cellStyle name="Normal 8 2 2 6" xfId="5661"/>
    <cellStyle name="Normal 8 2 2 6 2" xfId="23805"/>
    <cellStyle name="Normal 8 2 2 7" xfId="10960"/>
    <cellStyle name="Normal 8 2 2 8" xfId="13595"/>
    <cellStyle name="Normal 8 2 2 9" xfId="18525"/>
    <cellStyle name="Normal 8 2 3" xfId="554"/>
    <cellStyle name="Normal 8 2 3 2" xfId="1259"/>
    <cellStyle name="Normal 8 2 3 2 2" xfId="2491"/>
    <cellStyle name="Normal 8 2 3 2 2 2" xfId="5133"/>
    <cellStyle name="Normal 8 2 3 2 2 2 2" xfId="10414"/>
    <cellStyle name="Normal 8 2 3 2 2 2 2 2" xfId="28557"/>
    <cellStyle name="Normal 8 2 3 2 2 2 3" xfId="18171"/>
    <cellStyle name="Normal 8 2 3 2 2 2 4" xfId="23277"/>
    <cellStyle name="Normal 8 2 3 2 2 3" xfId="7773"/>
    <cellStyle name="Normal 8 2 3 2 2 3 2" xfId="25917"/>
    <cellStyle name="Normal 8 2 3 2 2 4" xfId="13067"/>
    <cellStyle name="Normal 8 2 3 2 2 5" xfId="15707"/>
    <cellStyle name="Normal 8 2 3 2 2 6" xfId="20637"/>
    <cellStyle name="Normal 8 2 3 2 3" xfId="3901"/>
    <cellStyle name="Normal 8 2 3 2 3 2" xfId="9182"/>
    <cellStyle name="Normal 8 2 3 2 3 2 2" xfId="27325"/>
    <cellStyle name="Normal 8 2 3 2 3 3" xfId="16939"/>
    <cellStyle name="Normal 8 2 3 2 3 4" xfId="22045"/>
    <cellStyle name="Normal 8 2 3 2 4" xfId="6541"/>
    <cellStyle name="Normal 8 2 3 2 4 2" xfId="24685"/>
    <cellStyle name="Normal 8 2 3 2 5" xfId="11835"/>
    <cellStyle name="Normal 8 2 3 2 6" xfId="14475"/>
    <cellStyle name="Normal 8 2 3 2 7" xfId="19405"/>
    <cellStyle name="Normal 8 2 3 3" xfId="1787"/>
    <cellStyle name="Normal 8 2 3 3 2" xfId="4429"/>
    <cellStyle name="Normal 8 2 3 3 2 2" xfId="9710"/>
    <cellStyle name="Normal 8 2 3 3 2 2 2" xfId="27853"/>
    <cellStyle name="Normal 8 2 3 3 2 3" xfId="17467"/>
    <cellStyle name="Normal 8 2 3 3 2 4" xfId="22573"/>
    <cellStyle name="Normal 8 2 3 3 3" xfId="7069"/>
    <cellStyle name="Normal 8 2 3 3 3 2" xfId="25213"/>
    <cellStyle name="Normal 8 2 3 3 4" xfId="12363"/>
    <cellStyle name="Normal 8 2 3 3 5" xfId="15003"/>
    <cellStyle name="Normal 8 2 3 3 6" xfId="19933"/>
    <cellStyle name="Normal 8 2 3 4" xfId="3196"/>
    <cellStyle name="Normal 8 2 3 4 2" xfId="8478"/>
    <cellStyle name="Normal 8 2 3 4 2 2" xfId="26621"/>
    <cellStyle name="Normal 8 2 3 4 3" xfId="16235"/>
    <cellStyle name="Normal 8 2 3 4 4" xfId="21341"/>
    <cellStyle name="Normal 8 2 3 5" xfId="5837"/>
    <cellStyle name="Normal 8 2 3 5 2" xfId="23981"/>
    <cellStyle name="Normal 8 2 3 6" xfId="11132"/>
    <cellStyle name="Normal 8 2 3 7" xfId="13771"/>
    <cellStyle name="Normal 8 2 3 8" xfId="18701"/>
    <cellStyle name="Normal 8 2 4" xfId="907"/>
    <cellStyle name="Normal 8 2 4 2" xfId="2139"/>
    <cellStyle name="Normal 8 2 4 2 2" xfId="4781"/>
    <cellStyle name="Normal 8 2 4 2 2 2" xfId="10062"/>
    <cellStyle name="Normal 8 2 4 2 2 2 2" xfId="28205"/>
    <cellStyle name="Normal 8 2 4 2 2 3" xfId="17819"/>
    <cellStyle name="Normal 8 2 4 2 2 4" xfId="22925"/>
    <cellStyle name="Normal 8 2 4 2 3" xfId="7421"/>
    <cellStyle name="Normal 8 2 4 2 3 2" xfId="25565"/>
    <cellStyle name="Normal 8 2 4 2 4" xfId="12715"/>
    <cellStyle name="Normal 8 2 4 2 5" xfId="15355"/>
    <cellStyle name="Normal 8 2 4 2 6" xfId="20285"/>
    <cellStyle name="Normal 8 2 4 3" xfId="3549"/>
    <cellStyle name="Normal 8 2 4 3 2" xfId="8830"/>
    <cellStyle name="Normal 8 2 4 3 2 2" xfId="26973"/>
    <cellStyle name="Normal 8 2 4 3 3" xfId="16587"/>
    <cellStyle name="Normal 8 2 4 3 4" xfId="21693"/>
    <cellStyle name="Normal 8 2 4 4" xfId="6189"/>
    <cellStyle name="Normal 8 2 4 4 2" xfId="24333"/>
    <cellStyle name="Normal 8 2 4 5" xfId="11483"/>
    <cellStyle name="Normal 8 2 4 6" xfId="14123"/>
    <cellStyle name="Normal 8 2 4 7" xfId="19053"/>
    <cellStyle name="Normal 8 2 5" xfId="1435"/>
    <cellStyle name="Normal 8 2 5 2" xfId="4077"/>
    <cellStyle name="Normal 8 2 5 2 2" xfId="9358"/>
    <cellStyle name="Normal 8 2 5 2 2 2" xfId="27501"/>
    <cellStyle name="Normal 8 2 5 2 3" xfId="17115"/>
    <cellStyle name="Normal 8 2 5 2 4" xfId="22221"/>
    <cellStyle name="Normal 8 2 5 3" xfId="6717"/>
    <cellStyle name="Normal 8 2 5 3 2" xfId="24861"/>
    <cellStyle name="Normal 8 2 5 4" xfId="12011"/>
    <cellStyle name="Normal 8 2 5 5" xfId="14651"/>
    <cellStyle name="Normal 8 2 5 6" xfId="19581"/>
    <cellStyle name="Normal 8 2 6" xfId="2667"/>
    <cellStyle name="Normal 8 2 6 2" xfId="5309"/>
    <cellStyle name="Normal 8 2 6 2 2" xfId="10590"/>
    <cellStyle name="Normal 8 2 6 2 2 2" xfId="28733"/>
    <cellStyle name="Normal 8 2 6 2 3" xfId="23453"/>
    <cellStyle name="Normal 8 2 6 3" xfId="7949"/>
    <cellStyle name="Normal 8 2 6 3 2" xfId="26093"/>
    <cellStyle name="Normal 8 2 6 4" xfId="13243"/>
    <cellStyle name="Normal 8 2 6 5" xfId="15883"/>
    <cellStyle name="Normal 8 2 6 6" xfId="20813"/>
    <cellStyle name="Normal 8 2 7" xfId="2844"/>
    <cellStyle name="Normal 8 2 7 2" xfId="8126"/>
    <cellStyle name="Normal 8 2 7 2 2" xfId="26269"/>
    <cellStyle name="Normal 8 2 7 3" xfId="20989"/>
    <cellStyle name="Normal 8 2 8" xfId="5485"/>
    <cellStyle name="Normal 8 2 8 2" xfId="23629"/>
    <cellStyle name="Normal 8 2 9" xfId="10783"/>
    <cellStyle name="Normal 8 3" xfId="290"/>
    <cellStyle name="Normal 8 3 2" xfId="642"/>
    <cellStyle name="Normal 8 3 2 2" xfId="1874"/>
    <cellStyle name="Normal 8 3 2 2 2" xfId="4516"/>
    <cellStyle name="Normal 8 3 2 2 2 2" xfId="9797"/>
    <cellStyle name="Normal 8 3 2 2 2 2 2" xfId="27940"/>
    <cellStyle name="Normal 8 3 2 2 2 3" xfId="17554"/>
    <cellStyle name="Normal 8 3 2 2 2 4" xfId="22660"/>
    <cellStyle name="Normal 8 3 2 2 3" xfId="7156"/>
    <cellStyle name="Normal 8 3 2 2 3 2" xfId="25300"/>
    <cellStyle name="Normal 8 3 2 2 4" xfId="12450"/>
    <cellStyle name="Normal 8 3 2 2 5" xfId="15090"/>
    <cellStyle name="Normal 8 3 2 2 6" xfId="20020"/>
    <cellStyle name="Normal 8 3 2 3" xfId="3284"/>
    <cellStyle name="Normal 8 3 2 3 2" xfId="8565"/>
    <cellStyle name="Normal 8 3 2 3 2 2" xfId="26708"/>
    <cellStyle name="Normal 8 3 2 3 3" xfId="16322"/>
    <cellStyle name="Normal 8 3 2 3 4" xfId="21428"/>
    <cellStyle name="Normal 8 3 2 4" xfId="5924"/>
    <cellStyle name="Normal 8 3 2 4 2" xfId="24068"/>
    <cellStyle name="Normal 8 3 2 5" xfId="11218"/>
    <cellStyle name="Normal 8 3 2 6" xfId="13858"/>
    <cellStyle name="Normal 8 3 2 7" xfId="18788"/>
    <cellStyle name="Normal 8 3 3" xfId="994"/>
    <cellStyle name="Normal 8 3 3 2" xfId="2226"/>
    <cellStyle name="Normal 8 3 3 2 2" xfId="4868"/>
    <cellStyle name="Normal 8 3 3 2 2 2" xfId="10149"/>
    <cellStyle name="Normal 8 3 3 2 2 2 2" xfId="28292"/>
    <cellStyle name="Normal 8 3 3 2 2 3" xfId="17906"/>
    <cellStyle name="Normal 8 3 3 2 2 4" xfId="23012"/>
    <cellStyle name="Normal 8 3 3 2 3" xfId="7508"/>
    <cellStyle name="Normal 8 3 3 2 3 2" xfId="25652"/>
    <cellStyle name="Normal 8 3 3 2 4" xfId="12802"/>
    <cellStyle name="Normal 8 3 3 2 5" xfId="15442"/>
    <cellStyle name="Normal 8 3 3 2 6" xfId="20372"/>
    <cellStyle name="Normal 8 3 3 3" xfId="3636"/>
    <cellStyle name="Normal 8 3 3 3 2" xfId="8917"/>
    <cellStyle name="Normal 8 3 3 3 2 2" xfId="27060"/>
    <cellStyle name="Normal 8 3 3 3 3" xfId="16674"/>
    <cellStyle name="Normal 8 3 3 3 4" xfId="21780"/>
    <cellStyle name="Normal 8 3 3 4" xfId="6276"/>
    <cellStyle name="Normal 8 3 3 4 2" xfId="24420"/>
    <cellStyle name="Normal 8 3 3 5" xfId="11570"/>
    <cellStyle name="Normal 8 3 3 6" xfId="14210"/>
    <cellStyle name="Normal 8 3 3 7" xfId="19140"/>
    <cellStyle name="Normal 8 3 4" xfId="1522"/>
    <cellStyle name="Normal 8 3 4 2" xfId="4164"/>
    <cellStyle name="Normal 8 3 4 2 2" xfId="9445"/>
    <cellStyle name="Normal 8 3 4 2 2 2" xfId="27588"/>
    <cellStyle name="Normal 8 3 4 2 3" xfId="17202"/>
    <cellStyle name="Normal 8 3 4 2 4" xfId="22308"/>
    <cellStyle name="Normal 8 3 4 3" xfId="6804"/>
    <cellStyle name="Normal 8 3 4 3 2" xfId="24948"/>
    <cellStyle name="Normal 8 3 4 4" xfId="12098"/>
    <cellStyle name="Normal 8 3 4 5" xfId="14738"/>
    <cellStyle name="Normal 8 3 4 6" xfId="19668"/>
    <cellStyle name="Normal 8 3 5" xfId="2931"/>
    <cellStyle name="Normal 8 3 5 2" xfId="8213"/>
    <cellStyle name="Normal 8 3 5 2 2" xfId="26356"/>
    <cellStyle name="Normal 8 3 5 3" xfId="15970"/>
    <cellStyle name="Normal 8 3 5 4" xfId="21076"/>
    <cellStyle name="Normal 8 3 6" xfId="5572"/>
    <cellStyle name="Normal 8 3 6 2" xfId="23716"/>
    <cellStyle name="Normal 8 3 7" xfId="10875"/>
    <cellStyle name="Normal 8 3 8" xfId="13506"/>
    <cellStyle name="Normal 8 3 9" xfId="18437"/>
    <cellStyle name="Normal 8 4" xfId="467"/>
    <cellStyle name="Normal 8 4 2" xfId="1172"/>
    <cellStyle name="Normal 8 4 2 2" xfId="2404"/>
    <cellStyle name="Normal 8 4 2 2 2" xfId="5046"/>
    <cellStyle name="Normal 8 4 2 2 2 2" xfId="10327"/>
    <cellStyle name="Normal 8 4 2 2 2 2 2" xfId="28470"/>
    <cellStyle name="Normal 8 4 2 2 2 3" xfId="18084"/>
    <cellStyle name="Normal 8 4 2 2 2 4" xfId="23190"/>
    <cellStyle name="Normal 8 4 2 2 3" xfId="7686"/>
    <cellStyle name="Normal 8 4 2 2 3 2" xfId="25830"/>
    <cellStyle name="Normal 8 4 2 2 4" xfId="12980"/>
    <cellStyle name="Normal 8 4 2 2 5" xfId="15620"/>
    <cellStyle name="Normal 8 4 2 2 6" xfId="20550"/>
    <cellStyle name="Normal 8 4 2 3" xfId="3814"/>
    <cellStyle name="Normal 8 4 2 3 2" xfId="9095"/>
    <cellStyle name="Normal 8 4 2 3 2 2" xfId="27238"/>
    <cellStyle name="Normal 8 4 2 3 3" xfId="16852"/>
    <cellStyle name="Normal 8 4 2 3 4" xfId="21958"/>
    <cellStyle name="Normal 8 4 2 4" xfId="6454"/>
    <cellStyle name="Normal 8 4 2 4 2" xfId="24598"/>
    <cellStyle name="Normal 8 4 2 5" xfId="11748"/>
    <cellStyle name="Normal 8 4 2 6" xfId="14388"/>
    <cellStyle name="Normal 8 4 2 7" xfId="19318"/>
    <cellStyle name="Normal 8 4 3" xfId="1700"/>
    <cellStyle name="Normal 8 4 3 2" xfId="4342"/>
    <cellStyle name="Normal 8 4 3 2 2" xfId="9623"/>
    <cellStyle name="Normal 8 4 3 2 2 2" xfId="27766"/>
    <cellStyle name="Normal 8 4 3 2 3" xfId="17380"/>
    <cellStyle name="Normal 8 4 3 2 4" xfId="22486"/>
    <cellStyle name="Normal 8 4 3 3" xfId="6982"/>
    <cellStyle name="Normal 8 4 3 3 2" xfId="25126"/>
    <cellStyle name="Normal 8 4 3 4" xfId="12276"/>
    <cellStyle name="Normal 8 4 3 5" xfId="14916"/>
    <cellStyle name="Normal 8 4 3 6" xfId="19846"/>
    <cellStyle name="Normal 8 4 4" xfId="3109"/>
    <cellStyle name="Normal 8 4 4 2" xfId="8391"/>
    <cellStyle name="Normal 8 4 4 2 2" xfId="26534"/>
    <cellStyle name="Normal 8 4 4 3" xfId="16148"/>
    <cellStyle name="Normal 8 4 4 4" xfId="21254"/>
    <cellStyle name="Normal 8 4 5" xfId="5750"/>
    <cellStyle name="Normal 8 4 5 2" xfId="23894"/>
    <cellStyle name="Normal 8 4 6" xfId="11048"/>
    <cellStyle name="Normal 8 4 7" xfId="13684"/>
    <cellStyle name="Normal 8 4 8" xfId="18614"/>
    <cellStyle name="Normal 8 5" xfId="820"/>
    <cellStyle name="Normal 8 5 2" xfId="2052"/>
    <cellStyle name="Normal 8 5 2 2" xfId="4694"/>
    <cellStyle name="Normal 8 5 2 2 2" xfId="9975"/>
    <cellStyle name="Normal 8 5 2 2 2 2" xfId="28118"/>
    <cellStyle name="Normal 8 5 2 2 3" xfId="17732"/>
    <cellStyle name="Normal 8 5 2 2 4" xfId="22838"/>
    <cellStyle name="Normal 8 5 2 3" xfId="7334"/>
    <cellStyle name="Normal 8 5 2 3 2" xfId="25478"/>
    <cellStyle name="Normal 8 5 2 4" xfId="12628"/>
    <cellStyle name="Normal 8 5 2 5" xfId="15268"/>
    <cellStyle name="Normal 8 5 2 6" xfId="20198"/>
    <cellStyle name="Normal 8 5 3" xfId="3462"/>
    <cellStyle name="Normal 8 5 3 2" xfId="8743"/>
    <cellStyle name="Normal 8 5 3 2 2" xfId="26886"/>
    <cellStyle name="Normal 8 5 3 3" xfId="16500"/>
    <cellStyle name="Normal 8 5 3 4" xfId="21606"/>
    <cellStyle name="Normal 8 5 4" xfId="6102"/>
    <cellStyle name="Normal 8 5 4 2" xfId="24246"/>
    <cellStyle name="Normal 8 5 5" xfId="11396"/>
    <cellStyle name="Normal 8 5 6" xfId="14036"/>
    <cellStyle name="Normal 8 5 7" xfId="18966"/>
    <cellStyle name="Normal 8 6" xfId="1346"/>
    <cellStyle name="Normal 8 6 2" xfId="3988"/>
    <cellStyle name="Normal 8 6 2 2" xfId="9269"/>
    <cellStyle name="Normal 8 6 2 2 2" xfId="27412"/>
    <cellStyle name="Normal 8 6 2 3" xfId="17026"/>
    <cellStyle name="Normal 8 6 2 4" xfId="22132"/>
    <cellStyle name="Normal 8 6 3" xfId="6628"/>
    <cellStyle name="Normal 8 6 3 2" xfId="24772"/>
    <cellStyle name="Normal 8 6 4" xfId="11922"/>
    <cellStyle name="Normal 8 6 5" xfId="14562"/>
    <cellStyle name="Normal 8 6 6" xfId="19492"/>
    <cellStyle name="Normal 8 7" xfId="2578"/>
    <cellStyle name="Normal 8 7 2" xfId="5220"/>
    <cellStyle name="Normal 8 7 2 2" xfId="10501"/>
    <cellStyle name="Normal 8 7 2 2 2" xfId="28644"/>
    <cellStyle name="Normal 8 7 2 3" xfId="23364"/>
    <cellStyle name="Normal 8 7 3" xfId="7860"/>
    <cellStyle name="Normal 8 7 3 2" xfId="26004"/>
    <cellStyle name="Normal 8 7 4" xfId="13154"/>
    <cellStyle name="Normal 8 7 5" xfId="15794"/>
    <cellStyle name="Normal 8 7 6" xfId="20724"/>
    <cellStyle name="Normal 8 8" xfId="2757"/>
    <cellStyle name="Normal 8 8 2" xfId="8039"/>
    <cellStyle name="Normal 8 8 2 2" xfId="26182"/>
    <cellStyle name="Normal 8 8 3" xfId="20902"/>
    <cellStyle name="Normal 8 9" xfId="5398"/>
    <cellStyle name="Normal 8 9 2" xfId="23542"/>
    <cellStyle name="Normal 9" xfId="86"/>
    <cellStyle name="Normal 9 10" xfId="10727"/>
    <cellStyle name="Normal 9 11" xfId="13346"/>
    <cellStyle name="Normal 9 12" xfId="18275"/>
    <cellStyle name="Normal 9 2" xfId="207"/>
    <cellStyle name="Normal 9 2 10" xfId="13433"/>
    <cellStyle name="Normal 9 2 11" xfId="18363"/>
    <cellStyle name="Normal 9 2 2" xfId="392"/>
    <cellStyle name="Normal 9 2 2 2" xfId="745"/>
    <cellStyle name="Normal 9 2 2 2 2" xfId="1977"/>
    <cellStyle name="Normal 9 2 2 2 2 2" xfId="4619"/>
    <cellStyle name="Normal 9 2 2 2 2 2 2" xfId="9900"/>
    <cellStyle name="Normal 9 2 2 2 2 2 2 2" xfId="28043"/>
    <cellStyle name="Normal 9 2 2 2 2 2 3" xfId="17657"/>
    <cellStyle name="Normal 9 2 2 2 2 2 4" xfId="22763"/>
    <cellStyle name="Normal 9 2 2 2 2 3" xfId="7259"/>
    <cellStyle name="Normal 9 2 2 2 2 3 2" xfId="25403"/>
    <cellStyle name="Normal 9 2 2 2 2 4" xfId="12553"/>
    <cellStyle name="Normal 9 2 2 2 2 5" xfId="15193"/>
    <cellStyle name="Normal 9 2 2 2 2 6" xfId="20123"/>
    <cellStyle name="Normal 9 2 2 2 3" xfId="3387"/>
    <cellStyle name="Normal 9 2 2 2 3 2" xfId="8668"/>
    <cellStyle name="Normal 9 2 2 2 3 2 2" xfId="26811"/>
    <cellStyle name="Normal 9 2 2 2 3 3" xfId="16425"/>
    <cellStyle name="Normal 9 2 2 2 3 4" xfId="21531"/>
    <cellStyle name="Normal 9 2 2 2 4" xfId="6027"/>
    <cellStyle name="Normal 9 2 2 2 4 2" xfId="24171"/>
    <cellStyle name="Normal 9 2 2 2 5" xfId="11321"/>
    <cellStyle name="Normal 9 2 2 2 6" xfId="13961"/>
    <cellStyle name="Normal 9 2 2 2 7" xfId="18891"/>
    <cellStyle name="Normal 9 2 2 3" xfId="1097"/>
    <cellStyle name="Normal 9 2 2 3 2" xfId="2329"/>
    <cellStyle name="Normal 9 2 2 3 2 2" xfId="4971"/>
    <cellStyle name="Normal 9 2 2 3 2 2 2" xfId="10252"/>
    <cellStyle name="Normal 9 2 2 3 2 2 2 2" xfId="28395"/>
    <cellStyle name="Normal 9 2 2 3 2 2 3" xfId="18009"/>
    <cellStyle name="Normal 9 2 2 3 2 2 4" xfId="23115"/>
    <cellStyle name="Normal 9 2 2 3 2 3" xfId="7611"/>
    <cellStyle name="Normal 9 2 2 3 2 3 2" xfId="25755"/>
    <cellStyle name="Normal 9 2 2 3 2 4" xfId="12905"/>
    <cellStyle name="Normal 9 2 2 3 2 5" xfId="15545"/>
    <cellStyle name="Normal 9 2 2 3 2 6" xfId="20475"/>
    <cellStyle name="Normal 9 2 2 3 3" xfId="3739"/>
    <cellStyle name="Normal 9 2 2 3 3 2" xfId="9020"/>
    <cellStyle name="Normal 9 2 2 3 3 2 2" xfId="27163"/>
    <cellStyle name="Normal 9 2 2 3 3 3" xfId="16777"/>
    <cellStyle name="Normal 9 2 2 3 3 4" xfId="21883"/>
    <cellStyle name="Normal 9 2 2 3 4" xfId="6379"/>
    <cellStyle name="Normal 9 2 2 3 4 2" xfId="24523"/>
    <cellStyle name="Normal 9 2 2 3 5" xfId="11673"/>
    <cellStyle name="Normal 9 2 2 3 6" xfId="14313"/>
    <cellStyle name="Normal 9 2 2 3 7" xfId="19243"/>
    <cellStyle name="Normal 9 2 2 4" xfId="1625"/>
    <cellStyle name="Normal 9 2 2 4 2" xfId="4267"/>
    <cellStyle name="Normal 9 2 2 4 2 2" xfId="9548"/>
    <cellStyle name="Normal 9 2 2 4 2 2 2" xfId="27691"/>
    <cellStyle name="Normal 9 2 2 4 2 3" xfId="17305"/>
    <cellStyle name="Normal 9 2 2 4 2 4" xfId="22411"/>
    <cellStyle name="Normal 9 2 2 4 3" xfId="6907"/>
    <cellStyle name="Normal 9 2 2 4 3 2" xfId="25051"/>
    <cellStyle name="Normal 9 2 2 4 4" xfId="12201"/>
    <cellStyle name="Normal 9 2 2 4 5" xfId="14841"/>
    <cellStyle name="Normal 9 2 2 4 6" xfId="19771"/>
    <cellStyle name="Normal 9 2 2 5" xfId="3034"/>
    <cellStyle name="Normal 9 2 2 5 2" xfId="8316"/>
    <cellStyle name="Normal 9 2 2 5 2 2" xfId="26459"/>
    <cellStyle name="Normal 9 2 2 5 3" xfId="16073"/>
    <cellStyle name="Normal 9 2 2 5 4" xfId="21179"/>
    <cellStyle name="Normal 9 2 2 6" xfId="5675"/>
    <cellStyle name="Normal 9 2 2 6 2" xfId="23819"/>
    <cellStyle name="Normal 9 2 2 7" xfId="10973"/>
    <cellStyle name="Normal 9 2 2 8" xfId="13609"/>
    <cellStyle name="Normal 9 2 2 9" xfId="18539"/>
    <cellStyle name="Normal 9 2 3" xfId="568"/>
    <cellStyle name="Normal 9 2 3 2" xfId="1273"/>
    <cellStyle name="Normal 9 2 3 2 2" xfId="2505"/>
    <cellStyle name="Normal 9 2 3 2 2 2" xfId="5147"/>
    <cellStyle name="Normal 9 2 3 2 2 2 2" xfId="10428"/>
    <cellStyle name="Normal 9 2 3 2 2 2 2 2" xfId="28571"/>
    <cellStyle name="Normal 9 2 3 2 2 2 3" xfId="18185"/>
    <cellStyle name="Normal 9 2 3 2 2 2 4" xfId="23291"/>
    <cellStyle name="Normal 9 2 3 2 2 3" xfId="7787"/>
    <cellStyle name="Normal 9 2 3 2 2 3 2" xfId="25931"/>
    <cellStyle name="Normal 9 2 3 2 2 4" xfId="13081"/>
    <cellStyle name="Normal 9 2 3 2 2 5" xfId="15721"/>
    <cellStyle name="Normal 9 2 3 2 2 6" xfId="20651"/>
    <cellStyle name="Normal 9 2 3 2 3" xfId="3915"/>
    <cellStyle name="Normal 9 2 3 2 3 2" xfId="9196"/>
    <cellStyle name="Normal 9 2 3 2 3 2 2" xfId="27339"/>
    <cellStyle name="Normal 9 2 3 2 3 3" xfId="16953"/>
    <cellStyle name="Normal 9 2 3 2 3 4" xfId="22059"/>
    <cellStyle name="Normal 9 2 3 2 4" xfId="6555"/>
    <cellStyle name="Normal 9 2 3 2 4 2" xfId="24699"/>
    <cellStyle name="Normal 9 2 3 2 5" xfId="11849"/>
    <cellStyle name="Normal 9 2 3 2 6" xfId="14489"/>
    <cellStyle name="Normal 9 2 3 2 7" xfId="19419"/>
    <cellStyle name="Normal 9 2 3 3" xfId="1801"/>
    <cellStyle name="Normal 9 2 3 3 2" xfId="4443"/>
    <cellStyle name="Normal 9 2 3 3 2 2" xfId="9724"/>
    <cellStyle name="Normal 9 2 3 3 2 2 2" xfId="27867"/>
    <cellStyle name="Normal 9 2 3 3 2 3" xfId="17481"/>
    <cellStyle name="Normal 9 2 3 3 2 4" xfId="22587"/>
    <cellStyle name="Normal 9 2 3 3 3" xfId="7083"/>
    <cellStyle name="Normal 9 2 3 3 3 2" xfId="25227"/>
    <cellStyle name="Normal 9 2 3 3 4" xfId="12377"/>
    <cellStyle name="Normal 9 2 3 3 5" xfId="15017"/>
    <cellStyle name="Normal 9 2 3 3 6" xfId="19947"/>
    <cellStyle name="Normal 9 2 3 4" xfId="3210"/>
    <cellStyle name="Normal 9 2 3 4 2" xfId="8492"/>
    <cellStyle name="Normal 9 2 3 4 2 2" xfId="26635"/>
    <cellStyle name="Normal 9 2 3 4 3" xfId="16249"/>
    <cellStyle name="Normal 9 2 3 4 4" xfId="21355"/>
    <cellStyle name="Normal 9 2 3 5" xfId="5851"/>
    <cellStyle name="Normal 9 2 3 5 2" xfId="23995"/>
    <cellStyle name="Normal 9 2 3 6" xfId="11145"/>
    <cellStyle name="Normal 9 2 3 7" xfId="13785"/>
    <cellStyle name="Normal 9 2 3 8" xfId="18715"/>
    <cellStyle name="Normal 9 2 4" xfId="921"/>
    <cellStyle name="Normal 9 2 4 2" xfId="2153"/>
    <cellStyle name="Normal 9 2 4 2 2" xfId="4795"/>
    <cellStyle name="Normal 9 2 4 2 2 2" xfId="10076"/>
    <cellStyle name="Normal 9 2 4 2 2 2 2" xfId="28219"/>
    <cellStyle name="Normal 9 2 4 2 2 3" xfId="17833"/>
    <cellStyle name="Normal 9 2 4 2 2 4" xfId="22939"/>
    <cellStyle name="Normal 9 2 4 2 3" xfId="7435"/>
    <cellStyle name="Normal 9 2 4 2 3 2" xfId="25579"/>
    <cellStyle name="Normal 9 2 4 2 4" xfId="12729"/>
    <cellStyle name="Normal 9 2 4 2 5" xfId="15369"/>
    <cellStyle name="Normal 9 2 4 2 6" xfId="20299"/>
    <cellStyle name="Normal 9 2 4 3" xfId="3563"/>
    <cellStyle name="Normal 9 2 4 3 2" xfId="8844"/>
    <cellStyle name="Normal 9 2 4 3 2 2" xfId="26987"/>
    <cellStyle name="Normal 9 2 4 3 3" xfId="16601"/>
    <cellStyle name="Normal 9 2 4 3 4" xfId="21707"/>
    <cellStyle name="Normal 9 2 4 4" xfId="6203"/>
    <cellStyle name="Normal 9 2 4 4 2" xfId="24347"/>
    <cellStyle name="Normal 9 2 4 5" xfId="11497"/>
    <cellStyle name="Normal 9 2 4 6" xfId="14137"/>
    <cellStyle name="Normal 9 2 4 7" xfId="19067"/>
    <cellStyle name="Normal 9 2 5" xfId="1449"/>
    <cellStyle name="Normal 9 2 5 2" xfId="4091"/>
    <cellStyle name="Normal 9 2 5 2 2" xfId="9372"/>
    <cellStyle name="Normal 9 2 5 2 2 2" xfId="27515"/>
    <cellStyle name="Normal 9 2 5 2 3" xfId="17129"/>
    <cellStyle name="Normal 9 2 5 2 4" xfId="22235"/>
    <cellStyle name="Normal 9 2 5 3" xfId="6731"/>
    <cellStyle name="Normal 9 2 5 3 2" xfId="24875"/>
    <cellStyle name="Normal 9 2 5 4" xfId="12025"/>
    <cellStyle name="Normal 9 2 5 5" xfId="14665"/>
    <cellStyle name="Normal 9 2 5 6" xfId="19595"/>
    <cellStyle name="Normal 9 2 6" xfId="2681"/>
    <cellStyle name="Normal 9 2 6 2" xfId="5323"/>
    <cellStyle name="Normal 9 2 6 2 2" xfId="10604"/>
    <cellStyle name="Normal 9 2 6 2 2 2" xfId="28747"/>
    <cellStyle name="Normal 9 2 6 2 3" xfId="23467"/>
    <cellStyle name="Normal 9 2 6 3" xfId="7963"/>
    <cellStyle name="Normal 9 2 6 3 2" xfId="26107"/>
    <cellStyle name="Normal 9 2 6 4" xfId="13257"/>
    <cellStyle name="Normal 9 2 6 5" xfId="15897"/>
    <cellStyle name="Normal 9 2 6 6" xfId="20827"/>
    <cellStyle name="Normal 9 2 7" xfId="2858"/>
    <cellStyle name="Normal 9 2 7 2" xfId="8140"/>
    <cellStyle name="Normal 9 2 7 2 2" xfId="26283"/>
    <cellStyle name="Normal 9 2 7 3" xfId="21003"/>
    <cellStyle name="Normal 9 2 8" xfId="5499"/>
    <cellStyle name="Normal 9 2 8 2" xfId="23643"/>
    <cellStyle name="Normal 9 2 9" xfId="10797"/>
    <cellStyle name="Normal 9 3" xfId="305"/>
    <cellStyle name="Normal 9 3 2" xfId="658"/>
    <cellStyle name="Normal 9 3 2 2" xfId="1890"/>
    <cellStyle name="Normal 9 3 2 2 2" xfId="4532"/>
    <cellStyle name="Normal 9 3 2 2 2 2" xfId="9813"/>
    <cellStyle name="Normal 9 3 2 2 2 2 2" xfId="27956"/>
    <cellStyle name="Normal 9 3 2 2 2 3" xfId="17570"/>
    <cellStyle name="Normal 9 3 2 2 2 4" xfId="22676"/>
    <cellStyle name="Normal 9 3 2 2 3" xfId="7172"/>
    <cellStyle name="Normal 9 3 2 2 3 2" xfId="25316"/>
    <cellStyle name="Normal 9 3 2 2 4" xfId="12466"/>
    <cellStyle name="Normal 9 3 2 2 5" xfId="15106"/>
    <cellStyle name="Normal 9 3 2 2 6" xfId="20036"/>
    <cellStyle name="Normal 9 3 2 3" xfId="3300"/>
    <cellStyle name="Normal 9 3 2 3 2" xfId="8581"/>
    <cellStyle name="Normal 9 3 2 3 2 2" xfId="26724"/>
    <cellStyle name="Normal 9 3 2 3 3" xfId="16338"/>
    <cellStyle name="Normal 9 3 2 3 4" xfId="21444"/>
    <cellStyle name="Normal 9 3 2 4" xfId="5940"/>
    <cellStyle name="Normal 9 3 2 4 2" xfId="24084"/>
    <cellStyle name="Normal 9 3 2 5" xfId="11234"/>
    <cellStyle name="Normal 9 3 2 6" xfId="13874"/>
    <cellStyle name="Normal 9 3 2 7" xfId="18804"/>
    <cellStyle name="Normal 9 3 3" xfId="1010"/>
    <cellStyle name="Normal 9 3 3 2" xfId="2242"/>
    <cellStyle name="Normal 9 3 3 2 2" xfId="4884"/>
    <cellStyle name="Normal 9 3 3 2 2 2" xfId="10165"/>
    <cellStyle name="Normal 9 3 3 2 2 2 2" xfId="28308"/>
    <cellStyle name="Normal 9 3 3 2 2 3" xfId="17922"/>
    <cellStyle name="Normal 9 3 3 2 2 4" xfId="23028"/>
    <cellStyle name="Normal 9 3 3 2 3" xfId="7524"/>
    <cellStyle name="Normal 9 3 3 2 3 2" xfId="25668"/>
    <cellStyle name="Normal 9 3 3 2 4" xfId="12818"/>
    <cellStyle name="Normal 9 3 3 2 5" xfId="15458"/>
    <cellStyle name="Normal 9 3 3 2 6" xfId="20388"/>
    <cellStyle name="Normal 9 3 3 3" xfId="3652"/>
    <cellStyle name="Normal 9 3 3 3 2" xfId="8933"/>
    <cellStyle name="Normal 9 3 3 3 2 2" xfId="27076"/>
    <cellStyle name="Normal 9 3 3 3 3" xfId="16690"/>
    <cellStyle name="Normal 9 3 3 3 4" xfId="21796"/>
    <cellStyle name="Normal 9 3 3 4" xfId="6292"/>
    <cellStyle name="Normal 9 3 3 4 2" xfId="24436"/>
    <cellStyle name="Normal 9 3 3 5" xfId="11586"/>
    <cellStyle name="Normal 9 3 3 6" xfId="14226"/>
    <cellStyle name="Normal 9 3 3 7" xfId="19156"/>
    <cellStyle name="Normal 9 3 4" xfId="1538"/>
    <cellStyle name="Normal 9 3 4 2" xfId="4180"/>
    <cellStyle name="Normal 9 3 4 2 2" xfId="9461"/>
    <cellStyle name="Normal 9 3 4 2 2 2" xfId="27604"/>
    <cellStyle name="Normal 9 3 4 2 3" xfId="17218"/>
    <cellStyle name="Normal 9 3 4 2 4" xfId="22324"/>
    <cellStyle name="Normal 9 3 4 3" xfId="6820"/>
    <cellStyle name="Normal 9 3 4 3 2" xfId="24964"/>
    <cellStyle name="Normal 9 3 4 4" xfId="12114"/>
    <cellStyle name="Normal 9 3 4 5" xfId="14754"/>
    <cellStyle name="Normal 9 3 4 6" xfId="19684"/>
    <cellStyle name="Normal 9 3 5" xfId="2947"/>
    <cellStyle name="Normal 9 3 5 2" xfId="8229"/>
    <cellStyle name="Normal 9 3 5 2 2" xfId="26372"/>
    <cellStyle name="Normal 9 3 5 3" xfId="15986"/>
    <cellStyle name="Normal 9 3 5 4" xfId="21092"/>
    <cellStyle name="Normal 9 3 6" xfId="5588"/>
    <cellStyle name="Normal 9 3 6 2" xfId="23732"/>
    <cellStyle name="Normal 9 3 7" xfId="10888"/>
    <cellStyle name="Normal 9 3 8" xfId="13522"/>
    <cellStyle name="Normal 9 3 9" xfId="18452"/>
    <cellStyle name="Normal 9 4" xfId="483"/>
    <cellStyle name="Normal 9 4 2" xfId="1188"/>
    <cellStyle name="Normal 9 4 2 2" xfId="2420"/>
    <cellStyle name="Normal 9 4 2 2 2" xfId="5062"/>
    <cellStyle name="Normal 9 4 2 2 2 2" xfId="10343"/>
    <cellStyle name="Normal 9 4 2 2 2 2 2" xfId="28486"/>
    <cellStyle name="Normal 9 4 2 2 2 3" xfId="18100"/>
    <cellStyle name="Normal 9 4 2 2 2 4" xfId="23206"/>
    <cellStyle name="Normal 9 4 2 2 3" xfId="7702"/>
    <cellStyle name="Normal 9 4 2 2 3 2" xfId="25846"/>
    <cellStyle name="Normal 9 4 2 2 4" xfId="12996"/>
    <cellStyle name="Normal 9 4 2 2 5" xfId="15636"/>
    <cellStyle name="Normal 9 4 2 2 6" xfId="20566"/>
    <cellStyle name="Normal 9 4 2 3" xfId="3830"/>
    <cellStyle name="Normal 9 4 2 3 2" xfId="9111"/>
    <cellStyle name="Normal 9 4 2 3 2 2" xfId="27254"/>
    <cellStyle name="Normal 9 4 2 3 3" xfId="16868"/>
    <cellStyle name="Normal 9 4 2 3 4" xfId="21974"/>
    <cellStyle name="Normal 9 4 2 4" xfId="6470"/>
    <cellStyle name="Normal 9 4 2 4 2" xfId="24614"/>
    <cellStyle name="Normal 9 4 2 5" xfId="11764"/>
    <cellStyle name="Normal 9 4 2 6" xfId="14404"/>
    <cellStyle name="Normal 9 4 2 7" xfId="19334"/>
    <cellStyle name="Normal 9 4 3" xfId="1716"/>
    <cellStyle name="Normal 9 4 3 2" xfId="4358"/>
    <cellStyle name="Normal 9 4 3 2 2" xfId="9639"/>
    <cellStyle name="Normal 9 4 3 2 2 2" xfId="27782"/>
    <cellStyle name="Normal 9 4 3 2 3" xfId="17396"/>
    <cellStyle name="Normal 9 4 3 2 4" xfId="22502"/>
    <cellStyle name="Normal 9 4 3 3" xfId="6998"/>
    <cellStyle name="Normal 9 4 3 3 2" xfId="25142"/>
    <cellStyle name="Normal 9 4 3 4" xfId="12292"/>
    <cellStyle name="Normal 9 4 3 5" xfId="14932"/>
    <cellStyle name="Normal 9 4 3 6" xfId="19862"/>
    <cellStyle name="Normal 9 4 4" xfId="3125"/>
    <cellStyle name="Normal 9 4 4 2" xfId="8407"/>
    <cellStyle name="Normal 9 4 4 2 2" xfId="26550"/>
    <cellStyle name="Normal 9 4 4 3" xfId="16164"/>
    <cellStyle name="Normal 9 4 4 4" xfId="21270"/>
    <cellStyle name="Normal 9 4 5" xfId="5766"/>
    <cellStyle name="Normal 9 4 5 2" xfId="23910"/>
    <cellStyle name="Normal 9 4 6" xfId="11062"/>
    <cellStyle name="Normal 9 4 7" xfId="13700"/>
    <cellStyle name="Normal 9 4 8" xfId="18630"/>
    <cellStyle name="Normal 9 5" xfId="836"/>
    <cellStyle name="Normal 9 5 2" xfId="2068"/>
    <cellStyle name="Normal 9 5 2 2" xfId="4710"/>
    <cellStyle name="Normal 9 5 2 2 2" xfId="9991"/>
    <cellStyle name="Normal 9 5 2 2 2 2" xfId="28134"/>
    <cellStyle name="Normal 9 5 2 2 3" xfId="17748"/>
    <cellStyle name="Normal 9 5 2 2 4" xfId="22854"/>
    <cellStyle name="Normal 9 5 2 3" xfId="7350"/>
    <cellStyle name="Normal 9 5 2 3 2" xfId="25494"/>
    <cellStyle name="Normal 9 5 2 4" xfId="12644"/>
    <cellStyle name="Normal 9 5 2 5" xfId="15284"/>
    <cellStyle name="Normal 9 5 2 6" xfId="20214"/>
    <cellStyle name="Normal 9 5 3" xfId="3478"/>
    <cellStyle name="Normal 9 5 3 2" xfId="8759"/>
    <cellStyle name="Normal 9 5 3 2 2" xfId="26902"/>
    <cellStyle name="Normal 9 5 3 3" xfId="16516"/>
    <cellStyle name="Normal 9 5 3 4" xfId="21622"/>
    <cellStyle name="Normal 9 5 4" xfId="6118"/>
    <cellStyle name="Normal 9 5 4 2" xfId="24262"/>
    <cellStyle name="Normal 9 5 5" xfId="11412"/>
    <cellStyle name="Normal 9 5 6" xfId="14052"/>
    <cellStyle name="Normal 9 5 7" xfId="18982"/>
    <cellStyle name="Normal 9 6" xfId="1362"/>
    <cellStyle name="Normal 9 6 2" xfId="4004"/>
    <cellStyle name="Normal 9 6 2 2" xfId="9285"/>
    <cellStyle name="Normal 9 6 2 2 2" xfId="27428"/>
    <cellStyle name="Normal 9 6 2 3" xfId="17042"/>
    <cellStyle name="Normal 9 6 2 4" xfId="22148"/>
    <cellStyle name="Normal 9 6 3" xfId="6644"/>
    <cellStyle name="Normal 9 6 3 2" xfId="24788"/>
    <cellStyle name="Normal 9 6 4" xfId="11938"/>
    <cellStyle name="Normal 9 6 5" xfId="14578"/>
    <cellStyle name="Normal 9 6 6" xfId="19508"/>
    <cellStyle name="Normal 9 7" xfId="2594"/>
    <cellStyle name="Normal 9 7 2" xfId="5236"/>
    <cellStyle name="Normal 9 7 2 2" xfId="10517"/>
    <cellStyle name="Normal 9 7 2 2 2" xfId="28660"/>
    <cellStyle name="Normal 9 7 2 3" xfId="23380"/>
    <cellStyle name="Normal 9 7 3" xfId="7876"/>
    <cellStyle name="Normal 9 7 3 2" xfId="26020"/>
    <cellStyle name="Normal 9 7 4" xfId="13170"/>
    <cellStyle name="Normal 9 7 5" xfId="15810"/>
    <cellStyle name="Normal 9 7 6" xfId="20740"/>
    <cellStyle name="Normal 9 8" xfId="2773"/>
    <cellStyle name="Normal 9 8 2" xfId="8055"/>
    <cellStyle name="Normal 9 8 2 2" xfId="26198"/>
    <cellStyle name="Normal 9 8 3" xfId="20918"/>
    <cellStyle name="Normal 9 9" xfId="5414"/>
    <cellStyle name="Normal 9 9 2" xfId="23558"/>
    <cellStyle name="Pourcentage" xfId="2" builtinId="5"/>
    <cellStyle name="Pourcentage 2" xfId="67"/>
    <cellStyle name="Pourcentage 3" xfId="68"/>
    <cellStyle name="Pourcentage 4" xfId="147"/>
    <cellStyle name="Pourcentage 4 10" xfId="10691"/>
    <cellStyle name="Pourcentage 4 11" xfId="13385"/>
    <cellStyle name="Pourcentage 4 12" xfId="18314"/>
    <cellStyle name="Pourcentage 4 2" xfId="246"/>
    <cellStyle name="Pourcentage 4 2 10" xfId="13472"/>
    <cellStyle name="Pourcentage 4 2 11" xfId="18402"/>
    <cellStyle name="Pourcentage 4 2 2" xfId="431"/>
    <cellStyle name="Pourcentage 4 2 2 2" xfId="784"/>
    <cellStyle name="Pourcentage 4 2 2 2 2" xfId="2016"/>
    <cellStyle name="Pourcentage 4 2 2 2 2 2" xfId="4658"/>
    <cellStyle name="Pourcentage 4 2 2 2 2 2 2" xfId="9939"/>
    <cellStyle name="Pourcentage 4 2 2 2 2 2 2 2" xfId="28082"/>
    <cellStyle name="Pourcentage 4 2 2 2 2 2 3" xfId="17696"/>
    <cellStyle name="Pourcentage 4 2 2 2 2 2 4" xfId="22802"/>
    <cellStyle name="Pourcentage 4 2 2 2 2 3" xfId="7298"/>
    <cellStyle name="Pourcentage 4 2 2 2 2 3 2" xfId="25442"/>
    <cellStyle name="Pourcentage 4 2 2 2 2 4" xfId="12592"/>
    <cellStyle name="Pourcentage 4 2 2 2 2 5" xfId="15232"/>
    <cellStyle name="Pourcentage 4 2 2 2 2 6" xfId="20162"/>
    <cellStyle name="Pourcentage 4 2 2 2 3" xfId="3426"/>
    <cellStyle name="Pourcentage 4 2 2 2 3 2" xfId="8707"/>
    <cellStyle name="Pourcentage 4 2 2 2 3 2 2" xfId="26850"/>
    <cellStyle name="Pourcentage 4 2 2 2 3 3" xfId="16464"/>
    <cellStyle name="Pourcentage 4 2 2 2 3 4" xfId="21570"/>
    <cellStyle name="Pourcentage 4 2 2 2 4" xfId="6066"/>
    <cellStyle name="Pourcentage 4 2 2 2 4 2" xfId="24210"/>
    <cellStyle name="Pourcentage 4 2 2 2 5" xfId="11360"/>
    <cellStyle name="Pourcentage 4 2 2 2 6" xfId="14000"/>
    <cellStyle name="Pourcentage 4 2 2 2 7" xfId="18930"/>
    <cellStyle name="Pourcentage 4 2 2 3" xfId="1136"/>
    <cellStyle name="Pourcentage 4 2 2 3 2" xfId="2368"/>
    <cellStyle name="Pourcentage 4 2 2 3 2 2" xfId="5010"/>
    <cellStyle name="Pourcentage 4 2 2 3 2 2 2" xfId="10291"/>
    <cellStyle name="Pourcentage 4 2 2 3 2 2 2 2" xfId="28434"/>
    <cellStyle name="Pourcentage 4 2 2 3 2 2 3" xfId="18048"/>
    <cellStyle name="Pourcentage 4 2 2 3 2 2 4" xfId="23154"/>
    <cellStyle name="Pourcentage 4 2 2 3 2 3" xfId="7650"/>
    <cellStyle name="Pourcentage 4 2 2 3 2 3 2" xfId="25794"/>
    <cellStyle name="Pourcentage 4 2 2 3 2 4" xfId="12944"/>
    <cellStyle name="Pourcentage 4 2 2 3 2 5" xfId="15584"/>
    <cellStyle name="Pourcentage 4 2 2 3 2 6" xfId="20514"/>
    <cellStyle name="Pourcentage 4 2 2 3 3" xfId="3778"/>
    <cellStyle name="Pourcentage 4 2 2 3 3 2" xfId="9059"/>
    <cellStyle name="Pourcentage 4 2 2 3 3 2 2" xfId="27202"/>
    <cellStyle name="Pourcentage 4 2 2 3 3 3" xfId="16816"/>
    <cellStyle name="Pourcentage 4 2 2 3 3 4" xfId="21922"/>
    <cellStyle name="Pourcentage 4 2 2 3 4" xfId="6418"/>
    <cellStyle name="Pourcentage 4 2 2 3 4 2" xfId="24562"/>
    <cellStyle name="Pourcentage 4 2 2 3 5" xfId="11712"/>
    <cellStyle name="Pourcentage 4 2 2 3 6" xfId="14352"/>
    <cellStyle name="Pourcentage 4 2 2 3 7" xfId="19282"/>
    <cellStyle name="Pourcentage 4 2 2 4" xfId="1664"/>
    <cellStyle name="Pourcentage 4 2 2 4 2" xfId="4306"/>
    <cellStyle name="Pourcentage 4 2 2 4 2 2" xfId="9587"/>
    <cellStyle name="Pourcentage 4 2 2 4 2 2 2" xfId="27730"/>
    <cellStyle name="Pourcentage 4 2 2 4 2 3" xfId="17344"/>
    <cellStyle name="Pourcentage 4 2 2 4 2 4" xfId="22450"/>
    <cellStyle name="Pourcentage 4 2 2 4 3" xfId="6946"/>
    <cellStyle name="Pourcentage 4 2 2 4 3 2" xfId="25090"/>
    <cellStyle name="Pourcentage 4 2 2 4 4" xfId="12240"/>
    <cellStyle name="Pourcentage 4 2 2 4 5" xfId="14880"/>
    <cellStyle name="Pourcentage 4 2 2 4 6" xfId="19810"/>
    <cellStyle name="Pourcentage 4 2 2 5" xfId="3073"/>
    <cellStyle name="Pourcentage 4 2 2 5 2" xfId="8355"/>
    <cellStyle name="Pourcentage 4 2 2 5 2 2" xfId="26498"/>
    <cellStyle name="Pourcentage 4 2 2 5 3" xfId="16112"/>
    <cellStyle name="Pourcentage 4 2 2 5 4" xfId="21218"/>
    <cellStyle name="Pourcentage 4 2 2 6" xfId="5714"/>
    <cellStyle name="Pourcentage 4 2 2 6 2" xfId="23858"/>
    <cellStyle name="Pourcentage 4 2 2 7" xfId="11012"/>
    <cellStyle name="Pourcentage 4 2 2 8" xfId="13648"/>
    <cellStyle name="Pourcentage 4 2 2 9" xfId="18578"/>
    <cellStyle name="Pourcentage 4 2 3" xfId="607"/>
    <cellStyle name="Pourcentage 4 2 3 2" xfId="1312"/>
    <cellStyle name="Pourcentage 4 2 3 2 2" xfId="2544"/>
    <cellStyle name="Pourcentage 4 2 3 2 2 2" xfId="5186"/>
    <cellStyle name="Pourcentage 4 2 3 2 2 2 2" xfId="10467"/>
    <cellStyle name="Pourcentage 4 2 3 2 2 2 2 2" xfId="28610"/>
    <cellStyle name="Pourcentage 4 2 3 2 2 2 3" xfId="18224"/>
    <cellStyle name="Pourcentage 4 2 3 2 2 2 4" xfId="23330"/>
    <cellStyle name="Pourcentage 4 2 3 2 2 3" xfId="7826"/>
    <cellStyle name="Pourcentage 4 2 3 2 2 3 2" xfId="25970"/>
    <cellStyle name="Pourcentage 4 2 3 2 2 4" xfId="13120"/>
    <cellStyle name="Pourcentage 4 2 3 2 2 5" xfId="15760"/>
    <cellStyle name="Pourcentage 4 2 3 2 2 6" xfId="20690"/>
    <cellStyle name="Pourcentage 4 2 3 2 3" xfId="3954"/>
    <cellStyle name="Pourcentage 4 2 3 2 3 2" xfId="9235"/>
    <cellStyle name="Pourcentage 4 2 3 2 3 2 2" xfId="27378"/>
    <cellStyle name="Pourcentage 4 2 3 2 3 3" xfId="16992"/>
    <cellStyle name="Pourcentage 4 2 3 2 3 4" xfId="22098"/>
    <cellStyle name="Pourcentage 4 2 3 2 4" xfId="6594"/>
    <cellStyle name="Pourcentage 4 2 3 2 4 2" xfId="24738"/>
    <cellStyle name="Pourcentage 4 2 3 2 5" xfId="11888"/>
    <cellStyle name="Pourcentage 4 2 3 2 6" xfId="14528"/>
    <cellStyle name="Pourcentage 4 2 3 2 7" xfId="19458"/>
    <cellStyle name="Pourcentage 4 2 3 3" xfId="1840"/>
    <cellStyle name="Pourcentage 4 2 3 3 2" xfId="4482"/>
    <cellStyle name="Pourcentage 4 2 3 3 2 2" xfId="9763"/>
    <cellStyle name="Pourcentage 4 2 3 3 2 2 2" xfId="27906"/>
    <cellStyle name="Pourcentage 4 2 3 3 2 3" xfId="17520"/>
    <cellStyle name="Pourcentage 4 2 3 3 2 4" xfId="22626"/>
    <cellStyle name="Pourcentage 4 2 3 3 3" xfId="7122"/>
    <cellStyle name="Pourcentage 4 2 3 3 3 2" xfId="25266"/>
    <cellStyle name="Pourcentage 4 2 3 3 4" xfId="12416"/>
    <cellStyle name="Pourcentage 4 2 3 3 5" xfId="15056"/>
    <cellStyle name="Pourcentage 4 2 3 3 6" xfId="19986"/>
    <cellStyle name="Pourcentage 4 2 3 4" xfId="3249"/>
    <cellStyle name="Pourcentage 4 2 3 4 2" xfId="8531"/>
    <cellStyle name="Pourcentage 4 2 3 4 2 2" xfId="26674"/>
    <cellStyle name="Pourcentage 4 2 3 4 3" xfId="16288"/>
    <cellStyle name="Pourcentage 4 2 3 4 4" xfId="21394"/>
    <cellStyle name="Pourcentage 4 2 3 5" xfId="5890"/>
    <cellStyle name="Pourcentage 4 2 3 5 2" xfId="24034"/>
    <cellStyle name="Pourcentage 4 2 3 6" xfId="11184"/>
    <cellStyle name="Pourcentage 4 2 3 7" xfId="13824"/>
    <cellStyle name="Pourcentage 4 2 3 8" xfId="18754"/>
    <cellStyle name="Pourcentage 4 2 4" xfId="960"/>
    <cellStyle name="Pourcentage 4 2 4 2" xfId="2192"/>
    <cellStyle name="Pourcentage 4 2 4 2 2" xfId="4834"/>
    <cellStyle name="Pourcentage 4 2 4 2 2 2" xfId="10115"/>
    <cellStyle name="Pourcentage 4 2 4 2 2 2 2" xfId="28258"/>
    <cellStyle name="Pourcentage 4 2 4 2 2 3" xfId="17872"/>
    <cellStyle name="Pourcentage 4 2 4 2 2 4" xfId="22978"/>
    <cellStyle name="Pourcentage 4 2 4 2 3" xfId="7474"/>
    <cellStyle name="Pourcentage 4 2 4 2 3 2" xfId="25618"/>
    <cellStyle name="Pourcentage 4 2 4 2 4" xfId="12768"/>
    <cellStyle name="Pourcentage 4 2 4 2 5" xfId="15408"/>
    <cellStyle name="Pourcentage 4 2 4 2 6" xfId="20338"/>
    <cellStyle name="Pourcentage 4 2 4 3" xfId="3602"/>
    <cellStyle name="Pourcentage 4 2 4 3 2" xfId="8883"/>
    <cellStyle name="Pourcentage 4 2 4 3 2 2" xfId="27026"/>
    <cellStyle name="Pourcentage 4 2 4 3 3" xfId="16640"/>
    <cellStyle name="Pourcentage 4 2 4 3 4" xfId="21746"/>
    <cellStyle name="Pourcentage 4 2 4 4" xfId="6242"/>
    <cellStyle name="Pourcentage 4 2 4 4 2" xfId="24386"/>
    <cellStyle name="Pourcentage 4 2 4 5" xfId="11536"/>
    <cellStyle name="Pourcentage 4 2 4 6" xfId="14176"/>
    <cellStyle name="Pourcentage 4 2 4 7" xfId="19106"/>
    <cellStyle name="Pourcentage 4 2 5" xfId="1488"/>
    <cellStyle name="Pourcentage 4 2 5 2" xfId="4130"/>
    <cellStyle name="Pourcentage 4 2 5 2 2" xfId="9411"/>
    <cellStyle name="Pourcentage 4 2 5 2 2 2" xfId="27554"/>
    <cellStyle name="Pourcentage 4 2 5 2 3" xfId="17168"/>
    <cellStyle name="Pourcentage 4 2 5 2 4" xfId="22274"/>
    <cellStyle name="Pourcentage 4 2 5 3" xfId="6770"/>
    <cellStyle name="Pourcentage 4 2 5 3 2" xfId="24914"/>
    <cellStyle name="Pourcentage 4 2 5 4" xfId="12064"/>
    <cellStyle name="Pourcentage 4 2 5 5" xfId="14704"/>
    <cellStyle name="Pourcentage 4 2 5 6" xfId="19634"/>
    <cellStyle name="Pourcentage 4 2 6" xfId="2720"/>
    <cellStyle name="Pourcentage 4 2 6 2" xfId="5362"/>
    <cellStyle name="Pourcentage 4 2 6 2 2" xfId="10643"/>
    <cellStyle name="Pourcentage 4 2 6 2 2 2" xfId="28786"/>
    <cellStyle name="Pourcentage 4 2 6 2 3" xfId="23506"/>
    <cellStyle name="Pourcentage 4 2 6 3" xfId="8002"/>
    <cellStyle name="Pourcentage 4 2 6 3 2" xfId="26146"/>
    <cellStyle name="Pourcentage 4 2 6 4" xfId="13296"/>
    <cellStyle name="Pourcentage 4 2 6 5" xfId="15936"/>
    <cellStyle name="Pourcentage 4 2 6 6" xfId="20866"/>
    <cellStyle name="Pourcentage 4 2 7" xfId="2897"/>
    <cellStyle name="Pourcentage 4 2 7 2" xfId="8179"/>
    <cellStyle name="Pourcentage 4 2 7 2 2" xfId="26322"/>
    <cellStyle name="Pourcentage 4 2 7 3" xfId="21042"/>
    <cellStyle name="Pourcentage 4 2 8" xfId="5538"/>
    <cellStyle name="Pourcentage 4 2 8 2" xfId="23682"/>
    <cellStyle name="Pourcentage 4 2 9" xfId="10836"/>
    <cellStyle name="Pourcentage 4 3" xfId="344"/>
    <cellStyle name="Pourcentage 4 3 2" xfId="697"/>
    <cellStyle name="Pourcentage 4 3 2 2" xfId="1929"/>
    <cellStyle name="Pourcentage 4 3 2 2 2" xfId="4571"/>
    <cellStyle name="Pourcentage 4 3 2 2 2 2" xfId="9852"/>
    <cellStyle name="Pourcentage 4 3 2 2 2 2 2" xfId="27995"/>
    <cellStyle name="Pourcentage 4 3 2 2 2 3" xfId="17609"/>
    <cellStyle name="Pourcentage 4 3 2 2 2 4" xfId="22715"/>
    <cellStyle name="Pourcentage 4 3 2 2 3" xfId="7211"/>
    <cellStyle name="Pourcentage 4 3 2 2 3 2" xfId="25355"/>
    <cellStyle name="Pourcentage 4 3 2 2 4" xfId="12505"/>
    <cellStyle name="Pourcentage 4 3 2 2 5" xfId="15145"/>
    <cellStyle name="Pourcentage 4 3 2 2 6" xfId="20075"/>
    <cellStyle name="Pourcentage 4 3 2 3" xfId="3339"/>
    <cellStyle name="Pourcentage 4 3 2 3 2" xfId="8620"/>
    <cellStyle name="Pourcentage 4 3 2 3 2 2" xfId="26763"/>
    <cellStyle name="Pourcentage 4 3 2 3 3" xfId="16377"/>
    <cellStyle name="Pourcentage 4 3 2 3 4" xfId="21483"/>
    <cellStyle name="Pourcentage 4 3 2 4" xfId="5979"/>
    <cellStyle name="Pourcentage 4 3 2 4 2" xfId="24123"/>
    <cellStyle name="Pourcentage 4 3 2 5" xfId="11273"/>
    <cellStyle name="Pourcentage 4 3 2 6" xfId="13913"/>
    <cellStyle name="Pourcentage 4 3 2 7" xfId="18843"/>
    <cellStyle name="Pourcentage 4 3 3" xfId="1049"/>
    <cellStyle name="Pourcentage 4 3 3 2" xfId="2281"/>
    <cellStyle name="Pourcentage 4 3 3 2 2" xfId="4923"/>
    <cellStyle name="Pourcentage 4 3 3 2 2 2" xfId="10204"/>
    <cellStyle name="Pourcentage 4 3 3 2 2 2 2" xfId="28347"/>
    <cellStyle name="Pourcentage 4 3 3 2 2 3" xfId="17961"/>
    <cellStyle name="Pourcentage 4 3 3 2 2 4" xfId="23067"/>
    <cellStyle name="Pourcentage 4 3 3 2 3" xfId="7563"/>
    <cellStyle name="Pourcentage 4 3 3 2 3 2" xfId="25707"/>
    <cellStyle name="Pourcentage 4 3 3 2 4" xfId="12857"/>
    <cellStyle name="Pourcentage 4 3 3 2 5" xfId="15497"/>
    <cellStyle name="Pourcentage 4 3 3 2 6" xfId="20427"/>
    <cellStyle name="Pourcentage 4 3 3 3" xfId="3691"/>
    <cellStyle name="Pourcentage 4 3 3 3 2" xfId="8972"/>
    <cellStyle name="Pourcentage 4 3 3 3 2 2" xfId="27115"/>
    <cellStyle name="Pourcentage 4 3 3 3 3" xfId="16729"/>
    <cellStyle name="Pourcentage 4 3 3 3 4" xfId="21835"/>
    <cellStyle name="Pourcentage 4 3 3 4" xfId="6331"/>
    <cellStyle name="Pourcentage 4 3 3 4 2" xfId="24475"/>
    <cellStyle name="Pourcentage 4 3 3 5" xfId="11625"/>
    <cellStyle name="Pourcentage 4 3 3 6" xfId="14265"/>
    <cellStyle name="Pourcentage 4 3 3 7" xfId="19195"/>
    <cellStyle name="Pourcentage 4 3 4" xfId="1577"/>
    <cellStyle name="Pourcentage 4 3 4 2" xfId="4219"/>
    <cellStyle name="Pourcentage 4 3 4 2 2" xfId="9500"/>
    <cellStyle name="Pourcentage 4 3 4 2 2 2" xfId="27643"/>
    <cellStyle name="Pourcentage 4 3 4 2 3" xfId="17257"/>
    <cellStyle name="Pourcentage 4 3 4 2 4" xfId="22363"/>
    <cellStyle name="Pourcentage 4 3 4 3" xfId="6859"/>
    <cellStyle name="Pourcentage 4 3 4 3 2" xfId="25003"/>
    <cellStyle name="Pourcentage 4 3 4 4" xfId="12153"/>
    <cellStyle name="Pourcentage 4 3 4 5" xfId="14793"/>
    <cellStyle name="Pourcentage 4 3 4 6" xfId="19723"/>
    <cellStyle name="Pourcentage 4 3 5" xfId="2986"/>
    <cellStyle name="Pourcentage 4 3 5 2" xfId="8268"/>
    <cellStyle name="Pourcentage 4 3 5 2 2" xfId="26411"/>
    <cellStyle name="Pourcentage 4 3 5 3" xfId="16025"/>
    <cellStyle name="Pourcentage 4 3 5 4" xfId="21131"/>
    <cellStyle name="Pourcentage 4 3 6" xfId="5627"/>
    <cellStyle name="Pourcentage 4 3 6 2" xfId="23771"/>
    <cellStyle name="Pourcentage 4 3 7" xfId="10927"/>
    <cellStyle name="Pourcentage 4 3 8" xfId="13561"/>
    <cellStyle name="Pourcentage 4 3 9" xfId="18491"/>
    <cellStyle name="Pourcentage 4 4" xfId="520"/>
    <cellStyle name="Pourcentage 4 4 2" xfId="1225"/>
    <cellStyle name="Pourcentage 4 4 2 2" xfId="2457"/>
    <cellStyle name="Pourcentage 4 4 2 2 2" xfId="5099"/>
    <cellStyle name="Pourcentage 4 4 2 2 2 2" xfId="10380"/>
    <cellStyle name="Pourcentage 4 4 2 2 2 2 2" xfId="28523"/>
    <cellStyle name="Pourcentage 4 4 2 2 2 3" xfId="18137"/>
    <cellStyle name="Pourcentage 4 4 2 2 2 4" xfId="23243"/>
    <cellStyle name="Pourcentage 4 4 2 2 3" xfId="7739"/>
    <cellStyle name="Pourcentage 4 4 2 2 3 2" xfId="25883"/>
    <cellStyle name="Pourcentage 4 4 2 2 4" xfId="13033"/>
    <cellStyle name="Pourcentage 4 4 2 2 5" xfId="15673"/>
    <cellStyle name="Pourcentage 4 4 2 2 6" xfId="20603"/>
    <cellStyle name="Pourcentage 4 4 2 3" xfId="3867"/>
    <cellStyle name="Pourcentage 4 4 2 3 2" xfId="9148"/>
    <cellStyle name="Pourcentage 4 4 2 3 2 2" xfId="27291"/>
    <cellStyle name="Pourcentage 4 4 2 3 3" xfId="16905"/>
    <cellStyle name="Pourcentage 4 4 2 3 4" xfId="22011"/>
    <cellStyle name="Pourcentage 4 4 2 4" xfId="6507"/>
    <cellStyle name="Pourcentage 4 4 2 4 2" xfId="24651"/>
    <cellStyle name="Pourcentage 4 4 2 5" xfId="11801"/>
    <cellStyle name="Pourcentage 4 4 2 6" xfId="14441"/>
    <cellStyle name="Pourcentage 4 4 2 7" xfId="19371"/>
    <cellStyle name="Pourcentage 4 4 3" xfId="1753"/>
    <cellStyle name="Pourcentage 4 4 3 2" xfId="4395"/>
    <cellStyle name="Pourcentage 4 4 3 2 2" xfId="9676"/>
    <cellStyle name="Pourcentage 4 4 3 2 2 2" xfId="27819"/>
    <cellStyle name="Pourcentage 4 4 3 2 3" xfId="17433"/>
    <cellStyle name="Pourcentage 4 4 3 2 4" xfId="22539"/>
    <cellStyle name="Pourcentage 4 4 3 3" xfId="7035"/>
    <cellStyle name="Pourcentage 4 4 3 3 2" xfId="25179"/>
    <cellStyle name="Pourcentage 4 4 3 4" xfId="12329"/>
    <cellStyle name="Pourcentage 4 4 3 5" xfId="14969"/>
    <cellStyle name="Pourcentage 4 4 3 6" xfId="19899"/>
    <cellStyle name="Pourcentage 4 4 4" xfId="3162"/>
    <cellStyle name="Pourcentage 4 4 4 2" xfId="8444"/>
    <cellStyle name="Pourcentage 4 4 4 2 2" xfId="26587"/>
    <cellStyle name="Pourcentage 4 4 4 3" xfId="16201"/>
    <cellStyle name="Pourcentage 4 4 4 4" xfId="21307"/>
    <cellStyle name="Pourcentage 4 4 5" xfId="5803"/>
    <cellStyle name="Pourcentage 4 4 5 2" xfId="23947"/>
    <cellStyle name="Pourcentage 4 4 6" xfId="11099"/>
    <cellStyle name="Pourcentage 4 4 7" xfId="13737"/>
    <cellStyle name="Pourcentage 4 4 8" xfId="18667"/>
    <cellStyle name="Pourcentage 4 5" xfId="873"/>
    <cellStyle name="Pourcentage 4 5 2" xfId="2105"/>
    <cellStyle name="Pourcentage 4 5 2 2" xfId="4747"/>
    <cellStyle name="Pourcentage 4 5 2 2 2" xfId="10028"/>
    <cellStyle name="Pourcentage 4 5 2 2 2 2" xfId="28171"/>
    <cellStyle name="Pourcentage 4 5 2 2 3" xfId="17785"/>
    <cellStyle name="Pourcentage 4 5 2 2 4" xfId="22891"/>
    <cellStyle name="Pourcentage 4 5 2 3" xfId="7387"/>
    <cellStyle name="Pourcentage 4 5 2 3 2" xfId="25531"/>
    <cellStyle name="Pourcentage 4 5 2 4" xfId="12681"/>
    <cellStyle name="Pourcentage 4 5 2 5" xfId="15321"/>
    <cellStyle name="Pourcentage 4 5 2 6" xfId="20251"/>
    <cellStyle name="Pourcentage 4 5 3" xfId="3515"/>
    <cellStyle name="Pourcentage 4 5 3 2" xfId="8796"/>
    <cellStyle name="Pourcentage 4 5 3 2 2" xfId="26939"/>
    <cellStyle name="Pourcentage 4 5 3 3" xfId="16553"/>
    <cellStyle name="Pourcentage 4 5 3 4" xfId="21659"/>
    <cellStyle name="Pourcentage 4 5 4" xfId="6155"/>
    <cellStyle name="Pourcentage 4 5 4 2" xfId="24299"/>
    <cellStyle name="Pourcentage 4 5 5" xfId="11449"/>
    <cellStyle name="Pourcentage 4 5 6" xfId="14089"/>
    <cellStyle name="Pourcentage 4 5 7" xfId="19019"/>
    <cellStyle name="Pourcentage 4 6" xfId="1401"/>
    <cellStyle name="Pourcentage 4 6 2" xfId="4043"/>
    <cellStyle name="Pourcentage 4 6 2 2" xfId="9324"/>
    <cellStyle name="Pourcentage 4 6 2 2 2" xfId="27467"/>
    <cellStyle name="Pourcentage 4 6 2 3" xfId="17081"/>
    <cellStyle name="Pourcentage 4 6 2 4" xfId="22187"/>
    <cellStyle name="Pourcentage 4 6 3" xfId="6683"/>
    <cellStyle name="Pourcentage 4 6 3 2" xfId="24827"/>
    <cellStyle name="Pourcentage 4 6 4" xfId="11977"/>
    <cellStyle name="Pourcentage 4 6 5" xfId="14617"/>
    <cellStyle name="Pourcentage 4 6 6" xfId="19547"/>
    <cellStyle name="Pourcentage 4 7" xfId="2633"/>
    <cellStyle name="Pourcentage 4 7 2" xfId="5275"/>
    <cellStyle name="Pourcentage 4 7 2 2" xfId="10556"/>
    <cellStyle name="Pourcentage 4 7 2 2 2" xfId="28699"/>
    <cellStyle name="Pourcentage 4 7 2 3" xfId="23419"/>
    <cellStyle name="Pourcentage 4 7 3" xfId="7915"/>
    <cellStyle name="Pourcentage 4 7 3 2" xfId="26059"/>
    <cellStyle name="Pourcentage 4 7 4" xfId="13209"/>
    <cellStyle name="Pourcentage 4 7 5" xfId="15849"/>
    <cellStyle name="Pourcentage 4 7 6" xfId="20779"/>
    <cellStyle name="Pourcentage 4 8" xfId="2810"/>
    <cellStyle name="Pourcentage 4 8 2" xfId="8092"/>
    <cellStyle name="Pourcentage 4 8 2 2" xfId="26235"/>
    <cellStyle name="Pourcentage 4 8 3" xfId="20955"/>
    <cellStyle name="Pourcentage 4 9" xfId="5451"/>
    <cellStyle name="Pourcentage 4 9 2" xfId="23595"/>
    <cellStyle name="Pourcentage 5" xfId="163"/>
    <cellStyle name="Pourcentage 6" xfId="10667"/>
    <cellStyle name="Pourcentage 7" xfId="28794"/>
    <cellStyle name="Satisfaisant" xfId="8" builtinId="26" customBuiltin="1"/>
    <cellStyle name="Satisfaisant 2" xfId="144"/>
    <cellStyle name="Sortie" xfId="12" builtinId="21" customBuiltin="1"/>
    <cellStyle name="TableStyleLight1" xfId="69"/>
    <cellStyle name="Texte explicatif" xfId="18" builtinId="53" customBuiltin="1"/>
    <cellStyle name="Texte explicatif 2" xfId="140"/>
    <cellStyle name="Titre" xfId="3" builtinId="15" customBuiltin="1"/>
    <cellStyle name="Titre 2" xfId="146"/>
    <cellStyle name="Titre 2 2" xfId="256"/>
    <cellStyle name="Titre 1" xfId="4" builtinId="16" customBuiltin="1"/>
    <cellStyle name="Titre 2" xfId="5" builtinId="17" customBuiltin="1"/>
    <cellStyle name="Titre 3" xfId="6" builtinId="18" customBuiltin="1"/>
    <cellStyle name="Titre 4" xfId="7" builtinId="19" customBuiltin="1"/>
    <cellStyle name="Titre 4 2" xfId="145"/>
    <cellStyle name="Total" xfId="19" builtinId="25" customBuiltin="1"/>
    <cellStyle name="Vérification" xfId="15" builtinId="23" customBuiltin="1"/>
  </cellStyles>
  <dxfs count="0"/>
  <tableStyles count="4" defaultTableStyle="TableStyleMedium9"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66FFCC"/>
      <color rgb="FFCCCCFF"/>
      <color rgb="FFE5E0EC"/>
      <color rgb="FFFFCC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eetMetadata" Target="metadata.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1725/AppData/Local/Temp/arbo%20portails%202018-22/MCC%202018-2019%20%20Portails%20LLSH%20sauf%20L1%20Chtx%2013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cell r="K1" t="str">
            <v>01 : Droit privé et sciences criminelles</v>
          </cell>
          <cell r="M1" t="str">
            <v>UE de tronc commun</v>
          </cell>
        </row>
        <row r="2">
          <cell r="E2" t="str">
            <v>non</v>
          </cell>
          <cell r="F2" t="str">
            <v>CHOI : choix</v>
          </cell>
          <cell r="G2" t="str">
            <v>C : à choix</v>
          </cell>
          <cell r="J2" t="str">
            <v>02 : Droit public</v>
          </cell>
          <cell r="K2" t="str">
            <v>02 : Droit public</v>
          </cell>
          <cell r="M2" t="str">
            <v>UE de spécialisation</v>
          </cell>
        </row>
        <row r="3">
          <cell r="F3" t="str">
            <v>PAR : Parcours</v>
          </cell>
          <cell r="J3" t="str">
            <v>03 : Histoire du droit et des institutions</v>
          </cell>
          <cell r="K3" t="str">
            <v>03 : Histoire du droit et des institutions</v>
          </cell>
        </row>
        <row r="4">
          <cell r="F4" t="str">
            <v>UIP : Unité d'insertion professionnelle</v>
          </cell>
          <cell r="J4" t="str">
            <v>05 : Sciences économiques</v>
          </cell>
          <cell r="K4" t="str">
            <v>05 : Sciences économiques</v>
          </cell>
        </row>
        <row r="5">
          <cell r="F5" t="str">
            <v>STAG : stage</v>
          </cell>
          <cell r="J5" t="str">
            <v>06 : Sciences de gestion</v>
          </cell>
          <cell r="K5" t="str">
            <v>06 : Sciences de gestion</v>
          </cell>
        </row>
        <row r="6">
          <cell r="F6" t="str">
            <v>MEM : mémoire</v>
          </cell>
          <cell r="J6" t="str">
            <v>07 : Sciences du langage : linguistique et phonétique générales</v>
          </cell>
          <cell r="K6" t="str">
            <v>07 : Sciences du langage : linguistique et phonétique générales</v>
          </cell>
        </row>
        <row r="7">
          <cell r="F7" t="str">
            <v xml:space="preserve">PRJ : projet </v>
          </cell>
          <cell r="J7" t="str">
            <v>08 : Langue et littérature anciennes</v>
          </cell>
          <cell r="K7" t="str">
            <v>08 : Langue et littérature anciennes</v>
          </cell>
        </row>
        <row r="8">
          <cell r="F8" t="str">
            <v>EC : élément constitutif</v>
          </cell>
          <cell r="J8" t="str">
            <v>09 : Langue et littérature françaises</v>
          </cell>
          <cell r="K8" t="str">
            <v>09 : Langue et littérature françaises</v>
          </cell>
        </row>
        <row r="9">
          <cell r="F9" t="str">
            <v>UEG : unité d'enseignement en anglais</v>
          </cell>
          <cell r="J9" t="str">
            <v>10 : Littératures comparées</v>
          </cell>
          <cell r="K9" t="str">
            <v>10 : Littératures comparées</v>
          </cell>
        </row>
        <row r="10">
          <cell r="F10" t="str">
            <v>UEE : unité d'enseignement en langue étrangère autre que l'anglais</v>
          </cell>
          <cell r="J10" t="str">
            <v>11 : Langues et littératures anglaises et anglo-saxonnes</v>
          </cell>
          <cell r="K10" t="str">
            <v>11 : Langues et littératures anglaises et anglo-saxonnes</v>
          </cell>
        </row>
        <row r="11">
          <cell r="F11" t="str">
            <v>UEC : Enseignement commun</v>
          </cell>
          <cell r="J11" t="str">
            <v>12 : Langues et littératures germaniques et scandinaves</v>
          </cell>
          <cell r="K11" t="str">
            <v>12 : Langues et littératures germaniques et scandinaves</v>
          </cell>
        </row>
        <row r="12">
          <cell r="F12" t="str">
            <v>ECC : Enseignement partiellement commun</v>
          </cell>
          <cell r="J12" t="str">
            <v>14 : Langues et littératures romanes : espagnol, italien, portugais…</v>
          </cell>
          <cell r="K12" t="str">
            <v>14 : Langues et littératures romanes : espagnol, italien, portugais…</v>
          </cell>
        </row>
        <row r="13">
          <cell r="F13" t="str">
            <v>SEM : semestre</v>
          </cell>
          <cell r="J13" t="str">
            <v>15 : Langues et littératures arables, chinoises, japonaises, hébraïques…</v>
          </cell>
          <cell r="K13" t="str">
            <v>15 : Langues et littératures arables, chinoises, japonaises, hébraïques…</v>
          </cell>
        </row>
        <row r="14">
          <cell r="J14" t="str">
            <v>16 : Psychologie, psychologie clinique, psychologie sociale</v>
          </cell>
          <cell r="K14" t="str">
            <v>16 : Psychologie, psychologie clinique, psychologie sociale</v>
          </cell>
        </row>
        <row r="15">
          <cell r="J15" t="str">
            <v>17 :Philosophie</v>
          </cell>
          <cell r="K15" t="str">
            <v>17 :Philosophie</v>
          </cell>
        </row>
        <row r="16">
          <cell r="J16" t="str">
            <v>18 : Architecture, arts appliqués, arts plastiques, arts du spectacle….</v>
          </cell>
          <cell r="K16" t="str">
            <v>18 : Architecture, arts appliqués, arts plastiques, arts du spectacle….</v>
          </cell>
        </row>
        <row r="17">
          <cell r="J17" t="str">
            <v>19 : Sociologie, démographie</v>
          </cell>
          <cell r="K17" t="str">
            <v>19 : Sociologie, démographie</v>
          </cell>
        </row>
        <row r="18">
          <cell r="J18" t="str">
            <v>20 : Ethnologie, préhistoire, anthropologie biologique</v>
          </cell>
          <cell r="K18" t="str">
            <v>20 : Ethnologie, préhistoire, anthropologie biologique</v>
          </cell>
        </row>
        <row r="19">
          <cell r="J19" t="str">
            <v>21 : Histoire , civilisations, archéologie et art des mondes anciens et médiévaux</v>
          </cell>
          <cell r="K19" t="str">
            <v>21 : Histoire , civilisations, archéologie et art des mondes anciens et médiévaux</v>
          </cell>
        </row>
        <row r="20">
          <cell r="J20" t="str">
            <v>22 : Histoire , civilisations : histoire des mondes modernes, histoire du monde contemporain</v>
          </cell>
          <cell r="K20" t="str">
            <v>22 : Histoire , civilisations : histoire des mondes modernes, histoire du monde contemporain</v>
          </cell>
        </row>
        <row r="21">
          <cell r="J21" t="str">
            <v>23 : Géographie physique, humaine, économique et régionale</v>
          </cell>
          <cell r="K21" t="str">
            <v>23 : Géographie physique, humaine, économique et régionale</v>
          </cell>
        </row>
        <row r="22">
          <cell r="J22" t="str">
            <v>25 : Mathématiques</v>
          </cell>
          <cell r="K22" t="str">
            <v>25 : Mathématiques</v>
          </cell>
        </row>
        <row r="23">
          <cell r="J23" t="str">
            <v>27 : Informatique</v>
          </cell>
          <cell r="K23" t="str">
            <v>27 : Informatique</v>
          </cell>
        </row>
        <row r="24">
          <cell r="J24" t="str">
            <v>28 : Milieux denses et matériaux</v>
          </cell>
          <cell r="K24" t="str">
            <v>28 : Milieux denses et matériaux</v>
          </cell>
        </row>
        <row r="25">
          <cell r="J25" t="str">
            <v>30 : Milieux dilués et optique</v>
          </cell>
          <cell r="K25" t="str">
            <v>30 : Milieux dilués et optique</v>
          </cell>
        </row>
        <row r="26">
          <cell r="J26" t="str">
            <v>31 : Chimie théorique, physique et analytique</v>
          </cell>
          <cell r="K26" t="str">
            <v>31 : Chimie théorique, physique et analytique</v>
          </cell>
        </row>
        <row r="27">
          <cell r="J27" t="str">
            <v>32 : Chimie organique, minérale, industrielle</v>
          </cell>
          <cell r="K27" t="str">
            <v>32 : Chimie organique, minérale, industrielle</v>
          </cell>
        </row>
        <row r="28">
          <cell r="J28" t="str">
            <v>33 : Chimie des matériaux</v>
          </cell>
          <cell r="K28" t="str">
            <v>33 : Chimie des matériaux</v>
          </cell>
        </row>
        <row r="29">
          <cell r="J29" t="str">
            <v>34 : Astronomie, astrophysique</v>
          </cell>
          <cell r="K29" t="str">
            <v>34 : Astronomie, astrophysique</v>
          </cell>
        </row>
        <row r="30">
          <cell r="J30" t="str">
            <v>35 : Structure et évolution de la terre et des autres planètes</v>
          </cell>
          <cell r="K30" t="str">
            <v>35 : Structure et évolution de la terre et des autres planètes</v>
          </cell>
        </row>
        <row r="31">
          <cell r="J31" t="str">
            <v>36 : Terre solide : géodynamique des enveloppes supérieures, paléobiosphère</v>
          </cell>
          <cell r="K31" t="str">
            <v>36 : Terre solide : géodynamique des enveloppes supérieures, paléobiosphère</v>
          </cell>
        </row>
        <row r="32">
          <cell r="J32" t="str">
            <v>37 : Météorologie, océanographie physique de l'environnement</v>
          </cell>
          <cell r="K32" t="str">
            <v>37 : Météorologie, océanographie physique de l'environnement</v>
          </cell>
        </row>
        <row r="33">
          <cell r="J33" t="str">
            <v>60 : Mécanique, génie mécanique, génie civil</v>
          </cell>
          <cell r="K33" t="str">
            <v>60 : Mécanique, génie mécanique, génie civil</v>
          </cell>
        </row>
        <row r="34">
          <cell r="J34" t="str">
            <v>61 : Génie informatique, automatique et traitement du signal</v>
          </cell>
          <cell r="K34" t="str">
            <v>61 : Génie informatique, automatique et traitement du signal</v>
          </cell>
        </row>
        <row r="35">
          <cell r="J35" t="str">
            <v>62 : Energétique, génie des procédés</v>
          </cell>
          <cell r="K35" t="str">
            <v>62 : Energétique, génie des procédés</v>
          </cell>
        </row>
        <row r="36">
          <cell r="J36" t="str">
            <v>63 : Génie électrique, électronique, photonique et systèmes</v>
          </cell>
          <cell r="K36" t="str">
            <v>63 : Génie électrique, électronique, photonique et systèmes</v>
          </cell>
        </row>
        <row r="37">
          <cell r="J37" t="str">
            <v>64 : Biochimie et biologie moléculaire</v>
          </cell>
          <cell r="K37" t="str">
            <v>64 : Biochimie et biologie moléculaire</v>
          </cell>
        </row>
        <row r="38">
          <cell r="J38" t="str">
            <v>65 : Biologie cellulaire</v>
          </cell>
          <cell r="K38" t="str">
            <v>65 : Biologie cellulaire</v>
          </cell>
        </row>
        <row r="39">
          <cell r="J39" t="str">
            <v>66 : Physiologie</v>
          </cell>
          <cell r="K39" t="str">
            <v>66 : Physiologie</v>
          </cell>
        </row>
        <row r="40">
          <cell r="J40" t="str">
            <v>67 :Biologie des populations et écologie</v>
          </cell>
          <cell r="K40" t="str">
            <v>67 :Biologie des populations et écologie</v>
          </cell>
        </row>
        <row r="41">
          <cell r="J41" t="str">
            <v>68 : Biologie des organismes</v>
          </cell>
          <cell r="K41" t="str">
            <v>68 : Biologie des organismes</v>
          </cell>
        </row>
        <row r="42">
          <cell r="J42" t="str">
            <v>69 : Neurosciences</v>
          </cell>
          <cell r="K42" t="str">
            <v>69 : Neurosciences</v>
          </cell>
        </row>
        <row r="43">
          <cell r="J43" t="str">
            <v>70 : Sciences de l'éducation</v>
          </cell>
          <cell r="K43" t="str">
            <v>70 : Sciences de l'éducation</v>
          </cell>
        </row>
        <row r="44">
          <cell r="J44" t="str">
            <v>71 : Sciences de l'information et de la communication</v>
          </cell>
          <cell r="K44" t="str">
            <v>71 : Sciences de l'information et de la communication</v>
          </cell>
        </row>
        <row r="45">
          <cell r="J45" t="str">
            <v>72 : Epistémologie, histoire des sciences et des techniques</v>
          </cell>
          <cell r="K45" t="str">
            <v>72 : Epistémologie, histoire des sciences et des techniques</v>
          </cell>
        </row>
        <row r="46">
          <cell r="J46" t="str">
            <v>74 : Sciences et techniques des activités physiques et sportives</v>
          </cell>
          <cell r="K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e de valeurs"/>
      <sheetName val="Rappel régle.-dates conseils"/>
      <sheetName val="MCC_maquettes2018-2019"/>
      <sheetName val="cout maquette apres MCC"/>
    </sheetNames>
    <sheetDataSet>
      <sheetData sheetId="0">
        <row r="2">
          <cell r="B2" t="str">
            <v>écrit</v>
          </cell>
        </row>
        <row r="3">
          <cell r="B3" t="str">
            <v>oral</v>
          </cell>
        </row>
        <row r="4">
          <cell r="B4" t="str">
            <v>dossier</v>
          </cell>
        </row>
        <row r="5">
          <cell r="B5" t="str">
            <v>mémoire</v>
          </cell>
        </row>
        <row r="6">
          <cell r="B6" t="str">
            <v>rapport de visite</v>
          </cell>
        </row>
        <row r="7">
          <cell r="B7" t="str">
            <v>écrit et oral</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4"/>
  <sheetViews>
    <sheetView workbookViewId="0">
      <selection activeCell="F12" sqref="F12"/>
    </sheetView>
  </sheetViews>
  <sheetFormatPr baseColWidth="10" defaultRowHeight="15"/>
  <cols>
    <col min="1" max="1" width="50.7109375" customWidth="1"/>
    <col min="2" max="2" width="75.140625" customWidth="1"/>
    <col min="3" max="3" width="9.42578125" customWidth="1"/>
    <col min="4" max="4" width="33.140625" bestFit="1" customWidth="1"/>
  </cols>
  <sheetData>
    <row r="1" spans="1:4">
      <c r="A1" s="553" t="s">
        <v>76</v>
      </c>
      <c r="B1" s="553" t="s">
        <v>87</v>
      </c>
      <c r="C1" s="565" t="s">
        <v>88</v>
      </c>
      <c r="D1" t="s">
        <v>89</v>
      </c>
    </row>
    <row r="2" spans="1:4" ht="30">
      <c r="A2" s="554" t="s">
        <v>86</v>
      </c>
      <c r="B2" s="730">
        <v>43363</v>
      </c>
      <c r="D2" t="s">
        <v>90</v>
      </c>
    </row>
    <row r="3" spans="1:4">
      <c r="A3" s="555"/>
      <c r="D3" t="s">
        <v>91</v>
      </c>
    </row>
    <row r="4" spans="1:4">
      <c r="A4" s="553" t="s">
        <v>77</v>
      </c>
      <c r="B4" s="731">
        <v>43367</v>
      </c>
      <c r="D4" t="s">
        <v>92</v>
      </c>
    </row>
    <row r="5" spans="1:4">
      <c r="A5" s="557"/>
    </row>
    <row r="6" spans="1:4">
      <c r="A6" s="553" t="s">
        <v>78</v>
      </c>
      <c r="B6" s="556" t="s">
        <v>366</v>
      </c>
    </row>
    <row r="7" spans="1:4">
      <c r="A7" s="553" t="s">
        <v>79</v>
      </c>
      <c r="B7" s="556"/>
    </row>
    <row r="8" spans="1:4">
      <c r="A8" s="558"/>
      <c r="B8" s="559"/>
    </row>
    <row r="9" spans="1:4">
      <c r="A9" s="555" t="s">
        <v>80</v>
      </c>
    </row>
    <row r="10" spans="1:4" ht="30">
      <c r="A10" s="560" t="s">
        <v>81</v>
      </c>
    </row>
    <row r="12" spans="1:4" ht="180">
      <c r="A12" s="561" t="s">
        <v>82</v>
      </c>
      <c r="B12" s="561"/>
    </row>
    <row r="13" spans="1:4" ht="60">
      <c r="A13" s="562" t="s">
        <v>83</v>
      </c>
    </row>
    <row r="14" spans="1:4" ht="60">
      <c r="A14" s="563" t="s">
        <v>84</v>
      </c>
    </row>
    <row r="15" spans="1:4">
      <c r="A15" s="564"/>
    </row>
    <row r="16" spans="1:4" ht="60">
      <c r="A16" s="564" t="s">
        <v>85</v>
      </c>
    </row>
    <row r="17" spans="1:1">
      <c r="A17" s="564"/>
    </row>
    <row r="18" spans="1:1">
      <c r="A18" s="564"/>
    </row>
    <row r="19" spans="1:1">
      <c r="A19" s="564"/>
    </row>
    <row r="20" spans="1:1">
      <c r="A20" s="564"/>
    </row>
    <row r="21" spans="1:1">
      <c r="A21" s="564"/>
    </row>
    <row r="22" spans="1:1">
      <c r="A22" s="564"/>
    </row>
    <row r="24" spans="1:1">
      <c r="A24" s="56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I453"/>
  <sheetViews>
    <sheetView tabSelected="1" view="pageBreakPreview" zoomScale="50" zoomScaleSheetLayoutView="50" workbookViewId="0">
      <pane xSplit="3" ySplit="86" topLeftCell="D202" activePane="bottomRight" state="frozen"/>
      <selection pane="topRight" activeCell="D1" sqref="D1"/>
      <selection pane="bottomLeft" activeCell="A87" sqref="A87"/>
      <selection pane="bottomRight" activeCell="Q211" sqref="Q211"/>
    </sheetView>
  </sheetViews>
  <sheetFormatPr baseColWidth="10" defaultColWidth="11.42578125" defaultRowHeight="12.75"/>
  <cols>
    <col min="1" max="2" width="14.85546875" style="1201" customWidth="1"/>
    <col min="3" max="3" width="45.42578125" style="1201" customWidth="1"/>
    <col min="4" max="4" width="15.7109375" style="1266" customWidth="1"/>
    <col min="5" max="5" width="17.28515625" style="1201" customWidth="1"/>
    <col min="6" max="6" width="23.85546875" style="1201" customWidth="1"/>
    <col min="7" max="7" width="9.7109375" style="1201" customWidth="1"/>
    <col min="8" max="8" width="21.42578125" style="1201" customWidth="1"/>
    <col min="9" max="9" width="8.5703125" style="1201" customWidth="1"/>
    <col min="10" max="10" width="8.140625" style="1201" customWidth="1"/>
    <col min="11" max="11" width="30.85546875" style="1201" customWidth="1"/>
    <col min="12" max="12" width="14.85546875" style="1201" customWidth="1"/>
    <col min="13" max="13" width="14.28515625" style="1201" customWidth="1"/>
    <col min="14" max="14" width="13.5703125" style="1201" customWidth="1"/>
    <col min="15" max="15" width="11.5703125" style="1201" customWidth="1"/>
    <col min="16" max="16" width="12.85546875" style="1201" customWidth="1"/>
    <col min="17" max="18" width="23.42578125" style="1525" customWidth="1"/>
    <col min="19" max="19" width="12.42578125" style="836" customWidth="1"/>
    <col min="20" max="21" width="11.5703125" style="836" customWidth="1"/>
    <col min="22" max="22" width="16.85546875" style="836" customWidth="1"/>
    <col min="23" max="26" width="11.5703125" style="836" customWidth="1"/>
    <col min="27" max="27" width="12" style="836" hidden="1" customWidth="1"/>
    <col min="28" max="34" width="11.5703125" style="836" hidden="1" customWidth="1"/>
    <col min="35" max="35" width="77.85546875" style="1030" customWidth="1"/>
    <col min="36" max="110" width="11.5703125" style="1061" customWidth="1"/>
    <col min="111" max="213" width="11.5703125" style="1201" customWidth="1"/>
    <col min="214" max="16384" width="11.42578125" style="1202"/>
  </cols>
  <sheetData>
    <row r="1" spans="1:35" ht="51" customHeight="1">
      <c r="A1" s="1835" t="s">
        <v>367</v>
      </c>
      <c r="B1" s="1863" t="s">
        <v>368</v>
      </c>
      <c r="C1" s="1835" t="s">
        <v>1</v>
      </c>
      <c r="D1" s="1864" t="s">
        <v>2</v>
      </c>
      <c r="E1" s="1835" t="s">
        <v>3</v>
      </c>
      <c r="F1" s="1835" t="s">
        <v>4</v>
      </c>
      <c r="G1" s="1872" t="s">
        <v>5</v>
      </c>
      <c r="H1" s="1835" t="s">
        <v>6</v>
      </c>
      <c r="I1" s="1835" t="s">
        <v>7</v>
      </c>
      <c r="J1" s="1867" t="s">
        <v>8</v>
      </c>
      <c r="K1" s="1841" t="s">
        <v>369</v>
      </c>
      <c r="L1" s="1841" t="s">
        <v>370</v>
      </c>
      <c r="M1" s="1838" t="s">
        <v>10</v>
      </c>
      <c r="N1" s="1845" t="s">
        <v>11</v>
      </c>
      <c r="O1" s="1846"/>
      <c r="P1" s="1846"/>
      <c r="Q1" s="1859" t="s">
        <v>1161</v>
      </c>
      <c r="R1" s="1860"/>
      <c r="S1" s="1846" t="s">
        <v>93</v>
      </c>
      <c r="T1" s="1846"/>
      <c r="U1" s="1846"/>
      <c r="V1" s="1846"/>
      <c r="W1" s="1846"/>
      <c r="X1" s="1846"/>
      <c r="Y1" s="1846"/>
      <c r="Z1" s="1853"/>
      <c r="AA1" s="1845" t="s">
        <v>94</v>
      </c>
      <c r="AB1" s="1846"/>
      <c r="AC1" s="1846"/>
      <c r="AD1" s="1846"/>
      <c r="AE1" s="1846"/>
      <c r="AF1" s="1846"/>
      <c r="AG1" s="1846"/>
      <c r="AH1" s="1853"/>
      <c r="AI1" s="1850" t="s">
        <v>371</v>
      </c>
    </row>
    <row r="2" spans="1:35" ht="51" customHeight="1">
      <c r="A2" s="1836"/>
      <c r="B2" s="1836"/>
      <c r="C2" s="1836"/>
      <c r="D2" s="1865"/>
      <c r="E2" s="1836"/>
      <c r="F2" s="1836"/>
      <c r="G2" s="1873"/>
      <c r="H2" s="1847"/>
      <c r="I2" s="1836"/>
      <c r="J2" s="1868"/>
      <c r="K2" s="1841"/>
      <c r="L2" s="1841"/>
      <c r="M2" s="1839"/>
      <c r="N2" s="1870" t="s">
        <v>16</v>
      </c>
      <c r="O2" s="1842" t="s">
        <v>17</v>
      </c>
      <c r="P2" s="1843" t="s">
        <v>18</v>
      </c>
      <c r="Q2" s="1861"/>
      <c r="R2" s="1862"/>
      <c r="S2" s="1854" t="s">
        <v>95</v>
      </c>
      <c r="T2" s="1855"/>
      <c r="U2" s="1855"/>
      <c r="V2" s="1855"/>
      <c r="W2" s="1856" t="s">
        <v>96</v>
      </c>
      <c r="X2" s="1856"/>
      <c r="Y2" s="1856"/>
      <c r="Z2" s="1856"/>
      <c r="AA2" s="1855" t="s">
        <v>95</v>
      </c>
      <c r="AB2" s="1855"/>
      <c r="AC2" s="1855"/>
      <c r="AD2" s="1855"/>
      <c r="AE2" s="1856" t="s">
        <v>96</v>
      </c>
      <c r="AF2" s="1856"/>
      <c r="AG2" s="1856"/>
      <c r="AH2" s="1856"/>
      <c r="AI2" s="1851"/>
    </row>
    <row r="3" spans="1:35" ht="34.5" customHeight="1">
      <c r="A3" s="1837"/>
      <c r="B3" s="1836"/>
      <c r="C3" s="1837"/>
      <c r="D3" s="1866"/>
      <c r="E3" s="1837"/>
      <c r="F3" s="1837"/>
      <c r="G3" s="1874"/>
      <c r="H3" s="1848"/>
      <c r="I3" s="1837"/>
      <c r="J3" s="1869"/>
      <c r="K3" s="1841"/>
      <c r="L3" s="1841"/>
      <c r="M3" s="1840"/>
      <c r="N3" s="1871"/>
      <c r="O3" s="1837"/>
      <c r="P3" s="1844"/>
      <c r="Q3" s="1718" t="s">
        <v>95</v>
      </c>
      <c r="R3" s="1719" t="s">
        <v>96</v>
      </c>
      <c r="S3" s="1707" t="s">
        <v>97</v>
      </c>
      <c r="T3" s="1340" t="s">
        <v>98</v>
      </c>
      <c r="U3" s="1340" t="s">
        <v>99</v>
      </c>
      <c r="V3" s="1340" t="s">
        <v>100</v>
      </c>
      <c r="W3" s="1216" t="s">
        <v>101</v>
      </c>
      <c r="X3" s="1216" t="s">
        <v>98</v>
      </c>
      <c r="Y3" s="1216" t="s">
        <v>99</v>
      </c>
      <c r="Z3" s="1216" t="s">
        <v>100</v>
      </c>
      <c r="AA3" s="1340" t="s">
        <v>97</v>
      </c>
      <c r="AB3" s="1340" t="s">
        <v>98</v>
      </c>
      <c r="AC3" s="1340" t="s">
        <v>99</v>
      </c>
      <c r="AD3" s="1340" t="s">
        <v>100</v>
      </c>
      <c r="AE3" s="1216" t="s">
        <v>101</v>
      </c>
      <c r="AF3" s="1216" t="s">
        <v>98</v>
      </c>
      <c r="AG3" s="1216" t="s">
        <v>99</v>
      </c>
      <c r="AH3" s="1216" t="s">
        <v>100</v>
      </c>
      <c r="AI3" s="1852"/>
    </row>
    <row r="4" spans="1:35" ht="17.100000000000001" hidden="1" customHeight="1">
      <c r="A4" s="566"/>
      <c r="B4" s="566"/>
      <c r="C4" s="567" t="s">
        <v>25</v>
      </c>
      <c r="D4" s="1286" t="s">
        <v>26</v>
      </c>
      <c r="E4" s="568"/>
      <c r="F4" s="568"/>
      <c r="G4" s="566"/>
      <c r="H4" s="566"/>
      <c r="I4" s="568"/>
      <c r="J4" s="569"/>
      <c r="K4" s="732"/>
      <c r="L4" s="732"/>
      <c r="M4" s="732"/>
      <c r="N4" s="570"/>
      <c r="O4" s="571"/>
      <c r="P4" s="1570"/>
      <c r="Q4" s="1720"/>
      <c r="R4" s="1721"/>
      <c r="S4" s="1708"/>
      <c r="T4" s="572"/>
      <c r="U4" s="572"/>
      <c r="V4" s="572"/>
      <c r="W4" s="572"/>
      <c r="X4" s="572"/>
      <c r="Y4" s="572"/>
      <c r="Z4" s="572"/>
      <c r="AA4" s="572"/>
      <c r="AB4" s="572"/>
      <c r="AC4" s="572"/>
      <c r="AD4" s="572"/>
      <c r="AE4" s="572"/>
      <c r="AF4" s="572"/>
      <c r="AG4" s="572"/>
      <c r="AH4" s="572"/>
      <c r="AI4" s="775"/>
    </row>
    <row r="5" spans="1:35" ht="16.5" hidden="1" customHeight="1">
      <c r="A5" s="566"/>
      <c r="B5" s="566"/>
      <c r="C5" s="573"/>
      <c r="D5" s="1249"/>
      <c r="E5" s="568"/>
      <c r="F5" s="568"/>
      <c r="G5" s="566"/>
      <c r="H5" s="574"/>
      <c r="I5" s="568"/>
      <c r="J5" s="569"/>
      <c r="K5" s="732"/>
      <c r="L5" s="732"/>
      <c r="M5" s="732"/>
      <c r="N5" s="570"/>
      <c r="O5" s="571"/>
      <c r="P5" s="1570"/>
      <c r="Q5" s="1720"/>
      <c r="R5" s="1721"/>
      <c r="S5" s="1708"/>
      <c r="T5" s="572"/>
      <c r="U5" s="572"/>
      <c r="V5" s="572"/>
      <c r="W5" s="572"/>
      <c r="X5" s="572"/>
      <c r="Y5" s="572"/>
      <c r="Z5" s="572"/>
      <c r="AA5" s="572"/>
      <c r="AB5" s="572"/>
      <c r="AC5" s="572"/>
      <c r="AD5" s="572"/>
      <c r="AE5" s="572"/>
      <c r="AF5" s="572"/>
      <c r="AG5" s="572"/>
      <c r="AH5" s="572"/>
      <c r="AI5" s="775"/>
    </row>
    <row r="6" spans="1:35" ht="23.25" hidden="1" customHeight="1">
      <c r="A6" s="935"/>
      <c r="B6" s="935"/>
      <c r="C6" s="575"/>
      <c r="D6" s="1236"/>
      <c r="E6" s="579"/>
      <c r="F6" s="579"/>
      <c r="G6" s="577"/>
      <c r="H6" s="578"/>
      <c r="I6" s="579"/>
      <c r="J6" s="580"/>
      <c r="K6" s="733"/>
      <c r="L6" s="733"/>
      <c r="M6" s="733"/>
      <c r="N6" s="581">
        <v>18</v>
      </c>
      <c r="O6" s="581">
        <v>36</v>
      </c>
      <c r="P6" s="1596"/>
      <c r="Q6" s="1722"/>
      <c r="R6" s="1723"/>
      <c r="S6" s="1849"/>
      <c r="T6" s="1849"/>
      <c r="U6" s="1849"/>
      <c r="V6" s="1849"/>
      <c r="W6" s="1849"/>
      <c r="X6" s="1849"/>
      <c r="Y6" s="1849"/>
      <c r="Z6" s="1849"/>
      <c r="AA6" s="1849"/>
      <c r="AB6" s="1849"/>
      <c r="AC6" s="1849"/>
      <c r="AD6" s="1849"/>
      <c r="AE6" s="1217"/>
      <c r="AF6" s="1217"/>
      <c r="AG6" s="1217"/>
      <c r="AH6" s="1217"/>
      <c r="AI6" s="776"/>
    </row>
    <row r="7" spans="1:35" ht="23.25" hidden="1" customHeight="1">
      <c r="A7" s="935"/>
      <c r="B7" s="935"/>
      <c r="C7" s="575"/>
      <c r="D7" s="1236"/>
      <c r="E7" s="579"/>
      <c r="F7" s="579"/>
      <c r="G7" s="577"/>
      <c r="H7" s="578"/>
      <c r="I7" s="579"/>
      <c r="J7" s="580"/>
      <c r="K7" s="733"/>
      <c r="L7" s="733"/>
      <c r="M7" s="733"/>
      <c r="N7" s="581">
        <v>6</v>
      </c>
      <c r="O7" s="581">
        <v>12</v>
      </c>
      <c r="P7" s="1596"/>
      <c r="Q7" s="1724"/>
      <c r="R7" s="1725"/>
      <c r="S7" s="1709"/>
      <c r="T7" s="858"/>
      <c r="U7" s="858"/>
      <c r="V7" s="858"/>
      <c r="W7" s="997"/>
      <c r="X7" s="997"/>
      <c r="Y7" s="997"/>
      <c r="Z7" s="997"/>
      <c r="AA7" s="858"/>
      <c r="AB7" s="858"/>
      <c r="AC7" s="858"/>
      <c r="AD7" s="858"/>
      <c r="AE7" s="997"/>
      <c r="AF7" s="997"/>
      <c r="AG7" s="997"/>
      <c r="AH7" s="997"/>
      <c r="AI7" s="776"/>
    </row>
    <row r="8" spans="1:35" ht="23.25" hidden="1" customHeight="1">
      <c r="A8" s="935"/>
      <c r="B8" s="935"/>
      <c r="C8" s="575"/>
      <c r="D8" s="1236"/>
      <c r="E8" s="579"/>
      <c r="F8" s="579"/>
      <c r="G8" s="577"/>
      <c r="H8" s="578"/>
      <c r="I8" s="579"/>
      <c r="J8" s="580"/>
      <c r="K8" s="733"/>
      <c r="L8" s="733"/>
      <c r="M8" s="733"/>
      <c r="N8" s="581">
        <v>6</v>
      </c>
      <c r="O8" s="581">
        <v>12</v>
      </c>
      <c r="P8" s="1596"/>
      <c r="Q8" s="1724"/>
      <c r="R8" s="1725"/>
      <c r="S8" s="1709"/>
      <c r="T8" s="858"/>
      <c r="U8" s="858"/>
      <c r="V8" s="858"/>
      <c r="W8" s="997"/>
      <c r="X8" s="997"/>
      <c r="Y8" s="997"/>
      <c r="Z8" s="997"/>
      <c r="AA8" s="858"/>
      <c r="AB8" s="858"/>
      <c r="AC8" s="858"/>
      <c r="AD8" s="858"/>
      <c r="AE8" s="997"/>
      <c r="AF8" s="997"/>
      <c r="AG8" s="997"/>
      <c r="AH8" s="997"/>
      <c r="AI8" s="776"/>
    </row>
    <row r="9" spans="1:35" ht="23.25" hidden="1" customHeight="1">
      <c r="A9" s="935"/>
      <c r="B9" s="935"/>
      <c r="C9" s="575"/>
      <c r="D9" s="1236"/>
      <c r="E9" s="579"/>
      <c r="F9" s="579"/>
      <c r="G9" s="577"/>
      <c r="H9" s="578"/>
      <c r="I9" s="579"/>
      <c r="J9" s="580"/>
      <c r="K9" s="733"/>
      <c r="L9" s="733"/>
      <c r="M9" s="733"/>
      <c r="N9" s="581">
        <v>6</v>
      </c>
      <c r="O9" s="581">
        <v>12</v>
      </c>
      <c r="P9" s="1596"/>
      <c r="Q9" s="1724"/>
      <c r="R9" s="1725"/>
      <c r="S9" s="1709"/>
      <c r="T9" s="858"/>
      <c r="U9" s="858"/>
      <c r="V9" s="858"/>
      <c r="W9" s="997"/>
      <c r="X9" s="997"/>
      <c r="Y9" s="997"/>
      <c r="Z9" s="997"/>
      <c r="AA9" s="858"/>
      <c r="AB9" s="858"/>
      <c r="AC9" s="858"/>
      <c r="AD9" s="858"/>
      <c r="AE9" s="997"/>
      <c r="AF9" s="997"/>
      <c r="AG9" s="997"/>
      <c r="AH9" s="997"/>
      <c r="AI9" s="776"/>
    </row>
    <row r="10" spans="1:35" ht="23.25" hidden="1" customHeight="1">
      <c r="A10" s="935"/>
      <c r="B10" s="935"/>
      <c r="C10" s="583"/>
      <c r="D10" s="1236"/>
      <c r="E10" s="579"/>
      <c r="F10" s="579"/>
      <c r="G10" s="577"/>
      <c r="H10" s="578"/>
      <c r="I10" s="579"/>
      <c r="J10" s="580"/>
      <c r="K10" s="733"/>
      <c r="L10" s="733"/>
      <c r="M10" s="733"/>
      <c r="N10" s="581"/>
      <c r="O10" s="581">
        <v>54</v>
      </c>
      <c r="P10" s="1596"/>
      <c r="Q10" s="1724"/>
      <c r="R10" s="1725"/>
      <c r="S10" s="1709"/>
      <c r="T10" s="858"/>
      <c r="U10" s="858"/>
      <c r="V10" s="858"/>
      <c r="W10" s="997"/>
      <c r="X10" s="997"/>
      <c r="Y10" s="997"/>
      <c r="Z10" s="997"/>
      <c r="AA10" s="858"/>
      <c r="AB10" s="858"/>
      <c r="AC10" s="858"/>
      <c r="AD10" s="858"/>
      <c r="AE10" s="997"/>
      <c r="AF10" s="997"/>
      <c r="AG10" s="997"/>
      <c r="AH10" s="997"/>
      <c r="AI10" s="776"/>
    </row>
    <row r="11" spans="1:35" ht="23.25" hidden="1" customHeight="1">
      <c r="A11" s="935"/>
      <c r="B11" s="935"/>
      <c r="C11" s="583"/>
      <c r="D11" s="1236"/>
      <c r="E11" s="579"/>
      <c r="F11" s="579"/>
      <c r="G11" s="577"/>
      <c r="H11" s="578"/>
      <c r="I11" s="579"/>
      <c r="J11" s="580"/>
      <c r="K11" s="733"/>
      <c r="L11" s="733"/>
      <c r="M11" s="733"/>
      <c r="N11" s="581"/>
      <c r="O11" s="581">
        <v>18</v>
      </c>
      <c r="P11" s="1596"/>
      <c r="Q11" s="1724"/>
      <c r="R11" s="1725"/>
      <c r="S11" s="1709"/>
      <c r="T11" s="858"/>
      <c r="U11" s="858"/>
      <c r="V11" s="858"/>
      <c r="W11" s="997"/>
      <c r="X11" s="997"/>
      <c r="Y11" s="997"/>
      <c r="Z11" s="997"/>
      <c r="AA11" s="858"/>
      <c r="AB11" s="858"/>
      <c r="AC11" s="858"/>
      <c r="AD11" s="858"/>
      <c r="AE11" s="997"/>
      <c r="AF11" s="997"/>
      <c r="AG11" s="997"/>
      <c r="AH11" s="997"/>
      <c r="AI11" s="776"/>
    </row>
    <row r="12" spans="1:35" ht="23.25" hidden="1" customHeight="1">
      <c r="A12" s="935"/>
      <c r="B12" s="935"/>
      <c r="C12" s="575"/>
      <c r="D12" s="1236"/>
      <c r="E12" s="579"/>
      <c r="F12" s="579"/>
      <c r="G12" s="577"/>
      <c r="H12" s="578"/>
      <c r="I12" s="579"/>
      <c r="J12" s="580"/>
      <c r="K12" s="733"/>
      <c r="L12" s="733"/>
      <c r="M12" s="733"/>
      <c r="N12" s="581"/>
      <c r="O12" s="581">
        <v>18</v>
      </c>
      <c r="P12" s="1596"/>
      <c r="Q12" s="1724"/>
      <c r="R12" s="1725"/>
      <c r="S12" s="1709"/>
      <c r="T12" s="858"/>
      <c r="U12" s="858"/>
      <c r="V12" s="858"/>
      <c r="W12" s="997"/>
      <c r="X12" s="997"/>
      <c r="Y12" s="997"/>
      <c r="Z12" s="997"/>
      <c r="AA12" s="858"/>
      <c r="AB12" s="858"/>
      <c r="AC12" s="858"/>
      <c r="AD12" s="858"/>
      <c r="AE12" s="997"/>
      <c r="AF12" s="997"/>
      <c r="AG12" s="997"/>
      <c r="AH12" s="997"/>
      <c r="AI12" s="776"/>
    </row>
    <row r="13" spans="1:35" ht="23.25" hidden="1" customHeight="1">
      <c r="A13" s="935"/>
      <c r="B13" s="935"/>
      <c r="C13" s="575"/>
      <c r="D13" s="1236"/>
      <c r="E13" s="579"/>
      <c r="F13" s="579"/>
      <c r="G13" s="577"/>
      <c r="H13" s="578"/>
      <c r="I13" s="579"/>
      <c r="J13" s="580"/>
      <c r="K13" s="733"/>
      <c r="L13" s="733"/>
      <c r="M13" s="733"/>
      <c r="N13" s="581"/>
      <c r="O13" s="581">
        <v>18</v>
      </c>
      <c r="P13" s="1596"/>
      <c r="Q13" s="1724"/>
      <c r="R13" s="1725"/>
      <c r="S13" s="1709"/>
      <c r="T13" s="858"/>
      <c r="U13" s="858"/>
      <c r="V13" s="858"/>
      <c r="W13" s="997"/>
      <c r="X13" s="997"/>
      <c r="Y13" s="997"/>
      <c r="Z13" s="997"/>
      <c r="AA13" s="858"/>
      <c r="AB13" s="858"/>
      <c r="AC13" s="858"/>
      <c r="AD13" s="858"/>
      <c r="AE13" s="997"/>
      <c r="AF13" s="997"/>
      <c r="AG13" s="997"/>
      <c r="AH13" s="997"/>
      <c r="AI13" s="776"/>
    </row>
    <row r="14" spans="1:35" ht="23.25" hidden="1" customHeight="1">
      <c r="A14" s="935"/>
      <c r="B14" s="935"/>
      <c r="C14" s="575"/>
      <c r="D14" s="1027"/>
      <c r="E14" s="579"/>
      <c r="F14" s="585"/>
      <c r="G14" s="577"/>
      <c r="H14" s="578"/>
      <c r="I14" s="585"/>
      <c r="J14" s="586"/>
      <c r="K14" s="734"/>
      <c r="L14" s="734"/>
      <c r="M14" s="734"/>
      <c r="N14" s="587"/>
      <c r="O14" s="588"/>
      <c r="P14" s="1596"/>
      <c r="Q14" s="1724"/>
      <c r="R14" s="1725"/>
      <c r="S14" s="1709"/>
      <c r="T14" s="858"/>
      <c r="U14" s="858"/>
      <c r="V14" s="858"/>
      <c r="W14" s="997"/>
      <c r="X14" s="997"/>
      <c r="Y14" s="997"/>
      <c r="Z14" s="997"/>
      <c r="AA14" s="858"/>
      <c r="AB14" s="858"/>
      <c r="AC14" s="858"/>
      <c r="AD14" s="858"/>
      <c r="AE14" s="997"/>
      <c r="AF14" s="997"/>
      <c r="AG14" s="997"/>
      <c r="AH14" s="997"/>
      <c r="AI14" s="777"/>
    </row>
    <row r="15" spans="1:35" ht="23.25" hidden="1" customHeight="1">
      <c r="A15" s="935"/>
      <c r="B15" s="935"/>
      <c r="C15" s="589"/>
      <c r="D15" s="1027"/>
      <c r="E15" s="579"/>
      <c r="F15" s="579"/>
      <c r="G15" s="577"/>
      <c r="H15" s="578"/>
      <c r="I15" s="579"/>
      <c r="J15" s="580"/>
      <c r="K15" s="735"/>
      <c r="L15" s="735"/>
      <c r="M15" s="735"/>
      <c r="N15" s="587"/>
      <c r="O15" s="588"/>
      <c r="P15" s="1596"/>
      <c r="Q15" s="1724"/>
      <c r="R15" s="1725"/>
      <c r="S15" s="1709"/>
      <c r="T15" s="858"/>
      <c r="U15" s="858"/>
      <c r="V15" s="858"/>
      <c r="W15" s="997"/>
      <c r="X15" s="997"/>
      <c r="Y15" s="997"/>
      <c r="Z15" s="997"/>
      <c r="AA15" s="858"/>
      <c r="AB15" s="858"/>
      <c r="AC15" s="858"/>
      <c r="AD15" s="858"/>
      <c r="AE15" s="997"/>
      <c r="AF15" s="997"/>
      <c r="AG15" s="997"/>
      <c r="AH15" s="997"/>
      <c r="AI15" s="778"/>
    </row>
    <row r="16" spans="1:35" ht="23.25" hidden="1" customHeight="1">
      <c r="A16" s="935"/>
      <c r="B16" s="935"/>
      <c r="C16" s="589"/>
      <c r="D16" s="1027"/>
      <c r="E16" s="579"/>
      <c r="F16" s="579"/>
      <c r="G16" s="577"/>
      <c r="H16" s="578"/>
      <c r="I16" s="579"/>
      <c r="J16" s="580"/>
      <c r="K16" s="735"/>
      <c r="L16" s="735"/>
      <c r="M16" s="735"/>
      <c r="N16" s="587"/>
      <c r="O16" s="588"/>
      <c r="P16" s="1596"/>
      <c r="Q16" s="1722"/>
      <c r="R16" s="1723"/>
      <c r="S16" s="1849"/>
      <c r="T16" s="1849"/>
      <c r="U16" s="1849"/>
      <c r="V16" s="1849"/>
      <c r="W16" s="1849"/>
      <c r="X16" s="1849"/>
      <c r="Y16" s="1849"/>
      <c r="Z16" s="1849"/>
      <c r="AA16" s="1849"/>
      <c r="AB16" s="1849"/>
      <c r="AC16" s="1849"/>
      <c r="AD16" s="1849"/>
      <c r="AE16" s="1217"/>
      <c r="AF16" s="1217"/>
      <c r="AG16" s="1217"/>
      <c r="AH16" s="1217"/>
      <c r="AI16" s="778"/>
    </row>
    <row r="17" spans="1:35" ht="23.25" hidden="1" customHeight="1">
      <c r="A17" s="935"/>
      <c r="B17" s="935"/>
      <c r="C17" s="589"/>
      <c r="D17" s="1027"/>
      <c r="E17" s="579"/>
      <c r="F17" s="579"/>
      <c r="G17" s="577"/>
      <c r="H17" s="578"/>
      <c r="I17" s="579"/>
      <c r="J17" s="580"/>
      <c r="K17" s="735"/>
      <c r="L17" s="735"/>
      <c r="M17" s="735"/>
      <c r="N17" s="587"/>
      <c r="O17" s="588"/>
      <c r="P17" s="1596"/>
      <c r="Q17" s="1724"/>
      <c r="R17" s="1725"/>
      <c r="S17" s="1709"/>
      <c r="T17" s="858"/>
      <c r="U17" s="858"/>
      <c r="V17" s="858"/>
      <c r="W17" s="997"/>
      <c r="X17" s="997"/>
      <c r="Y17" s="997"/>
      <c r="Z17" s="997"/>
      <c r="AA17" s="858"/>
      <c r="AB17" s="858"/>
      <c r="AC17" s="858"/>
      <c r="AD17" s="858"/>
      <c r="AE17" s="997"/>
      <c r="AF17" s="997"/>
      <c r="AG17" s="997"/>
      <c r="AH17" s="997"/>
      <c r="AI17" s="778"/>
    </row>
    <row r="18" spans="1:35" ht="23.25" hidden="1" customHeight="1">
      <c r="A18" s="1062"/>
      <c r="B18" s="1062"/>
      <c r="C18" s="590" t="s">
        <v>35</v>
      </c>
      <c r="D18" s="1249"/>
      <c r="E18" s="568"/>
      <c r="F18" s="568"/>
      <c r="G18" s="566"/>
      <c r="H18" s="591"/>
      <c r="I18" s="568"/>
      <c r="J18" s="569"/>
      <c r="K18" s="732"/>
      <c r="L18" s="732"/>
      <c r="M18" s="732"/>
      <c r="N18" s="570"/>
      <c r="O18" s="571"/>
      <c r="P18" s="1570"/>
      <c r="Q18" s="1726"/>
      <c r="R18" s="1727"/>
      <c r="S18" s="1709"/>
      <c r="T18" s="858"/>
      <c r="U18" s="858"/>
      <c r="V18" s="858"/>
      <c r="W18" s="997"/>
      <c r="X18" s="997"/>
      <c r="Y18" s="997"/>
      <c r="Z18" s="997"/>
      <c r="AA18" s="858"/>
      <c r="AB18" s="858"/>
      <c r="AC18" s="858"/>
      <c r="AD18" s="858"/>
      <c r="AE18" s="997"/>
      <c r="AF18" s="997"/>
      <c r="AG18" s="997"/>
      <c r="AH18" s="997"/>
      <c r="AI18" s="775"/>
    </row>
    <row r="19" spans="1:35" ht="23.25" hidden="1" customHeight="1">
      <c r="A19" s="935"/>
      <c r="B19" s="935"/>
      <c r="C19" s="583"/>
      <c r="D19" s="1027"/>
      <c r="E19" s="579"/>
      <c r="F19" s="579"/>
      <c r="G19" s="577"/>
      <c r="H19" s="578"/>
      <c r="I19" s="579"/>
      <c r="J19" s="580"/>
      <c r="K19" s="735"/>
      <c r="L19" s="735"/>
      <c r="M19" s="735"/>
      <c r="N19" s="587"/>
      <c r="O19" s="588"/>
      <c r="P19" s="1596"/>
      <c r="Q19" s="1724"/>
      <c r="R19" s="1725"/>
      <c r="S19" s="1709"/>
      <c r="T19" s="858"/>
      <c r="U19" s="858"/>
      <c r="V19" s="858"/>
      <c r="W19" s="997"/>
      <c r="X19" s="997"/>
      <c r="Y19" s="997"/>
      <c r="Z19" s="997"/>
      <c r="AA19" s="858"/>
      <c r="AB19" s="858"/>
      <c r="AC19" s="858"/>
      <c r="AD19" s="858"/>
      <c r="AE19" s="997"/>
      <c r="AF19" s="997"/>
      <c r="AG19" s="997"/>
      <c r="AH19" s="997"/>
      <c r="AI19" s="778"/>
    </row>
    <row r="20" spans="1:35" ht="23.25" hidden="1" customHeight="1">
      <c r="A20" s="935"/>
      <c r="B20" s="935"/>
      <c r="C20" s="583"/>
      <c r="D20" s="1027"/>
      <c r="E20" s="579"/>
      <c r="F20" s="579"/>
      <c r="G20" s="577"/>
      <c r="H20" s="578"/>
      <c r="I20" s="579"/>
      <c r="J20" s="580"/>
      <c r="K20" s="735"/>
      <c r="L20" s="735"/>
      <c r="M20" s="735"/>
      <c r="N20" s="587"/>
      <c r="O20" s="588"/>
      <c r="P20" s="1596"/>
      <c r="Q20" s="1724"/>
      <c r="R20" s="1725"/>
      <c r="S20" s="1709"/>
      <c r="T20" s="858"/>
      <c r="U20" s="858"/>
      <c r="V20" s="858"/>
      <c r="W20" s="997"/>
      <c r="X20" s="997"/>
      <c r="Y20" s="997"/>
      <c r="Z20" s="997"/>
      <c r="AA20" s="858"/>
      <c r="AB20" s="858"/>
      <c r="AC20" s="858"/>
      <c r="AD20" s="858"/>
      <c r="AE20" s="997"/>
      <c r="AF20" s="997"/>
      <c r="AG20" s="997"/>
      <c r="AH20" s="997"/>
      <c r="AI20" s="778"/>
    </row>
    <row r="21" spans="1:35" ht="23.25" hidden="1" customHeight="1">
      <c r="A21" s="935"/>
      <c r="B21" s="935"/>
      <c r="C21" s="583"/>
      <c r="D21" s="1027"/>
      <c r="E21" s="579"/>
      <c r="F21" s="579"/>
      <c r="G21" s="577"/>
      <c r="H21" s="578"/>
      <c r="I21" s="579"/>
      <c r="J21" s="580"/>
      <c r="K21" s="735"/>
      <c r="L21" s="735"/>
      <c r="M21" s="735"/>
      <c r="N21" s="587"/>
      <c r="O21" s="588"/>
      <c r="P21" s="1596"/>
      <c r="Q21" s="1724"/>
      <c r="R21" s="1725"/>
      <c r="S21" s="1709"/>
      <c r="T21" s="858"/>
      <c r="U21" s="858"/>
      <c r="V21" s="858"/>
      <c r="W21" s="997"/>
      <c r="X21" s="997"/>
      <c r="Y21" s="997"/>
      <c r="Z21" s="997"/>
      <c r="AA21" s="858"/>
      <c r="AB21" s="858"/>
      <c r="AC21" s="858"/>
      <c r="AD21" s="858"/>
      <c r="AE21" s="997"/>
      <c r="AF21" s="997"/>
      <c r="AG21" s="997"/>
      <c r="AH21" s="997"/>
      <c r="AI21" s="778"/>
    </row>
    <row r="22" spans="1:35" ht="23.25" hidden="1" customHeight="1">
      <c r="A22" s="935"/>
      <c r="B22" s="935"/>
      <c r="C22" s="583"/>
      <c r="D22" s="1027"/>
      <c r="E22" s="579"/>
      <c r="F22" s="579"/>
      <c r="G22" s="577"/>
      <c r="H22" s="578"/>
      <c r="I22" s="579"/>
      <c r="J22" s="580"/>
      <c r="K22" s="735"/>
      <c r="L22" s="735"/>
      <c r="M22" s="735"/>
      <c r="N22" s="587"/>
      <c r="O22" s="588"/>
      <c r="P22" s="1596"/>
      <c r="Q22" s="1724"/>
      <c r="R22" s="1725"/>
      <c r="S22" s="1709"/>
      <c r="T22" s="858"/>
      <c r="U22" s="858"/>
      <c r="V22" s="858"/>
      <c r="W22" s="997"/>
      <c r="X22" s="997"/>
      <c r="Y22" s="997"/>
      <c r="Z22" s="997"/>
      <c r="AA22" s="858"/>
      <c r="AB22" s="858"/>
      <c r="AC22" s="858"/>
      <c r="AD22" s="858"/>
      <c r="AE22" s="997"/>
      <c r="AF22" s="997"/>
      <c r="AG22" s="997"/>
      <c r="AH22" s="997"/>
      <c r="AI22" s="778"/>
    </row>
    <row r="23" spans="1:35" ht="23.25" hidden="1" customHeight="1">
      <c r="A23" s="935"/>
      <c r="B23" s="935"/>
      <c r="C23" s="583"/>
      <c r="D23" s="1027"/>
      <c r="E23" s="579"/>
      <c r="F23" s="579"/>
      <c r="G23" s="577"/>
      <c r="H23" s="578"/>
      <c r="I23" s="579"/>
      <c r="J23" s="580"/>
      <c r="K23" s="735"/>
      <c r="L23" s="735"/>
      <c r="M23" s="735"/>
      <c r="N23" s="587"/>
      <c r="O23" s="588"/>
      <c r="P23" s="1596"/>
      <c r="Q23" s="1724"/>
      <c r="R23" s="1725"/>
      <c r="S23" s="1709"/>
      <c r="T23" s="858"/>
      <c r="U23" s="858"/>
      <c r="V23" s="858"/>
      <c r="W23" s="997"/>
      <c r="X23" s="997"/>
      <c r="Y23" s="997"/>
      <c r="Z23" s="997"/>
      <c r="AA23" s="858"/>
      <c r="AB23" s="858"/>
      <c r="AC23" s="858"/>
      <c r="AD23" s="858"/>
      <c r="AE23" s="997"/>
      <c r="AF23" s="997"/>
      <c r="AG23" s="997"/>
      <c r="AH23" s="997"/>
      <c r="AI23" s="778"/>
    </row>
    <row r="24" spans="1:35" ht="23.25" hidden="1" customHeight="1">
      <c r="A24" s="935"/>
      <c r="B24" s="935"/>
      <c r="C24" s="583"/>
      <c r="D24" s="1027"/>
      <c r="E24" s="579"/>
      <c r="F24" s="579"/>
      <c r="G24" s="577"/>
      <c r="H24" s="578"/>
      <c r="I24" s="579"/>
      <c r="J24" s="580"/>
      <c r="K24" s="735"/>
      <c r="L24" s="735"/>
      <c r="M24" s="735"/>
      <c r="N24" s="587"/>
      <c r="O24" s="588"/>
      <c r="P24" s="1596"/>
      <c r="Q24" s="1724"/>
      <c r="R24" s="1725"/>
      <c r="S24" s="1709"/>
      <c r="T24" s="858"/>
      <c r="U24" s="858"/>
      <c r="V24" s="858"/>
      <c r="W24" s="997"/>
      <c r="X24" s="997"/>
      <c r="Y24" s="997"/>
      <c r="Z24" s="997"/>
      <c r="AA24" s="858"/>
      <c r="AB24" s="858"/>
      <c r="AC24" s="858"/>
      <c r="AD24" s="858"/>
      <c r="AE24" s="997"/>
      <c r="AF24" s="997"/>
      <c r="AG24" s="997"/>
      <c r="AH24" s="997"/>
      <c r="AI24" s="778"/>
    </row>
    <row r="25" spans="1:35" ht="23.25" hidden="1" customHeight="1">
      <c r="A25" s="916"/>
      <c r="B25" s="916"/>
      <c r="C25" s="592"/>
      <c r="D25" s="1033"/>
      <c r="E25" s="585"/>
      <c r="F25" s="585"/>
      <c r="G25" s="584"/>
      <c r="H25" s="578"/>
      <c r="I25" s="585"/>
      <c r="J25" s="586"/>
      <c r="K25" s="734"/>
      <c r="L25" s="734"/>
      <c r="M25" s="734"/>
      <c r="N25" s="587"/>
      <c r="O25" s="588"/>
      <c r="P25" s="1596"/>
      <c r="Q25" s="1724"/>
      <c r="R25" s="1725"/>
      <c r="S25" s="1709"/>
      <c r="T25" s="858"/>
      <c r="U25" s="858"/>
      <c r="V25" s="858"/>
      <c r="W25" s="997"/>
      <c r="X25" s="997"/>
      <c r="Y25" s="997"/>
      <c r="Z25" s="997"/>
      <c r="AA25" s="858"/>
      <c r="AB25" s="858"/>
      <c r="AC25" s="858"/>
      <c r="AD25" s="858"/>
      <c r="AE25" s="997"/>
      <c r="AF25" s="997"/>
      <c r="AG25" s="997"/>
      <c r="AH25" s="997"/>
      <c r="AI25" s="777"/>
    </row>
    <row r="26" spans="1:35" ht="23.25" hidden="1" customHeight="1">
      <c r="A26" s="935"/>
      <c r="B26" s="935"/>
      <c r="C26" s="575"/>
      <c r="D26" s="1027"/>
      <c r="E26" s="579"/>
      <c r="F26" s="579"/>
      <c r="G26" s="577"/>
      <c r="H26" s="578"/>
      <c r="I26" s="579"/>
      <c r="J26" s="580"/>
      <c r="K26" s="735"/>
      <c r="L26" s="735"/>
      <c r="M26" s="735"/>
      <c r="N26" s="587"/>
      <c r="O26" s="588"/>
      <c r="P26" s="1596"/>
      <c r="Q26" s="1722"/>
      <c r="R26" s="1723"/>
      <c r="S26" s="1849"/>
      <c r="T26" s="1849"/>
      <c r="U26" s="1849"/>
      <c r="V26" s="1849"/>
      <c r="W26" s="1849"/>
      <c r="X26" s="1849"/>
      <c r="Y26" s="1849"/>
      <c r="Z26" s="1849"/>
      <c r="AA26" s="1849"/>
      <c r="AB26" s="1849"/>
      <c r="AC26" s="1849"/>
      <c r="AD26" s="1849"/>
      <c r="AE26" s="1217"/>
      <c r="AF26" s="1217"/>
      <c r="AG26" s="1217"/>
      <c r="AH26" s="1217"/>
      <c r="AI26" s="778"/>
    </row>
    <row r="27" spans="1:35" ht="23.25" hidden="1" customHeight="1">
      <c r="A27" s="1062"/>
      <c r="B27" s="1062"/>
      <c r="C27" s="590" t="s">
        <v>35</v>
      </c>
      <c r="D27" s="1249"/>
      <c r="E27" s="568"/>
      <c r="F27" s="568"/>
      <c r="G27" s="566"/>
      <c r="H27" s="591"/>
      <c r="I27" s="568"/>
      <c r="J27" s="569"/>
      <c r="K27" s="732"/>
      <c r="L27" s="732"/>
      <c r="M27" s="732"/>
      <c r="N27" s="570"/>
      <c r="O27" s="571"/>
      <c r="P27" s="1570"/>
      <c r="Q27" s="1726"/>
      <c r="R27" s="1727"/>
      <c r="S27" s="1709"/>
      <c r="T27" s="858"/>
      <c r="U27" s="858"/>
      <c r="V27" s="858"/>
      <c r="W27" s="997"/>
      <c r="X27" s="997"/>
      <c r="Y27" s="997"/>
      <c r="Z27" s="997"/>
      <c r="AA27" s="858"/>
      <c r="AB27" s="858"/>
      <c r="AC27" s="858"/>
      <c r="AD27" s="858"/>
      <c r="AE27" s="997"/>
      <c r="AF27" s="997"/>
      <c r="AG27" s="997"/>
      <c r="AH27" s="997"/>
      <c r="AI27" s="775"/>
    </row>
    <row r="28" spans="1:35" ht="23.25" hidden="1" customHeight="1">
      <c r="A28" s="935"/>
      <c r="B28" s="935"/>
      <c r="C28" s="798"/>
      <c r="D28" s="1027"/>
      <c r="E28" s="579"/>
      <c r="F28" s="579"/>
      <c r="G28" s="577"/>
      <c r="H28" s="578"/>
      <c r="I28" s="579"/>
      <c r="J28" s="580"/>
      <c r="K28" s="735"/>
      <c r="L28" s="735"/>
      <c r="M28" s="735"/>
      <c r="N28" s="587"/>
      <c r="O28" s="588"/>
      <c r="P28" s="1596"/>
      <c r="Q28" s="1724"/>
      <c r="R28" s="1725"/>
      <c r="S28" s="1709"/>
      <c r="T28" s="858"/>
      <c r="U28" s="858"/>
      <c r="V28" s="858"/>
      <c r="W28" s="997"/>
      <c r="X28" s="997"/>
      <c r="Y28" s="997"/>
      <c r="Z28" s="997"/>
      <c r="AA28" s="858"/>
      <c r="AB28" s="858"/>
      <c r="AC28" s="858"/>
      <c r="AD28" s="858"/>
      <c r="AE28" s="997"/>
      <c r="AF28" s="997"/>
      <c r="AG28" s="997"/>
      <c r="AH28" s="997"/>
      <c r="AI28" s="778"/>
    </row>
    <row r="29" spans="1:35" ht="23.25" hidden="1" customHeight="1">
      <c r="A29" s="935"/>
      <c r="B29" s="935"/>
      <c r="C29" s="575"/>
      <c r="D29" s="1027"/>
      <c r="E29" s="579"/>
      <c r="F29" s="579"/>
      <c r="G29" s="577"/>
      <c r="H29" s="578"/>
      <c r="I29" s="579"/>
      <c r="J29" s="580"/>
      <c r="K29" s="735"/>
      <c r="L29" s="735"/>
      <c r="M29" s="735"/>
      <c r="N29" s="587"/>
      <c r="O29" s="588"/>
      <c r="P29" s="1596"/>
      <c r="Q29" s="1724"/>
      <c r="R29" s="1725"/>
      <c r="S29" s="1709"/>
      <c r="T29" s="858"/>
      <c r="U29" s="858"/>
      <c r="V29" s="858"/>
      <c r="W29" s="997"/>
      <c r="X29" s="997"/>
      <c r="Y29" s="997"/>
      <c r="Z29" s="997"/>
      <c r="AA29" s="858"/>
      <c r="AB29" s="858"/>
      <c r="AC29" s="858"/>
      <c r="AD29" s="858"/>
      <c r="AE29" s="997"/>
      <c r="AF29" s="997"/>
      <c r="AG29" s="997"/>
      <c r="AH29" s="997"/>
      <c r="AI29" s="778"/>
    </row>
    <row r="30" spans="1:35" ht="23.25" hidden="1" customHeight="1">
      <c r="A30" s="935"/>
      <c r="B30" s="935"/>
      <c r="C30" s="575"/>
      <c r="D30" s="1027"/>
      <c r="E30" s="579"/>
      <c r="F30" s="579"/>
      <c r="G30" s="577"/>
      <c r="H30" s="578"/>
      <c r="I30" s="579"/>
      <c r="J30" s="580"/>
      <c r="K30" s="735"/>
      <c r="L30" s="735"/>
      <c r="M30" s="735"/>
      <c r="N30" s="587"/>
      <c r="O30" s="588"/>
      <c r="P30" s="1596"/>
      <c r="Q30" s="1724"/>
      <c r="R30" s="1725"/>
      <c r="S30" s="1709"/>
      <c r="T30" s="858"/>
      <c r="U30" s="858"/>
      <c r="V30" s="858"/>
      <c r="W30" s="997"/>
      <c r="X30" s="997"/>
      <c r="Y30" s="997"/>
      <c r="Z30" s="997"/>
      <c r="AA30" s="858"/>
      <c r="AB30" s="858"/>
      <c r="AC30" s="858"/>
      <c r="AD30" s="858"/>
      <c r="AE30" s="997"/>
      <c r="AF30" s="997"/>
      <c r="AG30" s="997"/>
      <c r="AH30" s="997"/>
      <c r="AI30" s="778"/>
    </row>
    <row r="31" spans="1:35" ht="23.25" hidden="1" customHeight="1">
      <c r="A31" s="935"/>
      <c r="B31" s="935"/>
      <c r="C31" s="575"/>
      <c r="D31" s="1027"/>
      <c r="E31" s="579"/>
      <c r="F31" s="579"/>
      <c r="G31" s="577"/>
      <c r="H31" s="578"/>
      <c r="I31" s="579"/>
      <c r="J31" s="580"/>
      <c r="K31" s="735"/>
      <c r="L31" s="735"/>
      <c r="M31" s="735"/>
      <c r="N31" s="587"/>
      <c r="O31" s="588"/>
      <c r="P31" s="1596"/>
      <c r="Q31" s="1724"/>
      <c r="R31" s="1725"/>
      <c r="S31" s="1709"/>
      <c r="T31" s="858"/>
      <c r="U31" s="858"/>
      <c r="V31" s="858"/>
      <c r="W31" s="997"/>
      <c r="X31" s="997"/>
      <c r="Y31" s="997"/>
      <c r="Z31" s="997"/>
      <c r="AA31" s="858"/>
      <c r="AB31" s="858"/>
      <c r="AC31" s="858"/>
      <c r="AD31" s="858"/>
      <c r="AE31" s="997"/>
      <c r="AF31" s="997"/>
      <c r="AG31" s="997"/>
      <c r="AH31" s="997"/>
      <c r="AI31" s="778"/>
    </row>
    <row r="32" spans="1:35" ht="23.25" hidden="1" customHeight="1">
      <c r="A32" s="935"/>
      <c r="B32" s="935"/>
      <c r="C32" s="575"/>
      <c r="D32" s="1027"/>
      <c r="E32" s="579"/>
      <c r="F32" s="585"/>
      <c r="G32" s="577"/>
      <c r="H32" s="578"/>
      <c r="I32" s="585"/>
      <c r="J32" s="586"/>
      <c r="K32" s="734"/>
      <c r="L32" s="734"/>
      <c r="M32" s="734"/>
      <c r="N32" s="587"/>
      <c r="O32" s="588"/>
      <c r="P32" s="1596"/>
      <c r="Q32" s="1724"/>
      <c r="R32" s="1725"/>
      <c r="S32" s="1709"/>
      <c r="T32" s="858"/>
      <c r="U32" s="858"/>
      <c r="V32" s="858"/>
      <c r="W32" s="997"/>
      <c r="X32" s="997"/>
      <c r="Y32" s="997"/>
      <c r="Z32" s="997"/>
      <c r="AA32" s="858"/>
      <c r="AB32" s="858"/>
      <c r="AC32" s="858"/>
      <c r="AD32" s="858"/>
      <c r="AE32" s="997"/>
      <c r="AF32" s="997"/>
      <c r="AG32" s="997"/>
      <c r="AH32" s="997"/>
      <c r="AI32" s="777"/>
    </row>
    <row r="33" spans="1:35" ht="23.25" hidden="1" customHeight="1">
      <c r="A33" s="935"/>
      <c r="B33" s="935"/>
      <c r="C33" s="589"/>
      <c r="D33" s="1027"/>
      <c r="E33" s="585"/>
      <c r="F33" s="579"/>
      <c r="G33" s="577"/>
      <c r="H33" s="578"/>
      <c r="I33" s="579"/>
      <c r="J33" s="580"/>
      <c r="K33" s="735"/>
      <c r="L33" s="735"/>
      <c r="M33" s="735"/>
      <c r="N33" s="587"/>
      <c r="O33" s="588"/>
      <c r="P33" s="1596"/>
      <c r="Q33" s="1724"/>
      <c r="R33" s="1725"/>
      <c r="S33" s="1709"/>
      <c r="T33" s="858"/>
      <c r="U33" s="858"/>
      <c r="V33" s="858"/>
      <c r="W33" s="997"/>
      <c r="X33" s="997"/>
      <c r="Y33" s="997"/>
      <c r="Z33" s="997"/>
      <c r="AA33" s="858"/>
      <c r="AB33" s="858"/>
      <c r="AC33" s="858"/>
      <c r="AD33" s="858"/>
      <c r="AE33" s="997"/>
      <c r="AF33" s="997"/>
      <c r="AG33" s="997"/>
      <c r="AH33" s="997"/>
      <c r="AI33" s="778"/>
    </row>
    <row r="34" spans="1:35" ht="23.25" hidden="1" customHeight="1">
      <c r="A34" s="935"/>
      <c r="B34" s="935"/>
      <c r="C34" s="589"/>
      <c r="D34" s="1027"/>
      <c r="E34" s="585"/>
      <c r="F34" s="579"/>
      <c r="G34" s="577"/>
      <c r="H34" s="578"/>
      <c r="I34" s="579"/>
      <c r="J34" s="580"/>
      <c r="K34" s="735"/>
      <c r="L34" s="735"/>
      <c r="M34" s="735"/>
      <c r="N34" s="587"/>
      <c r="O34" s="588"/>
      <c r="P34" s="1596"/>
      <c r="Q34" s="1724"/>
      <c r="R34" s="1725"/>
      <c r="S34" s="1709"/>
      <c r="T34" s="858"/>
      <c r="U34" s="858"/>
      <c r="V34" s="858"/>
      <c r="W34" s="997"/>
      <c r="X34" s="997"/>
      <c r="Y34" s="997"/>
      <c r="Z34" s="997"/>
      <c r="AA34" s="858"/>
      <c r="AB34" s="858"/>
      <c r="AC34" s="858"/>
      <c r="AD34" s="858"/>
      <c r="AE34" s="997"/>
      <c r="AF34" s="997"/>
      <c r="AG34" s="997"/>
      <c r="AH34" s="997"/>
      <c r="AI34" s="778"/>
    </row>
    <row r="35" spans="1:35" ht="23.25" hidden="1" customHeight="1">
      <c r="A35" s="935"/>
      <c r="B35" s="935"/>
      <c r="C35" s="589"/>
      <c r="D35" s="1027"/>
      <c r="E35" s="585"/>
      <c r="F35" s="579"/>
      <c r="G35" s="577"/>
      <c r="H35" s="578"/>
      <c r="I35" s="579"/>
      <c r="J35" s="580"/>
      <c r="K35" s="735"/>
      <c r="L35" s="735"/>
      <c r="M35" s="735"/>
      <c r="N35" s="587"/>
      <c r="O35" s="588"/>
      <c r="P35" s="1596"/>
      <c r="Q35" s="1724"/>
      <c r="R35" s="1725"/>
      <c r="S35" s="1709"/>
      <c r="T35" s="858"/>
      <c r="U35" s="858"/>
      <c r="V35" s="858"/>
      <c r="W35" s="997"/>
      <c r="X35" s="997"/>
      <c r="Y35" s="997"/>
      <c r="Z35" s="997"/>
      <c r="AA35" s="858"/>
      <c r="AB35" s="858"/>
      <c r="AC35" s="858"/>
      <c r="AD35" s="858"/>
      <c r="AE35" s="997"/>
      <c r="AF35" s="997"/>
      <c r="AG35" s="997"/>
      <c r="AH35" s="997"/>
      <c r="AI35" s="778"/>
    </row>
    <row r="36" spans="1:35" ht="23.25" hidden="1" customHeight="1">
      <c r="A36" s="1032"/>
      <c r="B36" s="1032"/>
      <c r="C36" s="593"/>
      <c r="D36" s="1220"/>
      <c r="E36" s="585"/>
      <c r="F36" s="594"/>
      <c r="G36" s="595"/>
      <c r="H36" s="596"/>
      <c r="I36" s="594"/>
      <c r="J36" s="597"/>
      <c r="K36" s="736"/>
      <c r="L36" s="736"/>
      <c r="M36" s="736"/>
      <c r="N36" s="587"/>
      <c r="O36" s="588"/>
      <c r="P36" s="1596"/>
      <c r="Q36" s="1722"/>
      <c r="R36" s="1723"/>
      <c r="S36" s="1849"/>
      <c r="T36" s="1849"/>
      <c r="U36" s="1849"/>
      <c r="V36" s="1849"/>
      <c r="W36" s="1849"/>
      <c r="X36" s="1849"/>
      <c r="Y36" s="1849"/>
      <c r="Z36" s="1849"/>
      <c r="AA36" s="1849"/>
      <c r="AB36" s="1849"/>
      <c r="AC36" s="1849"/>
      <c r="AD36" s="1849"/>
      <c r="AE36" s="1217"/>
      <c r="AF36" s="1217"/>
      <c r="AG36" s="1217"/>
      <c r="AH36" s="1217"/>
      <c r="AI36" s="779"/>
    </row>
    <row r="37" spans="1:35" ht="23.25" hidden="1" customHeight="1">
      <c r="A37" s="935"/>
      <c r="B37" s="935"/>
      <c r="C37" s="583"/>
      <c r="D37" s="1027"/>
      <c r="E37" s="579"/>
      <c r="F37" s="579"/>
      <c r="G37" s="577"/>
      <c r="H37" s="578"/>
      <c r="I37" s="579"/>
      <c r="J37" s="580"/>
      <c r="K37" s="735"/>
      <c r="L37" s="735"/>
      <c r="M37" s="735"/>
      <c r="N37" s="587"/>
      <c r="O37" s="588"/>
      <c r="P37" s="1596"/>
      <c r="Q37" s="1724"/>
      <c r="R37" s="1725"/>
      <c r="S37" s="1709"/>
      <c r="T37" s="858"/>
      <c r="U37" s="858"/>
      <c r="V37" s="858"/>
      <c r="W37" s="997"/>
      <c r="X37" s="997"/>
      <c r="Y37" s="997"/>
      <c r="Z37" s="997"/>
      <c r="AA37" s="858"/>
      <c r="AB37" s="858"/>
      <c r="AC37" s="858"/>
      <c r="AD37" s="858"/>
      <c r="AE37" s="997"/>
      <c r="AF37" s="997"/>
      <c r="AG37" s="997"/>
      <c r="AH37" s="997"/>
      <c r="AI37" s="778"/>
    </row>
    <row r="38" spans="1:35" ht="23.25" hidden="1" customHeight="1">
      <c r="A38" s="916"/>
      <c r="B38" s="916"/>
      <c r="C38" s="583"/>
      <c r="D38" s="1033"/>
      <c r="E38" s="579"/>
      <c r="F38" s="579"/>
      <c r="G38" s="577"/>
      <c r="H38" s="578"/>
      <c r="I38" s="585"/>
      <c r="J38" s="586"/>
      <c r="K38" s="734"/>
      <c r="L38" s="734"/>
      <c r="M38" s="734"/>
      <c r="N38" s="587"/>
      <c r="O38" s="588"/>
      <c r="P38" s="1596"/>
      <c r="Q38" s="1724"/>
      <c r="R38" s="1725"/>
      <c r="S38" s="1709"/>
      <c r="T38" s="858"/>
      <c r="U38" s="858"/>
      <c r="V38" s="858"/>
      <c r="W38" s="997"/>
      <c r="X38" s="997"/>
      <c r="Y38" s="997"/>
      <c r="Z38" s="997"/>
      <c r="AA38" s="858"/>
      <c r="AB38" s="1094"/>
      <c r="AC38" s="1094"/>
      <c r="AD38" s="1094"/>
      <c r="AE38" s="1094"/>
      <c r="AF38" s="1094"/>
      <c r="AG38" s="1094"/>
      <c r="AH38" s="1094"/>
      <c r="AI38" s="777"/>
    </row>
    <row r="39" spans="1:35" ht="23.25" hidden="1" customHeight="1">
      <c r="A39" s="935"/>
      <c r="B39" s="935"/>
      <c r="C39" s="576"/>
      <c r="D39" s="1027"/>
      <c r="E39" s="585"/>
      <c r="F39" s="585"/>
      <c r="G39" s="584"/>
      <c r="H39" s="578"/>
      <c r="I39" s="579"/>
      <c r="J39" s="580"/>
      <c r="K39" s="735"/>
      <c r="L39" s="735"/>
      <c r="M39" s="735"/>
      <c r="N39" s="587"/>
      <c r="O39" s="588"/>
      <c r="P39" s="1596"/>
      <c r="Q39" s="1724"/>
      <c r="R39" s="1725"/>
      <c r="S39" s="1709"/>
      <c r="T39" s="858"/>
      <c r="U39" s="858"/>
      <c r="V39" s="858"/>
      <c r="W39" s="997"/>
      <c r="X39" s="997"/>
      <c r="Y39" s="997"/>
      <c r="Z39" s="997"/>
      <c r="AA39" s="858"/>
      <c r="AB39" s="858"/>
      <c r="AC39" s="858"/>
      <c r="AD39" s="858"/>
      <c r="AE39" s="997"/>
      <c r="AF39" s="997"/>
      <c r="AG39" s="997"/>
      <c r="AH39" s="997"/>
      <c r="AI39" s="778"/>
    </row>
    <row r="40" spans="1:35" ht="23.25" hidden="1" customHeight="1">
      <c r="A40" s="957"/>
      <c r="B40" s="957"/>
      <c r="C40" s="598"/>
      <c r="D40" s="1223"/>
      <c r="E40" s="604"/>
      <c r="F40" s="604"/>
      <c r="G40" s="599"/>
      <c r="H40" s="600"/>
      <c r="I40" s="601"/>
      <c r="J40" s="602"/>
      <c r="K40" s="737"/>
      <c r="L40" s="737"/>
      <c r="M40" s="737"/>
      <c r="N40" s="603"/>
      <c r="O40" s="604"/>
      <c r="P40" s="1604"/>
      <c r="Q40" s="1724"/>
      <c r="R40" s="1725"/>
      <c r="S40" s="1709"/>
      <c r="T40" s="858"/>
      <c r="U40" s="858"/>
      <c r="V40" s="858"/>
      <c r="W40" s="997"/>
      <c r="X40" s="997"/>
      <c r="Y40" s="997"/>
      <c r="Z40" s="997"/>
      <c r="AA40" s="858"/>
      <c r="AB40" s="1094"/>
      <c r="AC40" s="1094"/>
      <c r="AD40" s="1094"/>
      <c r="AE40" s="1094"/>
      <c r="AF40" s="1094"/>
      <c r="AG40" s="1094"/>
      <c r="AH40" s="1094"/>
      <c r="AI40" s="780"/>
    </row>
    <row r="41" spans="1:35" ht="23.25" hidden="1" customHeight="1">
      <c r="A41" s="605"/>
      <c r="B41" s="605"/>
      <c r="C41" s="873"/>
      <c r="D41" s="1246"/>
      <c r="E41" s="846"/>
      <c r="F41" s="846"/>
      <c r="G41" s="846"/>
      <c r="H41" s="1857" t="s">
        <v>38</v>
      </c>
      <c r="I41" s="1858"/>
      <c r="J41" s="1858"/>
      <c r="K41" s="905"/>
      <c r="L41" s="905"/>
      <c r="M41" s="905"/>
      <c r="N41" s="1025">
        <f>SUM(N6:N40)</f>
        <v>36</v>
      </c>
      <c r="O41" s="846">
        <f>SUM(O6:O40)</f>
        <v>180</v>
      </c>
      <c r="P41" s="1603">
        <f>SUM(P1:P40)</f>
        <v>0</v>
      </c>
      <c r="Q41" s="1728"/>
      <c r="R41" s="1729"/>
      <c r="S41" s="1709"/>
      <c r="T41" s="858"/>
      <c r="U41" s="858"/>
      <c r="V41" s="858"/>
      <c r="W41" s="997"/>
      <c r="X41" s="997"/>
      <c r="Y41" s="997"/>
      <c r="Z41" s="997"/>
      <c r="AA41" s="858"/>
      <c r="AB41" s="1094"/>
      <c r="AC41" s="1094"/>
      <c r="AD41" s="1094"/>
      <c r="AE41" s="1094"/>
      <c r="AF41" s="1094"/>
      <c r="AG41" s="1094"/>
      <c r="AH41" s="1094"/>
      <c r="AI41" s="944"/>
    </row>
    <row r="42" spans="1:35" ht="23.25" hidden="1" customHeight="1">
      <c r="A42" s="864"/>
      <c r="B42" s="864"/>
      <c r="C42" s="1196"/>
      <c r="D42" s="1226"/>
      <c r="E42" s="1064"/>
      <c r="F42" s="1197"/>
      <c r="G42" s="606"/>
      <c r="H42" s="607"/>
      <c r="I42" s="608"/>
      <c r="J42" s="1196"/>
      <c r="K42" s="1196"/>
      <c r="L42" s="1196"/>
      <c r="M42" s="1196"/>
      <c r="N42" s="609"/>
      <c r="O42" s="1197"/>
      <c r="P42" s="1685"/>
      <c r="Q42" s="1730"/>
      <c r="R42" s="1731"/>
      <c r="AI42" s="781"/>
    </row>
    <row r="43" spans="1:35" ht="23.25" hidden="1" customHeight="1">
      <c r="A43" s="610"/>
      <c r="B43" s="610"/>
      <c r="C43" s="611" t="s">
        <v>27</v>
      </c>
      <c r="D43" s="1244"/>
      <c r="E43" s="1045"/>
      <c r="F43" s="951"/>
      <c r="G43" s="610"/>
      <c r="H43" s="612"/>
      <c r="I43" s="610"/>
      <c r="J43" s="613"/>
      <c r="K43" s="738"/>
      <c r="L43" s="738"/>
      <c r="M43" s="738"/>
      <c r="N43" s="612"/>
      <c r="O43" s="614"/>
      <c r="P43" s="1686"/>
      <c r="Q43" s="1732"/>
      <c r="R43" s="1733"/>
      <c r="AI43" s="782"/>
    </row>
    <row r="44" spans="1:35" ht="23.25" hidden="1" customHeight="1">
      <c r="A44" s="610"/>
      <c r="B44" s="610"/>
      <c r="C44" s="615" t="s">
        <v>35</v>
      </c>
      <c r="D44" s="1287"/>
      <c r="E44" s="951"/>
      <c r="F44" s="951"/>
      <c r="G44" s="610"/>
      <c r="H44" s="610"/>
      <c r="I44" s="610"/>
      <c r="J44" s="613"/>
      <c r="K44" s="739"/>
      <c r="L44" s="739"/>
      <c r="M44" s="739"/>
      <c r="N44" s="614"/>
      <c r="O44" s="614"/>
      <c r="P44" s="1686"/>
      <c r="Q44" s="1732"/>
      <c r="R44" s="1733"/>
      <c r="AI44" s="783"/>
    </row>
    <row r="45" spans="1:35" ht="23.25" hidden="1" customHeight="1">
      <c r="A45" s="610"/>
      <c r="B45" s="610"/>
      <c r="C45" s="616" t="s">
        <v>28</v>
      </c>
      <c r="D45" s="1287"/>
      <c r="E45" s="821"/>
      <c r="F45" s="821"/>
      <c r="G45" s="617"/>
      <c r="H45" s="610"/>
      <c r="I45" s="610"/>
      <c r="J45" s="618"/>
      <c r="K45" s="740"/>
      <c r="L45" s="740"/>
      <c r="M45" s="740"/>
      <c r="N45" s="614"/>
      <c r="O45" s="619"/>
      <c r="P45" s="1686"/>
      <c r="Q45" s="1732"/>
      <c r="R45" s="1733"/>
      <c r="AI45" s="784"/>
    </row>
    <row r="46" spans="1:35" ht="27.75" hidden="1" customHeight="1">
      <c r="A46" s="826"/>
      <c r="B46" s="826"/>
      <c r="C46" s="620"/>
      <c r="D46" s="1218"/>
      <c r="E46" s="863"/>
      <c r="F46" s="863"/>
      <c r="G46" s="622"/>
      <c r="H46" s="623"/>
      <c r="I46" s="621"/>
      <c r="J46" s="624"/>
      <c r="K46" s="741"/>
      <c r="L46" s="741"/>
      <c r="M46" s="741"/>
      <c r="N46" s="625"/>
      <c r="O46" s="626"/>
      <c r="P46" s="1605"/>
      <c r="Q46" s="1734"/>
      <c r="R46" s="1725"/>
      <c r="AI46" s="785"/>
    </row>
    <row r="47" spans="1:35" ht="27.75" hidden="1" customHeight="1">
      <c r="A47" s="819"/>
      <c r="B47" s="819"/>
      <c r="C47" s="627"/>
      <c r="D47" s="1027"/>
      <c r="E47" s="579"/>
      <c r="F47" s="579"/>
      <c r="G47" s="577"/>
      <c r="H47" s="578"/>
      <c r="I47" s="579"/>
      <c r="J47" s="580"/>
      <c r="K47" s="735"/>
      <c r="L47" s="735"/>
      <c r="M47" s="735"/>
      <c r="N47" s="587"/>
      <c r="O47" s="588"/>
      <c r="P47" s="1596"/>
      <c r="Q47" s="1734"/>
      <c r="R47" s="1725"/>
      <c r="AI47" s="778"/>
    </row>
    <row r="48" spans="1:35" ht="23.25" hidden="1" customHeight="1">
      <c r="A48" s="1062"/>
      <c r="B48" s="1062"/>
      <c r="C48" s="628"/>
      <c r="D48" s="1249"/>
      <c r="E48" s="568"/>
      <c r="F48" s="568"/>
      <c r="G48" s="566"/>
      <c r="H48" s="629"/>
      <c r="I48" s="568"/>
      <c r="J48" s="569"/>
      <c r="K48" s="732"/>
      <c r="L48" s="732"/>
      <c r="M48" s="732"/>
      <c r="N48" s="570"/>
      <c r="O48" s="571"/>
      <c r="P48" s="1570"/>
      <c r="Q48" s="1735"/>
      <c r="R48" s="1727"/>
      <c r="AI48" s="775"/>
    </row>
    <row r="49" spans="1:35" ht="23.25" hidden="1" customHeight="1">
      <c r="A49" s="935"/>
      <c r="B49" s="935"/>
      <c r="C49" s="583"/>
      <c r="D49" s="1027"/>
      <c r="E49" s="632"/>
      <c r="F49" s="579"/>
      <c r="G49" s="577"/>
      <c r="H49" s="578"/>
      <c r="I49" s="579"/>
      <c r="J49" s="580"/>
      <c r="K49" s="735"/>
      <c r="L49" s="735"/>
      <c r="M49" s="735"/>
      <c r="N49" s="587"/>
      <c r="O49" s="588"/>
      <c r="P49" s="1596"/>
      <c r="Q49" s="1734"/>
      <c r="R49" s="1725"/>
      <c r="AI49" s="778"/>
    </row>
    <row r="50" spans="1:35" ht="23.25" hidden="1" customHeight="1">
      <c r="A50" s="935"/>
      <c r="B50" s="935"/>
      <c r="C50" s="583"/>
      <c r="D50" s="1027"/>
      <c r="E50" s="632"/>
      <c r="F50" s="579"/>
      <c r="G50" s="577"/>
      <c r="H50" s="578"/>
      <c r="I50" s="579"/>
      <c r="J50" s="580"/>
      <c r="K50" s="735"/>
      <c r="L50" s="735"/>
      <c r="M50" s="735"/>
      <c r="N50" s="587"/>
      <c r="O50" s="588"/>
      <c r="P50" s="1596"/>
      <c r="Q50" s="1734"/>
      <c r="R50" s="1725"/>
      <c r="AI50" s="778"/>
    </row>
    <row r="51" spans="1:35" ht="23.25" hidden="1" customHeight="1">
      <c r="A51" s="935"/>
      <c r="B51" s="935"/>
      <c r="C51" s="583"/>
      <c r="D51" s="1027"/>
      <c r="E51" s="632"/>
      <c r="F51" s="585"/>
      <c r="G51" s="577"/>
      <c r="H51" s="578"/>
      <c r="I51" s="579"/>
      <c r="J51" s="580"/>
      <c r="K51" s="735"/>
      <c r="L51" s="735"/>
      <c r="M51" s="735"/>
      <c r="N51" s="587"/>
      <c r="O51" s="588"/>
      <c r="P51" s="1596"/>
      <c r="Q51" s="1734"/>
      <c r="R51" s="1725"/>
      <c r="AI51" s="778"/>
    </row>
    <row r="52" spans="1:35" ht="23.25" hidden="1" customHeight="1">
      <c r="A52" s="935"/>
      <c r="B52" s="935"/>
      <c r="C52" s="583"/>
      <c r="D52" s="1027"/>
      <c r="E52" s="632"/>
      <c r="F52" s="585"/>
      <c r="G52" s="577"/>
      <c r="H52" s="578"/>
      <c r="I52" s="579"/>
      <c r="J52" s="580"/>
      <c r="K52" s="735"/>
      <c r="L52" s="735"/>
      <c r="M52" s="735"/>
      <c r="N52" s="587"/>
      <c r="O52" s="588"/>
      <c r="P52" s="1596"/>
      <c r="Q52" s="1734"/>
      <c r="R52" s="1725"/>
      <c r="AI52" s="778"/>
    </row>
    <row r="53" spans="1:35" ht="23.25" hidden="1" customHeight="1">
      <c r="A53" s="935"/>
      <c r="B53" s="935"/>
      <c r="C53" s="583"/>
      <c r="D53" s="1027"/>
      <c r="E53" s="632"/>
      <c r="F53" s="585"/>
      <c r="G53" s="577"/>
      <c r="H53" s="578"/>
      <c r="I53" s="585"/>
      <c r="J53" s="586"/>
      <c r="K53" s="734"/>
      <c r="L53" s="734"/>
      <c r="M53" s="734"/>
      <c r="N53" s="587"/>
      <c r="O53" s="588"/>
      <c r="P53" s="1596"/>
      <c r="Q53" s="1734"/>
      <c r="R53" s="1725"/>
      <c r="AI53" s="777"/>
    </row>
    <row r="54" spans="1:35" ht="23.25" hidden="1" customHeight="1">
      <c r="A54" s="935"/>
      <c r="B54" s="935"/>
      <c r="C54" s="589"/>
      <c r="D54" s="1027"/>
      <c r="E54" s="979"/>
      <c r="F54" s="579"/>
      <c r="G54" s="577"/>
      <c r="H54" s="578"/>
      <c r="I54" s="579"/>
      <c r="J54" s="580"/>
      <c r="K54" s="735"/>
      <c r="L54" s="735"/>
      <c r="M54" s="735"/>
      <c r="N54" s="587"/>
      <c r="O54" s="588"/>
      <c r="P54" s="1596"/>
      <c r="Q54" s="1734"/>
      <c r="R54" s="1725"/>
      <c r="AI54" s="778"/>
    </row>
    <row r="55" spans="1:35" ht="23.25" hidden="1" customHeight="1">
      <c r="A55" s="935"/>
      <c r="B55" s="935"/>
      <c r="C55" s="589"/>
      <c r="D55" s="1027"/>
      <c r="E55" s="979"/>
      <c r="F55" s="579"/>
      <c r="G55" s="577"/>
      <c r="H55" s="578"/>
      <c r="I55" s="579"/>
      <c r="J55" s="580"/>
      <c r="K55" s="735"/>
      <c r="L55" s="735"/>
      <c r="M55" s="735"/>
      <c r="N55" s="587"/>
      <c r="O55" s="588"/>
      <c r="P55" s="1596"/>
      <c r="Q55" s="1734"/>
      <c r="R55" s="1725"/>
      <c r="AI55" s="778"/>
    </row>
    <row r="56" spans="1:35" ht="23.25" hidden="1" customHeight="1">
      <c r="A56" s="935"/>
      <c r="B56" s="935"/>
      <c r="C56" s="589"/>
      <c r="D56" s="1027"/>
      <c r="E56" s="979"/>
      <c r="F56" s="579"/>
      <c r="G56" s="577"/>
      <c r="H56" s="578"/>
      <c r="I56" s="579"/>
      <c r="J56" s="580"/>
      <c r="K56" s="735"/>
      <c r="L56" s="735"/>
      <c r="M56" s="735"/>
      <c r="N56" s="587"/>
      <c r="O56" s="588"/>
      <c r="P56" s="1596"/>
      <c r="Q56" s="1734"/>
      <c r="R56" s="1725"/>
      <c r="AI56" s="778"/>
    </row>
    <row r="57" spans="1:35" ht="23.25" hidden="1" customHeight="1">
      <c r="A57" s="1062"/>
      <c r="B57" s="1062"/>
      <c r="C57" s="630" t="s">
        <v>35</v>
      </c>
      <c r="D57" s="1249"/>
      <c r="E57" s="568"/>
      <c r="F57" s="568"/>
      <c r="G57" s="566"/>
      <c r="H57" s="629"/>
      <c r="I57" s="568"/>
      <c r="J57" s="569"/>
      <c r="K57" s="732"/>
      <c r="L57" s="732"/>
      <c r="M57" s="732"/>
      <c r="N57" s="570"/>
      <c r="O57" s="571"/>
      <c r="P57" s="1570"/>
      <c r="Q57" s="1735"/>
      <c r="R57" s="1727"/>
      <c r="AI57" s="775"/>
    </row>
    <row r="58" spans="1:35" ht="23.25" hidden="1" customHeight="1">
      <c r="A58" s="1062"/>
      <c r="B58" s="1062"/>
      <c r="C58" s="631" t="s">
        <v>28</v>
      </c>
      <c r="D58" s="1249"/>
      <c r="E58" s="568"/>
      <c r="F58" s="568"/>
      <c r="G58" s="566"/>
      <c r="H58" s="629"/>
      <c r="I58" s="568"/>
      <c r="J58" s="569"/>
      <c r="K58" s="732"/>
      <c r="L58" s="732"/>
      <c r="M58" s="732"/>
      <c r="N58" s="570"/>
      <c r="O58" s="571"/>
      <c r="P58" s="1570"/>
      <c r="Q58" s="1735"/>
      <c r="R58" s="1727"/>
      <c r="AI58" s="775"/>
    </row>
    <row r="59" spans="1:35" ht="23.25" hidden="1" customHeight="1">
      <c r="A59" s="935"/>
      <c r="B59" s="935"/>
      <c r="C59" s="583"/>
      <c r="D59" s="1027"/>
      <c r="E59" s="579"/>
      <c r="F59" s="579"/>
      <c r="G59" s="577"/>
      <c r="H59" s="578"/>
      <c r="I59" s="579"/>
      <c r="J59" s="580"/>
      <c r="K59" s="735"/>
      <c r="L59" s="735"/>
      <c r="M59" s="735"/>
      <c r="N59" s="587"/>
      <c r="O59" s="588"/>
      <c r="P59" s="1596"/>
      <c r="Q59" s="1734"/>
      <c r="R59" s="1725"/>
      <c r="AI59" s="778"/>
    </row>
    <row r="60" spans="1:35" ht="23.25" hidden="1" customHeight="1">
      <c r="A60" s="935"/>
      <c r="B60" s="935"/>
      <c r="C60" s="583"/>
      <c r="D60" s="1027"/>
      <c r="E60" s="579"/>
      <c r="F60" s="579"/>
      <c r="G60" s="577"/>
      <c r="H60" s="578"/>
      <c r="I60" s="579"/>
      <c r="J60" s="580"/>
      <c r="K60" s="735"/>
      <c r="L60" s="735"/>
      <c r="M60" s="735"/>
      <c r="N60" s="587"/>
      <c r="O60" s="588"/>
      <c r="P60" s="1596"/>
      <c r="Q60" s="1734"/>
      <c r="R60" s="1725"/>
      <c r="AI60" s="778"/>
    </row>
    <row r="61" spans="1:35" ht="23.25" hidden="1" customHeight="1">
      <c r="A61" s="935"/>
      <c r="B61" s="935"/>
      <c r="C61" s="583"/>
      <c r="D61" s="1027"/>
      <c r="E61" s="579"/>
      <c r="F61" s="579"/>
      <c r="G61" s="577"/>
      <c r="H61" s="578"/>
      <c r="I61" s="579"/>
      <c r="J61" s="580"/>
      <c r="K61" s="735"/>
      <c r="L61" s="735"/>
      <c r="M61" s="735"/>
      <c r="N61" s="587"/>
      <c r="O61" s="588"/>
      <c r="P61" s="1596"/>
      <c r="Q61" s="1734"/>
      <c r="R61" s="1725"/>
      <c r="AI61" s="778"/>
    </row>
    <row r="62" spans="1:35" ht="23.25" hidden="1" customHeight="1">
      <c r="A62" s="1062"/>
      <c r="B62" s="1062"/>
      <c r="C62" s="631" t="s">
        <v>36</v>
      </c>
      <c r="D62" s="1249"/>
      <c r="E62" s="568"/>
      <c r="F62" s="568"/>
      <c r="G62" s="566"/>
      <c r="H62" s="629"/>
      <c r="I62" s="568"/>
      <c r="J62" s="569"/>
      <c r="K62" s="732"/>
      <c r="L62" s="732"/>
      <c r="M62" s="732"/>
      <c r="N62" s="570"/>
      <c r="O62" s="571"/>
      <c r="P62" s="1570"/>
      <c r="Q62" s="1735"/>
      <c r="R62" s="1727"/>
      <c r="AI62" s="775"/>
    </row>
    <row r="63" spans="1:35" ht="23.25" hidden="1" customHeight="1">
      <c r="A63" s="935"/>
      <c r="B63" s="935"/>
      <c r="C63" s="583"/>
      <c r="D63" s="1027"/>
      <c r="E63" s="579"/>
      <c r="F63" s="585"/>
      <c r="G63" s="577"/>
      <c r="H63" s="578"/>
      <c r="I63" s="579"/>
      <c r="J63" s="580"/>
      <c r="K63" s="735"/>
      <c r="L63" s="735"/>
      <c r="M63" s="735"/>
      <c r="N63" s="587"/>
      <c r="O63" s="588"/>
      <c r="P63" s="1596"/>
      <c r="Q63" s="1734"/>
      <c r="R63" s="1725"/>
      <c r="AI63" s="778"/>
    </row>
    <row r="64" spans="1:35" ht="23.25" hidden="1" customHeight="1">
      <c r="A64" s="935"/>
      <c r="B64" s="935"/>
      <c r="C64" s="583"/>
      <c r="D64" s="1027"/>
      <c r="E64" s="579"/>
      <c r="F64" s="585"/>
      <c r="G64" s="577"/>
      <c r="H64" s="578"/>
      <c r="I64" s="579"/>
      <c r="J64" s="580"/>
      <c r="K64" s="735"/>
      <c r="L64" s="735"/>
      <c r="M64" s="735"/>
      <c r="N64" s="587"/>
      <c r="O64" s="588"/>
      <c r="P64" s="1596"/>
      <c r="Q64" s="1734"/>
      <c r="R64" s="1725"/>
      <c r="AI64" s="778"/>
    </row>
    <row r="65" spans="1:35" ht="23.25" hidden="1" customHeight="1">
      <c r="A65" s="935"/>
      <c r="B65" s="935"/>
      <c r="C65" s="583"/>
      <c r="D65" s="1027"/>
      <c r="E65" s="579"/>
      <c r="F65" s="585"/>
      <c r="G65" s="577"/>
      <c r="H65" s="578"/>
      <c r="I65" s="579"/>
      <c r="J65" s="580"/>
      <c r="K65" s="735"/>
      <c r="L65" s="735"/>
      <c r="M65" s="735"/>
      <c r="N65" s="587"/>
      <c r="O65" s="588"/>
      <c r="P65" s="1596"/>
      <c r="Q65" s="1734"/>
      <c r="R65" s="1725"/>
      <c r="AI65" s="778"/>
    </row>
    <row r="66" spans="1:35" ht="23.25" hidden="1" customHeight="1">
      <c r="A66" s="935"/>
      <c r="B66" s="935"/>
      <c r="C66" s="583"/>
      <c r="D66" s="1027"/>
      <c r="E66" s="579"/>
      <c r="F66" s="585"/>
      <c r="G66" s="577"/>
      <c r="H66" s="578"/>
      <c r="I66" s="579"/>
      <c r="J66" s="580"/>
      <c r="K66" s="735"/>
      <c r="L66" s="735"/>
      <c r="M66" s="735"/>
      <c r="N66" s="587"/>
      <c r="O66" s="588"/>
      <c r="P66" s="1596"/>
      <c r="Q66" s="1734"/>
      <c r="R66" s="1725"/>
      <c r="AI66" s="778"/>
    </row>
    <row r="67" spans="1:35" ht="23.25" hidden="1" customHeight="1">
      <c r="A67" s="935"/>
      <c r="B67" s="935"/>
      <c r="C67" s="583"/>
      <c r="D67" s="1027"/>
      <c r="E67" s="579"/>
      <c r="F67" s="585"/>
      <c r="G67" s="577"/>
      <c r="H67" s="578"/>
      <c r="I67" s="585"/>
      <c r="J67" s="586"/>
      <c r="K67" s="734"/>
      <c r="L67" s="734"/>
      <c r="M67" s="734"/>
      <c r="N67" s="587"/>
      <c r="O67" s="588"/>
      <c r="P67" s="1596"/>
      <c r="Q67" s="1734"/>
      <c r="R67" s="1725"/>
      <c r="AI67" s="777"/>
    </row>
    <row r="68" spans="1:35" ht="23.25" hidden="1" customHeight="1">
      <c r="A68" s="935"/>
      <c r="B68" s="935"/>
      <c r="C68" s="589"/>
      <c r="D68" s="1027"/>
      <c r="E68" s="979"/>
      <c r="F68" s="579"/>
      <c r="G68" s="577"/>
      <c r="H68" s="578"/>
      <c r="I68" s="579"/>
      <c r="J68" s="580"/>
      <c r="K68" s="735"/>
      <c r="L68" s="735"/>
      <c r="M68" s="735"/>
      <c r="N68" s="587"/>
      <c r="O68" s="588"/>
      <c r="P68" s="1596"/>
      <c r="Q68" s="1734"/>
      <c r="R68" s="1725"/>
      <c r="AI68" s="778"/>
    </row>
    <row r="69" spans="1:35" ht="23.25" hidden="1" customHeight="1">
      <c r="A69" s="935"/>
      <c r="B69" s="935"/>
      <c r="C69" s="589"/>
      <c r="D69" s="1027"/>
      <c r="E69" s="979"/>
      <c r="F69" s="579"/>
      <c r="G69" s="577"/>
      <c r="H69" s="578"/>
      <c r="I69" s="579"/>
      <c r="J69" s="580"/>
      <c r="K69" s="735"/>
      <c r="L69" s="735"/>
      <c r="M69" s="735"/>
      <c r="N69" s="587"/>
      <c r="O69" s="588"/>
      <c r="P69" s="1596"/>
      <c r="Q69" s="1734"/>
      <c r="R69" s="1725"/>
      <c r="AI69" s="778"/>
    </row>
    <row r="70" spans="1:35" ht="23.25" hidden="1" customHeight="1">
      <c r="A70" s="935"/>
      <c r="B70" s="935"/>
      <c r="C70" s="589"/>
      <c r="D70" s="1027"/>
      <c r="E70" s="979"/>
      <c r="F70" s="579"/>
      <c r="G70" s="577"/>
      <c r="H70" s="578"/>
      <c r="I70" s="579"/>
      <c r="J70" s="580"/>
      <c r="K70" s="735"/>
      <c r="L70" s="735"/>
      <c r="M70" s="735"/>
      <c r="N70" s="587"/>
      <c r="O70" s="588"/>
      <c r="P70" s="1596"/>
      <c r="Q70" s="1734"/>
      <c r="R70" s="1725"/>
      <c r="AI70" s="778"/>
    </row>
    <row r="71" spans="1:35" ht="23.25" hidden="1" customHeight="1">
      <c r="A71" s="1062"/>
      <c r="B71" s="1062"/>
      <c r="C71" s="630" t="s">
        <v>35</v>
      </c>
      <c r="D71" s="1249"/>
      <c r="E71" s="899"/>
      <c r="F71" s="568"/>
      <c r="G71" s="566"/>
      <c r="H71" s="629"/>
      <c r="I71" s="568"/>
      <c r="J71" s="569"/>
      <c r="K71" s="732"/>
      <c r="L71" s="732"/>
      <c r="M71" s="732"/>
      <c r="N71" s="570"/>
      <c r="O71" s="571"/>
      <c r="P71" s="1570"/>
      <c r="Q71" s="1735"/>
      <c r="R71" s="1727"/>
      <c r="AI71" s="775"/>
    </row>
    <row r="72" spans="1:35" ht="23.25" hidden="1" customHeight="1">
      <c r="A72" s="819"/>
      <c r="B72" s="819"/>
      <c r="C72" s="627"/>
      <c r="D72" s="1027"/>
      <c r="E72" s="579"/>
      <c r="F72" s="579"/>
      <c r="G72" s="577"/>
      <c r="H72" s="578"/>
      <c r="I72" s="579"/>
      <c r="J72" s="580"/>
      <c r="K72" s="735"/>
      <c r="L72" s="735"/>
      <c r="M72" s="735"/>
      <c r="N72" s="587"/>
      <c r="O72" s="588"/>
      <c r="P72" s="1596"/>
      <c r="Q72" s="1734"/>
      <c r="R72" s="1725"/>
      <c r="AI72" s="778"/>
    </row>
    <row r="73" spans="1:35" ht="23.25" hidden="1" customHeight="1">
      <c r="A73" s="819"/>
      <c r="B73" s="819"/>
      <c r="C73" s="627"/>
      <c r="D73" s="1027"/>
      <c r="E73" s="579"/>
      <c r="F73" s="579"/>
      <c r="G73" s="577"/>
      <c r="H73" s="578"/>
      <c r="I73" s="579"/>
      <c r="J73" s="580"/>
      <c r="K73" s="735"/>
      <c r="L73" s="735"/>
      <c r="M73" s="735"/>
      <c r="N73" s="587"/>
      <c r="O73" s="588"/>
      <c r="P73" s="1596"/>
      <c r="Q73" s="1734"/>
      <c r="R73" s="1725"/>
      <c r="AI73" s="778"/>
    </row>
    <row r="74" spans="1:35" ht="23.25" hidden="1" customHeight="1">
      <c r="A74" s="819"/>
      <c r="B74" s="819"/>
      <c r="C74" s="627"/>
      <c r="D74" s="1027"/>
      <c r="E74" s="579"/>
      <c r="F74" s="579"/>
      <c r="G74" s="577"/>
      <c r="H74" s="578"/>
      <c r="I74" s="579"/>
      <c r="J74" s="580"/>
      <c r="K74" s="735"/>
      <c r="L74" s="735"/>
      <c r="M74" s="735"/>
      <c r="N74" s="587"/>
      <c r="O74" s="588"/>
      <c r="P74" s="1596"/>
      <c r="Q74" s="1734"/>
      <c r="R74" s="1725"/>
      <c r="AI74" s="778"/>
    </row>
    <row r="75" spans="1:35" ht="27.75" hidden="1" customHeight="1">
      <c r="A75" s="819"/>
      <c r="B75" s="819"/>
      <c r="C75" s="627"/>
      <c r="D75" s="1027"/>
      <c r="E75" s="579"/>
      <c r="F75" s="579"/>
      <c r="G75" s="577"/>
      <c r="H75" s="578"/>
      <c r="I75" s="579"/>
      <c r="J75" s="580"/>
      <c r="K75" s="735"/>
      <c r="L75" s="735"/>
      <c r="M75" s="735"/>
      <c r="N75" s="587"/>
      <c r="O75" s="588"/>
      <c r="P75" s="1596"/>
      <c r="Q75" s="1734"/>
      <c r="R75" s="1725"/>
      <c r="AI75" s="778"/>
    </row>
    <row r="76" spans="1:35" ht="23.25" hidden="1" customHeight="1">
      <c r="A76" s="819"/>
      <c r="B76" s="819"/>
      <c r="C76" s="627"/>
      <c r="D76" s="1027"/>
      <c r="E76" s="579"/>
      <c r="F76" s="585"/>
      <c r="G76" s="577"/>
      <c r="H76" s="578"/>
      <c r="I76" s="585"/>
      <c r="J76" s="586"/>
      <c r="K76" s="734"/>
      <c r="L76" s="734"/>
      <c r="M76" s="734"/>
      <c r="N76" s="587"/>
      <c r="O76" s="588"/>
      <c r="P76" s="1596"/>
      <c r="Q76" s="1734"/>
      <c r="R76" s="1725"/>
      <c r="AI76" s="777"/>
    </row>
    <row r="77" spans="1:35" ht="23.25" hidden="1" customHeight="1">
      <c r="A77" s="819"/>
      <c r="B77" s="819"/>
      <c r="C77" s="632"/>
      <c r="D77" s="1027"/>
      <c r="E77" s="979"/>
      <c r="F77" s="579"/>
      <c r="G77" s="577"/>
      <c r="H77" s="578"/>
      <c r="I77" s="579"/>
      <c r="J77" s="580"/>
      <c r="K77" s="735"/>
      <c r="L77" s="735"/>
      <c r="M77" s="735"/>
      <c r="N77" s="587"/>
      <c r="O77" s="588"/>
      <c r="P77" s="1596"/>
      <c r="Q77" s="1734"/>
      <c r="R77" s="1725"/>
      <c r="AI77" s="778"/>
    </row>
    <row r="78" spans="1:35" ht="23.25" hidden="1" customHeight="1">
      <c r="A78" s="819"/>
      <c r="B78" s="819"/>
      <c r="C78" s="632"/>
      <c r="D78" s="1027"/>
      <c r="E78" s="979"/>
      <c r="F78" s="579"/>
      <c r="G78" s="577"/>
      <c r="H78" s="578"/>
      <c r="I78" s="579"/>
      <c r="J78" s="580"/>
      <c r="K78" s="735"/>
      <c r="L78" s="735"/>
      <c r="M78" s="735"/>
      <c r="N78" s="587"/>
      <c r="O78" s="588"/>
      <c r="P78" s="1596"/>
      <c r="Q78" s="1734"/>
      <c r="R78" s="1725"/>
      <c r="AI78" s="778"/>
    </row>
    <row r="79" spans="1:35" ht="23.25" hidden="1" customHeight="1">
      <c r="A79" s="819"/>
      <c r="B79" s="819"/>
      <c r="C79" s="632"/>
      <c r="D79" s="1027"/>
      <c r="E79" s="979"/>
      <c r="F79" s="579"/>
      <c r="G79" s="577"/>
      <c r="H79" s="578"/>
      <c r="I79" s="579"/>
      <c r="J79" s="580"/>
      <c r="K79" s="735"/>
      <c r="L79" s="735"/>
      <c r="M79" s="735"/>
      <c r="N79" s="587"/>
      <c r="O79" s="588"/>
      <c r="P79" s="1596"/>
      <c r="Q79" s="1734"/>
      <c r="R79" s="1725"/>
      <c r="AI79" s="778"/>
    </row>
    <row r="80" spans="1:35" ht="23.25" hidden="1" customHeight="1">
      <c r="A80" s="810"/>
      <c r="B80" s="810"/>
      <c r="C80" s="1107" t="s">
        <v>37</v>
      </c>
      <c r="D80" s="1253"/>
      <c r="E80" s="899"/>
      <c r="F80" s="633"/>
      <c r="G80" s="634"/>
      <c r="H80" s="629"/>
      <c r="I80" s="633"/>
      <c r="J80" s="635"/>
      <c r="K80" s="742"/>
      <c r="L80" s="742"/>
      <c r="M80" s="742"/>
      <c r="N80" s="570"/>
      <c r="O80" s="571"/>
      <c r="P80" s="1570"/>
      <c r="Q80" s="1735"/>
      <c r="R80" s="1727"/>
      <c r="AI80" s="786"/>
    </row>
    <row r="81" spans="1:241" ht="23.25" hidden="1" customHeight="1">
      <c r="A81" s="935"/>
      <c r="B81" s="935"/>
      <c r="C81" s="583"/>
      <c r="D81" s="1027"/>
      <c r="E81" s="579"/>
      <c r="F81" s="579"/>
      <c r="G81" s="577"/>
      <c r="H81" s="578"/>
      <c r="I81" s="579"/>
      <c r="J81" s="580"/>
      <c r="K81" s="735"/>
      <c r="L81" s="735"/>
      <c r="M81" s="735"/>
      <c r="N81" s="587"/>
      <c r="O81" s="588"/>
      <c r="P81" s="1596"/>
      <c r="Q81" s="1734"/>
      <c r="R81" s="1725"/>
      <c r="AI81" s="778"/>
    </row>
    <row r="82" spans="1:241" ht="23.25" hidden="1" customHeight="1">
      <c r="A82" s="935"/>
      <c r="B82" s="935"/>
      <c r="C82" s="583"/>
      <c r="D82" s="1027"/>
      <c r="E82" s="579"/>
      <c r="F82" s="579"/>
      <c r="G82" s="577"/>
      <c r="H82" s="578"/>
      <c r="I82" s="579"/>
      <c r="J82" s="580"/>
      <c r="K82" s="735"/>
      <c r="L82" s="735"/>
      <c r="M82" s="735"/>
      <c r="N82" s="587"/>
      <c r="O82" s="588"/>
      <c r="P82" s="1596"/>
      <c r="Q82" s="1734"/>
      <c r="R82" s="1725"/>
      <c r="AI82" s="778"/>
    </row>
    <row r="83" spans="1:241" ht="23.25" hidden="1" customHeight="1">
      <c r="A83" s="916"/>
      <c r="B83" s="916"/>
      <c r="C83" s="583"/>
      <c r="D83" s="1033"/>
      <c r="E83" s="585"/>
      <c r="F83" s="585"/>
      <c r="G83" s="584"/>
      <c r="H83" s="578"/>
      <c r="I83" s="579"/>
      <c r="J83" s="580"/>
      <c r="K83" s="735"/>
      <c r="L83" s="735"/>
      <c r="M83" s="735"/>
      <c r="N83" s="587"/>
      <c r="O83" s="588"/>
      <c r="P83" s="1596"/>
      <c r="Q83" s="1734"/>
      <c r="R83" s="1725"/>
      <c r="AI83" s="778"/>
    </row>
    <row r="84" spans="1:241" ht="23.25" hidden="1" customHeight="1">
      <c r="A84" s="935"/>
      <c r="B84" s="935"/>
      <c r="C84" s="576"/>
      <c r="D84" s="1027"/>
      <c r="E84" s="579"/>
      <c r="F84" s="579"/>
      <c r="G84" s="577"/>
      <c r="H84" s="578"/>
      <c r="I84" s="585"/>
      <c r="J84" s="586"/>
      <c r="K84" s="734"/>
      <c r="L84" s="734"/>
      <c r="M84" s="734"/>
      <c r="N84" s="587"/>
      <c r="O84" s="588"/>
      <c r="P84" s="1596"/>
      <c r="Q84" s="1734"/>
      <c r="R84" s="1725"/>
      <c r="AI84" s="777"/>
    </row>
    <row r="85" spans="1:241" ht="23.25" hidden="1" customHeight="1">
      <c r="A85" s="935"/>
      <c r="B85" s="935"/>
      <c r="C85" s="576"/>
      <c r="D85" s="1027"/>
      <c r="E85" s="579"/>
      <c r="F85" s="579"/>
      <c r="G85" s="577"/>
      <c r="H85" s="578"/>
      <c r="I85" s="585"/>
      <c r="J85" s="586"/>
      <c r="K85" s="734"/>
      <c r="L85" s="734"/>
      <c r="M85" s="734"/>
      <c r="N85" s="587"/>
      <c r="O85" s="588"/>
      <c r="P85" s="1596"/>
      <c r="Q85" s="1734"/>
      <c r="R85" s="1725"/>
      <c r="AI85" s="777"/>
    </row>
    <row r="86" spans="1:241" ht="23.25" hidden="1" customHeight="1">
      <c r="A86" s="605"/>
      <c r="B86" s="1007"/>
      <c r="C86" s="970"/>
      <c r="D86" s="1246"/>
      <c r="E86" s="846"/>
      <c r="F86" s="846"/>
      <c r="G86" s="846"/>
      <c r="H86" s="1857" t="s">
        <v>29</v>
      </c>
      <c r="I86" s="1858"/>
      <c r="J86" s="1858"/>
      <c r="K86" s="1042"/>
      <c r="L86" s="1042"/>
      <c r="M86" s="1042"/>
      <c r="N86" s="1025">
        <f>SUM(N46:N85)</f>
        <v>0</v>
      </c>
      <c r="O86" s="846">
        <f>SUM(O46:O85)</f>
        <v>0</v>
      </c>
      <c r="P86" s="1603">
        <f>SUM(P46:P85)</f>
        <v>0</v>
      </c>
      <c r="Q86" s="1736"/>
      <c r="R86" s="1729"/>
      <c r="AI86" s="888"/>
    </row>
    <row r="87" spans="1:241" ht="23.25" customHeight="1">
      <c r="A87" s="1125" t="s">
        <v>481</v>
      </c>
      <c r="B87" s="1126" t="s">
        <v>909</v>
      </c>
      <c r="C87" s="965" t="s">
        <v>480</v>
      </c>
      <c r="D87" s="1289"/>
      <c r="E87" s="882"/>
      <c r="F87" s="882"/>
      <c r="G87" s="882"/>
      <c r="H87" s="882"/>
      <c r="I87" s="882"/>
      <c r="J87" s="1006"/>
      <c r="K87" s="1070"/>
      <c r="L87" s="1070"/>
      <c r="M87" s="1070"/>
      <c r="N87" s="1006"/>
      <c r="O87" s="882"/>
      <c r="P87" s="1600"/>
      <c r="Q87" s="1737"/>
      <c r="R87" s="1738"/>
      <c r="S87" s="1710"/>
      <c r="T87" s="852"/>
      <c r="U87" s="852"/>
      <c r="V87" s="852"/>
      <c r="W87" s="852"/>
      <c r="X87" s="852"/>
      <c r="Y87" s="852"/>
      <c r="Z87" s="852"/>
      <c r="AA87" s="852"/>
      <c r="AB87" s="852"/>
      <c r="AC87" s="852"/>
      <c r="AD87" s="852"/>
      <c r="AE87" s="852"/>
      <c r="AF87" s="852"/>
      <c r="AG87" s="852"/>
      <c r="AH87" s="852"/>
      <c r="AI87" s="992"/>
    </row>
    <row r="88" spans="1:241" ht="23.25" hidden="1" customHeight="1">
      <c r="A88" s="637" t="s">
        <v>522</v>
      </c>
      <c r="B88" s="925" t="s">
        <v>173</v>
      </c>
      <c r="C88" s="1103" t="s">
        <v>206</v>
      </c>
      <c r="D88" s="1247" t="s">
        <v>774</v>
      </c>
      <c r="E88" s="872" t="s">
        <v>597</v>
      </c>
      <c r="F88" s="872"/>
      <c r="G88" s="636"/>
      <c r="H88" s="636"/>
      <c r="I88" s="636">
        <f>+I89+I107</f>
        <v>30</v>
      </c>
      <c r="J88" s="636">
        <f>+J89+J107</f>
        <v>30</v>
      </c>
      <c r="K88" s="756"/>
      <c r="L88" s="756"/>
      <c r="M88" s="756"/>
      <c r="N88" s="751"/>
      <c r="O88" s="638"/>
      <c r="P88" s="1594"/>
      <c r="Q88" s="1739"/>
      <c r="R88" s="1740"/>
      <c r="S88" s="1711"/>
      <c r="T88" s="639"/>
      <c r="U88" s="639"/>
      <c r="V88" s="639"/>
      <c r="W88" s="639"/>
      <c r="X88" s="639"/>
      <c r="Y88" s="639"/>
      <c r="Z88" s="639"/>
      <c r="AA88" s="639"/>
      <c r="AB88" s="639"/>
      <c r="AC88" s="639"/>
      <c r="AD88" s="639"/>
      <c r="AE88" s="639"/>
      <c r="AF88" s="639"/>
      <c r="AG88" s="639"/>
      <c r="AH88" s="639"/>
      <c r="AI88" s="787"/>
    </row>
    <row r="89" spans="1:241" ht="23.25" hidden="1" customHeight="1">
      <c r="A89" s="1109"/>
      <c r="B89" s="1109"/>
      <c r="C89" s="1112" t="s">
        <v>484</v>
      </c>
      <c r="D89" s="1230"/>
      <c r="E89" s="853"/>
      <c r="F89" s="853"/>
      <c r="G89" s="1111"/>
      <c r="H89" s="1111"/>
      <c r="I89" s="1111">
        <f>+I91+I92+I93+I94+I95+I97+I99+I100+I103</f>
        <v>24</v>
      </c>
      <c r="J89" s="1111">
        <f>+J91+J92+J93+J94+J95+J97+J99+J100+J103</f>
        <v>24</v>
      </c>
      <c r="K89" s="1111"/>
      <c r="L89" s="1111"/>
      <c r="M89" s="1111"/>
      <c r="N89" s="1111"/>
      <c r="O89" s="1111"/>
      <c r="P89" s="1687"/>
      <c r="Q89" s="1741"/>
      <c r="R89" s="1742"/>
      <c r="S89" s="1612"/>
      <c r="T89" s="1111"/>
      <c r="U89" s="1111"/>
      <c r="V89" s="1111"/>
      <c r="W89" s="1111"/>
      <c r="X89" s="1111"/>
      <c r="Y89" s="1111"/>
      <c r="Z89" s="1111"/>
      <c r="AA89" s="1111"/>
      <c r="AB89" s="1111"/>
      <c r="AC89" s="1111"/>
      <c r="AD89" s="1111"/>
      <c r="AE89" s="1111"/>
      <c r="AF89" s="1111"/>
      <c r="AG89" s="1111"/>
      <c r="AH89" s="1111"/>
      <c r="AI89" s="1118"/>
      <c r="AJ89" s="866"/>
      <c r="AK89" s="866"/>
      <c r="AL89" s="866"/>
      <c r="AM89" s="866"/>
      <c r="AN89" s="866"/>
      <c r="AO89" s="866"/>
      <c r="AP89" s="866"/>
      <c r="AQ89" s="866"/>
      <c r="AR89" s="866"/>
      <c r="AS89" s="866"/>
      <c r="AT89" s="866"/>
      <c r="AU89" s="866"/>
      <c r="AV89" s="866"/>
      <c r="AW89" s="866"/>
      <c r="AX89" s="866"/>
      <c r="AY89" s="866"/>
      <c r="AZ89" s="866"/>
      <c r="BA89" s="866"/>
      <c r="BB89" s="866"/>
      <c r="BC89" s="866"/>
      <c r="BD89" s="866"/>
      <c r="BE89" s="866"/>
      <c r="BF89" s="866"/>
      <c r="BG89" s="866"/>
      <c r="BH89" s="866"/>
      <c r="BI89" s="866"/>
      <c r="BJ89" s="866"/>
      <c r="BK89" s="866"/>
      <c r="BL89" s="866"/>
      <c r="BM89" s="866"/>
      <c r="BN89" s="866"/>
      <c r="BO89" s="866"/>
      <c r="BP89" s="866"/>
      <c r="BQ89" s="866"/>
      <c r="BR89" s="866"/>
      <c r="BS89" s="866"/>
      <c r="BT89" s="866"/>
      <c r="BU89" s="866"/>
      <c r="BV89" s="866"/>
      <c r="BW89" s="866"/>
      <c r="BX89" s="866"/>
      <c r="BY89" s="866"/>
      <c r="BZ89" s="866"/>
      <c r="CA89" s="866"/>
      <c r="CB89" s="866"/>
      <c r="CC89" s="866"/>
      <c r="CD89" s="866"/>
      <c r="CE89" s="866"/>
      <c r="CF89" s="866"/>
      <c r="CG89" s="866"/>
      <c r="CH89" s="866"/>
      <c r="CI89" s="866"/>
      <c r="CJ89" s="866"/>
      <c r="CK89" s="866"/>
      <c r="CL89" s="866"/>
      <c r="CM89" s="866"/>
      <c r="CN89" s="866"/>
      <c r="CO89" s="866"/>
      <c r="CP89" s="866"/>
      <c r="CQ89" s="866"/>
      <c r="CR89" s="866"/>
      <c r="CS89" s="866"/>
      <c r="CT89" s="866"/>
      <c r="CU89" s="866"/>
      <c r="CV89" s="866"/>
      <c r="CW89" s="866"/>
      <c r="CX89" s="866"/>
      <c r="CY89" s="866"/>
      <c r="CZ89" s="866"/>
      <c r="DA89" s="866"/>
      <c r="DB89" s="866"/>
      <c r="DC89" s="866"/>
      <c r="DD89" s="866"/>
      <c r="DE89" s="866"/>
      <c r="DF89" s="866"/>
      <c r="DG89" s="1057"/>
      <c r="DH89" s="1057"/>
      <c r="DI89" s="1057"/>
      <c r="DJ89" s="1057"/>
      <c r="DK89" s="1057"/>
      <c r="DL89" s="1057"/>
      <c r="DM89" s="1057"/>
      <c r="DN89" s="1057"/>
      <c r="DO89" s="1057"/>
      <c r="DP89" s="1057"/>
      <c r="DQ89" s="1057"/>
      <c r="DR89" s="1057"/>
      <c r="DS89" s="1057"/>
      <c r="DT89" s="1057"/>
      <c r="DU89" s="1057"/>
      <c r="DV89" s="1057"/>
      <c r="DW89" s="1057"/>
      <c r="DX89" s="1057"/>
      <c r="DY89" s="1057"/>
      <c r="DZ89" s="1057"/>
      <c r="EA89" s="1057"/>
      <c r="EB89" s="1057"/>
      <c r="EC89" s="1057"/>
      <c r="ED89" s="1057"/>
      <c r="EE89" s="1057"/>
      <c r="EF89" s="1057"/>
      <c r="EG89" s="1057"/>
      <c r="EH89" s="1057"/>
      <c r="EI89" s="1057"/>
      <c r="EJ89" s="1057"/>
      <c r="EK89" s="1057"/>
      <c r="EL89" s="1057"/>
      <c r="EM89" s="1057"/>
      <c r="EN89" s="1057"/>
      <c r="EO89" s="1057"/>
      <c r="EP89" s="1057"/>
      <c r="EQ89" s="1057"/>
      <c r="ER89" s="1057"/>
      <c r="ES89" s="1057"/>
      <c r="ET89" s="1057"/>
      <c r="EU89" s="1057"/>
      <c r="EV89" s="1057"/>
      <c r="EW89" s="1057"/>
      <c r="EX89" s="1057"/>
      <c r="EY89" s="1057"/>
      <c r="EZ89" s="1057"/>
      <c r="FA89" s="1057"/>
      <c r="FB89" s="1057"/>
      <c r="FC89" s="1057"/>
      <c r="FD89" s="1057"/>
      <c r="FE89" s="1057"/>
      <c r="FF89" s="1057"/>
      <c r="FG89" s="1057"/>
      <c r="FH89" s="1057"/>
      <c r="FI89" s="1057"/>
      <c r="FJ89" s="1057"/>
      <c r="FK89" s="1057"/>
      <c r="FL89" s="1057"/>
      <c r="FM89" s="1057"/>
      <c r="FN89" s="1057"/>
      <c r="FO89" s="1057"/>
      <c r="FP89" s="1057"/>
      <c r="FQ89" s="1057"/>
      <c r="FR89" s="1057"/>
      <c r="FS89" s="1057"/>
      <c r="FT89" s="1057"/>
      <c r="FU89" s="1057"/>
      <c r="FV89" s="1057"/>
      <c r="FW89" s="1057"/>
      <c r="FX89" s="1057"/>
      <c r="FY89" s="1057"/>
      <c r="FZ89" s="1057"/>
      <c r="GA89" s="1057"/>
      <c r="GB89" s="1057"/>
      <c r="GC89" s="1057"/>
      <c r="GD89" s="1057"/>
      <c r="GE89" s="1057"/>
      <c r="GF89" s="1057"/>
      <c r="GG89" s="1057"/>
      <c r="GH89" s="1057"/>
      <c r="GI89" s="1057"/>
      <c r="GJ89" s="1057"/>
      <c r="GK89" s="1057"/>
      <c r="GL89" s="1057"/>
      <c r="GM89" s="1057"/>
      <c r="GN89" s="1057"/>
      <c r="GO89" s="1057"/>
      <c r="GP89" s="1057"/>
      <c r="GQ89" s="1057"/>
      <c r="GR89" s="1057"/>
      <c r="GS89" s="1057"/>
      <c r="GT89" s="1057"/>
      <c r="GU89" s="1057"/>
      <c r="GV89" s="1057"/>
      <c r="GW89" s="1057"/>
      <c r="GX89" s="1057"/>
      <c r="GY89" s="1057"/>
      <c r="GZ89" s="1057"/>
      <c r="HA89" s="1057"/>
      <c r="HB89" s="1057"/>
      <c r="HC89" s="1057"/>
      <c r="HD89" s="1057"/>
      <c r="HE89" s="1057"/>
      <c r="HF89" s="1057"/>
      <c r="HG89" s="1057"/>
      <c r="HH89" s="1057"/>
      <c r="HI89" s="1057"/>
      <c r="HJ89" s="1057"/>
      <c r="HK89" s="1057"/>
      <c r="HL89" s="1057"/>
      <c r="HM89" s="1057"/>
      <c r="HN89" s="1057"/>
      <c r="HO89" s="1201"/>
      <c r="HP89" s="1201"/>
      <c r="HQ89" s="1201"/>
      <c r="HR89" s="1201"/>
      <c r="HS89" s="1201"/>
      <c r="HT89" s="1201"/>
      <c r="HU89" s="1201"/>
      <c r="HV89" s="1201"/>
      <c r="HW89" s="1201"/>
      <c r="HX89" s="1201"/>
      <c r="HY89" s="1201"/>
      <c r="HZ89" s="1201"/>
      <c r="IA89" s="1201"/>
      <c r="IB89" s="1201"/>
      <c r="IC89" s="1201"/>
      <c r="ID89" s="1201"/>
      <c r="IE89" s="1201"/>
      <c r="IF89" s="1201"/>
      <c r="IG89" s="1201"/>
    </row>
    <row r="90" spans="1:241" ht="28.5" hidden="1" customHeight="1">
      <c r="A90" s="1116" t="s">
        <v>506</v>
      </c>
      <c r="B90" s="1116" t="s">
        <v>172</v>
      </c>
      <c r="C90" s="1117" t="s">
        <v>870</v>
      </c>
      <c r="D90" s="1114"/>
      <c r="E90" s="953" t="s">
        <v>500</v>
      </c>
      <c r="F90" s="990"/>
      <c r="G90" s="1115"/>
      <c r="H90" s="806"/>
      <c r="I90" s="1113"/>
      <c r="J90" s="1113"/>
      <c r="K90" s="814"/>
      <c r="L90" s="814"/>
      <c r="M90" s="802"/>
      <c r="N90" s="801"/>
      <c r="O90" s="801"/>
      <c r="P90" s="1688"/>
      <c r="Q90" s="1743"/>
      <c r="R90" s="1744"/>
      <c r="S90" s="1613"/>
      <c r="T90" s="930"/>
      <c r="U90" s="930"/>
      <c r="V90" s="930"/>
      <c r="W90" s="999"/>
      <c r="X90" s="930"/>
      <c r="Y90" s="930"/>
      <c r="Z90" s="930"/>
      <c r="AA90" s="999"/>
      <c r="AB90" s="930"/>
      <c r="AC90" s="930"/>
      <c r="AD90" s="930"/>
      <c r="AE90" s="999"/>
      <c r="AF90" s="930"/>
      <c r="AG90" s="930"/>
      <c r="AH90" s="930"/>
      <c r="AI90" s="949"/>
      <c r="HF90" s="1201"/>
      <c r="HG90" s="1201"/>
      <c r="HH90" s="1201"/>
      <c r="HI90" s="1201"/>
      <c r="HJ90" s="1201"/>
      <c r="HK90" s="1201"/>
      <c r="HL90" s="1201"/>
      <c r="HM90" s="1201"/>
      <c r="HN90" s="1201"/>
    </row>
    <row r="91" spans="1:241" s="867" customFormat="1" ht="38.25" hidden="1" customHeight="1">
      <c r="A91" s="952"/>
      <c r="B91" s="952" t="s">
        <v>175</v>
      </c>
      <c r="C91" s="909" t="s">
        <v>485</v>
      </c>
      <c r="D91" s="1027" t="s">
        <v>275</v>
      </c>
      <c r="E91" s="968" t="s">
        <v>499</v>
      </c>
      <c r="F91" s="707"/>
      <c r="G91" s="1039" t="s">
        <v>1039</v>
      </c>
      <c r="H91" s="699"/>
      <c r="I91" s="696" t="s">
        <v>44</v>
      </c>
      <c r="J91" s="759">
        <v>2</v>
      </c>
      <c r="K91" s="1277" t="s">
        <v>782</v>
      </c>
      <c r="L91" s="766">
        <v>11</v>
      </c>
      <c r="M91" s="766"/>
      <c r="N91" s="758"/>
      <c r="O91" s="695">
        <v>12</v>
      </c>
      <c r="P91" s="1595"/>
      <c r="Q91" s="1745"/>
      <c r="R91" s="1746"/>
      <c r="S91" s="1614">
        <v>1</v>
      </c>
      <c r="T91" s="1342" t="s">
        <v>104</v>
      </c>
      <c r="U91" s="1342" t="s">
        <v>105</v>
      </c>
      <c r="V91" s="1342" t="s">
        <v>755</v>
      </c>
      <c r="W91" s="1087">
        <v>1</v>
      </c>
      <c r="X91" s="997" t="s">
        <v>107</v>
      </c>
      <c r="Y91" s="1559" t="s">
        <v>1086</v>
      </c>
      <c r="Z91" s="997" t="s">
        <v>755</v>
      </c>
      <c r="AA91" s="1341">
        <v>1</v>
      </c>
      <c r="AB91" s="1342" t="s">
        <v>107</v>
      </c>
      <c r="AC91" s="1559" t="s">
        <v>1086</v>
      </c>
      <c r="AD91" s="1342" t="s">
        <v>755</v>
      </c>
      <c r="AE91" s="1087">
        <v>1</v>
      </c>
      <c r="AF91" s="997" t="s">
        <v>107</v>
      </c>
      <c r="AG91" s="1559" t="s">
        <v>1086</v>
      </c>
      <c r="AH91" s="997" t="s">
        <v>755</v>
      </c>
      <c r="AI91" s="788" t="s">
        <v>372</v>
      </c>
      <c r="AJ91" s="1061"/>
      <c r="AK91" s="1061"/>
      <c r="AL91" s="1061"/>
      <c r="AM91" s="1061"/>
      <c r="AN91" s="1061"/>
      <c r="AO91" s="1061"/>
      <c r="AP91" s="1061"/>
      <c r="AQ91" s="1061"/>
      <c r="AR91" s="1061"/>
      <c r="AS91" s="1061"/>
      <c r="AT91" s="1061"/>
      <c r="AU91" s="1061"/>
      <c r="AV91" s="1061"/>
      <c r="AW91" s="1061"/>
      <c r="AX91" s="1061"/>
      <c r="AY91" s="1061"/>
      <c r="AZ91" s="1061"/>
      <c r="BA91" s="1061"/>
      <c r="BB91" s="1061"/>
      <c r="BC91" s="1061"/>
      <c r="BD91" s="1061"/>
      <c r="BE91" s="1061"/>
      <c r="BF91" s="1061"/>
      <c r="BG91" s="1061"/>
      <c r="BH91" s="1061"/>
      <c r="BI91" s="1061"/>
      <c r="BJ91" s="1061"/>
      <c r="BK91" s="1061"/>
      <c r="BL91" s="1061"/>
      <c r="BM91" s="1061"/>
      <c r="BN91" s="1061"/>
      <c r="BO91" s="1061"/>
      <c r="BP91" s="1061"/>
      <c r="BQ91" s="1061"/>
      <c r="BR91" s="1061"/>
      <c r="BS91" s="1061"/>
      <c r="BT91" s="1061"/>
      <c r="BU91" s="1061"/>
      <c r="BV91" s="1061"/>
      <c r="BW91" s="1061"/>
      <c r="BX91" s="1061"/>
      <c r="BY91" s="1061"/>
      <c r="BZ91" s="1061"/>
      <c r="CA91" s="1061"/>
      <c r="CB91" s="1061"/>
      <c r="CC91" s="1061"/>
      <c r="CD91" s="1061"/>
      <c r="CE91" s="1061"/>
      <c r="CF91" s="1061"/>
      <c r="CG91" s="1061"/>
      <c r="CH91" s="1061"/>
      <c r="CI91" s="1061"/>
      <c r="CJ91" s="1061"/>
      <c r="CK91" s="1061"/>
      <c r="CL91" s="1061"/>
      <c r="CM91" s="1061"/>
      <c r="CN91" s="1061"/>
      <c r="CO91" s="1061"/>
      <c r="CP91" s="1061"/>
      <c r="CQ91" s="1061"/>
      <c r="CR91" s="1061"/>
      <c r="CS91" s="1061"/>
      <c r="CT91" s="1061"/>
      <c r="CU91" s="1061"/>
      <c r="CV91" s="1061"/>
      <c r="CW91" s="1061"/>
      <c r="CX91" s="1061"/>
      <c r="CY91" s="1061"/>
      <c r="CZ91" s="1061"/>
      <c r="DA91" s="1061"/>
      <c r="DB91" s="1061"/>
      <c r="DC91" s="1061"/>
      <c r="DD91" s="1061"/>
      <c r="DE91" s="1061"/>
      <c r="DF91" s="1061"/>
      <c r="DG91" s="947"/>
      <c r="DH91" s="947"/>
      <c r="DI91" s="947"/>
      <c r="DJ91" s="947"/>
      <c r="DK91" s="947"/>
      <c r="DL91" s="947"/>
      <c r="DM91" s="947"/>
      <c r="DN91" s="947"/>
      <c r="DO91" s="947"/>
      <c r="DP91" s="947"/>
      <c r="DQ91" s="947"/>
      <c r="DR91" s="947"/>
      <c r="DS91" s="947"/>
      <c r="DT91" s="947"/>
      <c r="DU91" s="947"/>
      <c r="DV91" s="947"/>
      <c r="DW91" s="947"/>
      <c r="DX91" s="947"/>
      <c r="DY91" s="947"/>
      <c r="DZ91" s="947"/>
      <c r="EA91" s="947"/>
      <c r="EB91" s="947"/>
      <c r="EC91" s="947"/>
      <c r="ED91" s="947"/>
      <c r="EE91" s="947"/>
      <c r="EF91" s="947"/>
      <c r="EG91" s="947"/>
      <c r="EH91" s="947"/>
      <c r="EI91" s="947"/>
      <c r="EJ91" s="947"/>
      <c r="EK91" s="947"/>
      <c r="EL91" s="947"/>
      <c r="EM91" s="947"/>
      <c r="EN91" s="947"/>
      <c r="EO91" s="947"/>
      <c r="EP91" s="947"/>
      <c r="EQ91" s="947"/>
      <c r="ER91" s="947"/>
      <c r="ES91" s="947"/>
      <c r="ET91" s="947"/>
      <c r="EU91" s="947"/>
      <c r="EV91" s="947"/>
      <c r="EW91" s="947"/>
      <c r="EX91" s="947"/>
      <c r="EY91" s="947"/>
      <c r="EZ91" s="947"/>
      <c r="FA91" s="947"/>
      <c r="FB91" s="947"/>
      <c r="FC91" s="947"/>
      <c r="FD91" s="947"/>
      <c r="FE91" s="947"/>
      <c r="FF91" s="947"/>
      <c r="FG91" s="947"/>
      <c r="FH91" s="947"/>
      <c r="FI91" s="947"/>
      <c r="FJ91" s="947"/>
      <c r="FK91" s="947"/>
      <c r="FL91" s="947"/>
      <c r="FM91" s="947"/>
      <c r="FN91" s="947"/>
      <c r="FO91" s="947"/>
      <c r="FP91" s="947"/>
      <c r="FQ91" s="947"/>
      <c r="FR91" s="947"/>
      <c r="FS91" s="947"/>
      <c r="FT91" s="947"/>
      <c r="FU91" s="947"/>
      <c r="FV91" s="947"/>
      <c r="FW91" s="947"/>
      <c r="FX91" s="947"/>
      <c r="FY91" s="947"/>
      <c r="FZ91" s="947"/>
      <c r="GA91" s="947"/>
      <c r="GB91" s="947"/>
      <c r="GC91" s="947"/>
      <c r="GD91" s="947"/>
      <c r="GE91" s="947"/>
      <c r="GF91" s="947"/>
      <c r="GG91" s="947"/>
      <c r="GH91" s="947"/>
      <c r="GI91" s="947"/>
      <c r="GJ91" s="947"/>
      <c r="GK91" s="947"/>
      <c r="GL91" s="947"/>
      <c r="GM91" s="947"/>
      <c r="GN91" s="947"/>
      <c r="GO91" s="947"/>
      <c r="GP91" s="947"/>
      <c r="GQ91" s="947"/>
      <c r="GR91" s="947"/>
      <c r="GS91" s="947"/>
      <c r="GT91" s="947"/>
      <c r="GU91" s="947"/>
      <c r="GV91" s="947"/>
      <c r="GW91" s="947"/>
      <c r="GX91" s="947"/>
      <c r="GY91" s="947"/>
      <c r="GZ91" s="947"/>
      <c r="HA91" s="947"/>
      <c r="HB91" s="947"/>
      <c r="HC91" s="947"/>
      <c r="HD91" s="947"/>
      <c r="HE91" s="947"/>
    </row>
    <row r="92" spans="1:241" s="867" customFormat="1" ht="127.5" hidden="1" customHeight="1">
      <c r="A92" s="952"/>
      <c r="B92" s="952" t="s">
        <v>176</v>
      </c>
      <c r="C92" s="909" t="s">
        <v>486</v>
      </c>
      <c r="D92" s="818" t="s">
        <v>276</v>
      </c>
      <c r="E92" s="968" t="s">
        <v>499</v>
      </c>
      <c r="F92" s="707"/>
      <c r="G92" s="1039" t="s">
        <v>1039</v>
      </c>
      <c r="H92" s="699"/>
      <c r="I92" s="696" t="s">
        <v>44</v>
      </c>
      <c r="J92" s="759">
        <v>2</v>
      </c>
      <c r="K92" s="1327" t="s">
        <v>782</v>
      </c>
      <c r="L92" s="766">
        <v>11</v>
      </c>
      <c r="M92" s="766"/>
      <c r="N92" s="758"/>
      <c r="O92" s="695">
        <v>0</v>
      </c>
      <c r="P92" s="1595">
        <v>12</v>
      </c>
      <c r="Q92" s="1745"/>
      <c r="R92" s="1746"/>
      <c r="S92" s="1614">
        <v>1</v>
      </c>
      <c r="T92" s="1342" t="s">
        <v>104</v>
      </c>
      <c r="U92" s="1342" t="s">
        <v>105</v>
      </c>
      <c r="V92" s="1342" t="s">
        <v>114</v>
      </c>
      <c r="W92" s="1087">
        <v>1</v>
      </c>
      <c r="X92" s="997" t="s">
        <v>107</v>
      </c>
      <c r="Y92" s="997" t="s">
        <v>105</v>
      </c>
      <c r="Z92" s="997" t="s">
        <v>755</v>
      </c>
      <c r="AA92" s="1341">
        <v>1</v>
      </c>
      <c r="AB92" s="1342" t="s">
        <v>107</v>
      </c>
      <c r="AC92" s="1342" t="s">
        <v>105</v>
      </c>
      <c r="AD92" s="1342" t="s">
        <v>755</v>
      </c>
      <c r="AE92" s="1087">
        <v>1</v>
      </c>
      <c r="AF92" s="997" t="s">
        <v>107</v>
      </c>
      <c r="AG92" s="997" t="s">
        <v>105</v>
      </c>
      <c r="AH92" s="997" t="s">
        <v>755</v>
      </c>
      <c r="AI92" s="788" t="s">
        <v>373</v>
      </c>
      <c r="AJ92" s="1061"/>
      <c r="AK92" s="1061"/>
      <c r="AL92" s="1061"/>
      <c r="AM92" s="1061"/>
      <c r="AN92" s="1061"/>
      <c r="AO92" s="1061"/>
      <c r="AP92" s="1061"/>
      <c r="AQ92" s="1061"/>
      <c r="AR92" s="1061"/>
      <c r="AS92" s="1061"/>
      <c r="AT92" s="1061"/>
      <c r="AU92" s="1061"/>
      <c r="AV92" s="1061"/>
      <c r="AW92" s="1061"/>
      <c r="AX92" s="1061"/>
      <c r="AY92" s="1061"/>
      <c r="AZ92" s="1061"/>
      <c r="BA92" s="1061"/>
      <c r="BB92" s="1061"/>
      <c r="BC92" s="1061"/>
      <c r="BD92" s="1061"/>
      <c r="BE92" s="1061"/>
      <c r="BF92" s="1061"/>
      <c r="BG92" s="1061"/>
      <c r="BH92" s="1061"/>
      <c r="BI92" s="1061"/>
      <c r="BJ92" s="1061"/>
      <c r="BK92" s="1061"/>
      <c r="BL92" s="1061"/>
      <c r="BM92" s="1061"/>
      <c r="BN92" s="1061"/>
      <c r="BO92" s="1061"/>
      <c r="BP92" s="1061"/>
      <c r="BQ92" s="1061"/>
      <c r="BR92" s="1061"/>
      <c r="BS92" s="1061"/>
      <c r="BT92" s="1061"/>
      <c r="BU92" s="1061"/>
      <c r="BV92" s="1061"/>
      <c r="BW92" s="1061"/>
      <c r="BX92" s="1061"/>
      <c r="BY92" s="1061"/>
      <c r="BZ92" s="1061"/>
      <c r="CA92" s="1061"/>
      <c r="CB92" s="1061"/>
      <c r="CC92" s="1061"/>
      <c r="CD92" s="1061"/>
      <c r="CE92" s="1061"/>
      <c r="CF92" s="1061"/>
      <c r="CG92" s="1061"/>
      <c r="CH92" s="1061"/>
      <c r="CI92" s="1061"/>
      <c r="CJ92" s="1061"/>
      <c r="CK92" s="1061"/>
      <c r="CL92" s="1061"/>
      <c r="CM92" s="1061"/>
      <c r="CN92" s="1061"/>
      <c r="CO92" s="1061"/>
      <c r="CP92" s="1061"/>
      <c r="CQ92" s="1061"/>
      <c r="CR92" s="1061"/>
      <c r="CS92" s="1061"/>
      <c r="CT92" s="1061"/>
      <c r="CU92" s="1061"/>
      <c r="CV92" s="1061"/>
      <c r="CW92" s="1061"/>
      <c r="CX92" s="1061"/>
      <c r="CY92" s="1061"/>
      <c r="CZ92" s="1061"/>
      <c r="DA92" s="1061"/>
      <c r="DB92" s="1061"/>
      <c r="DC92" s="1061"/>
      <c r="DD92" s="1061"/>
      <c r="DE92" s="1061"/>
      <c r="DF92" s="1061"/>
      <c r="DG92" s="947"/>
      <c r="DH92" s="947"/>
      <c r="DI92" s="947"/>
      <c r="DJ92" s="947"/>
      <c r="DK92" s="947"/>
      <c r="DL92" s="947"/>
      <c r="DM92" s="947"/>
      <c r="DN92" s="947"/>
      <c r="DO92" s="947"/>
      <c r="DP92" s="947"/>
      <c r="DQ92" s="947"/>
      <c r="DR92" s="947"/>
      <c r="DS92" s="947"/>
      <c r="DT92" s="947"/>
      <c r="DU92" s="947"/>
      <c r="DV92" s="947"/>
      <c r="DW92" s="947"/>
      <c r="DX92" s="947"/>
      <c r="DY92" s="947"/>
      <c r="DZ92" s="947"/>
      <c r="EA92" s="947"/>
      <c r="EB92" s="947"/>
      <c r="EC92" s="947"/>
      <c r="ED92" s="947"/>
      <c r="EE92" s="947"/>
      <c r="EF92" s="947"/>
      <c r="EG92" s="947"/>
      <c r="EH92" s="947"/>
      <c r="EI92" s="947"/>
      <c r="EJ92" s="947"/>
      <c r="EK92" s="947"/>
      <c r="EL92" s="947"/>
      <c r="EM92" s="947"/>
      <c r="EN92" s="947"/>
      <c r="EO92" s="947"/>
      <c r="EP92" s="947"/>
      <c r="EQ92" s="947"/>
      <c r="ER92" s="947"/>
      <c r="ES92" s="947"/>
      <c r="ET92" s="947"/>
      <c r="EU92" s="947"/>
      <c r="EV92" s="947"/>
      <c r="EW92" s="947"/>
      <c r="EX92" s="947"/>
      <c r="EY92" s="947"/>
      <c r="EZ92" s="947"/>
      <c r="FA92" s="947"/>
      <c r="FB92" s="947"/>
      <c r="FC92" s="947"/>
      <c r="FD92" s="947"/>
      <c r="FE92" s="947"/>
      <c r="FF92" s="947"/>
      <c r="FG92" s="947"/>
      <c r="FH92" s="947"/>
      <c r="FI92" s="947"/>
      <c r="FJ92" s="947"/>
      <c r="FK92" s="947"/>
      <c r="FL92" s="947"/>
      <c r="FM92" s="947"/>
      <c r="FN92" s="947"/>
      <c r="FO92" s="947"/>
      <c r="FP92" s="947"/>
      <c r="FQ92" s="947"/>
      <c r="FR92" s="947"/>
      <c r="FS92" s="947"/>
      <c r="FT92" s="947"/>
      <c r="FU92" s="947"/>
      <c r="FV92" s="947"/>
      <c r="FW92" s="947"/>
      <c r="FX92" s="947"/>
      <c r="FY92" s="947"/>
      <c r="FZ92" s="947"/>
      <c r="GA92" s="947"/>
      <c r="GB92" s="947"/>
      <c r="GC92" s="947"/>
      <c r="GD92" s="947"/>
      <c r="GE92" s="947"/>
      <c r="GF92" s="947"/>
      <c r="GG92" s="947"/>
      <c r="GH92" s="947"/>
      <c r="GI92" s="947"/>
      <c r="GJ92" s="947"/>
      <c r="GK92" s="947"/>
      <c r="GL92" s="947"/>
      <c r="GM92" s="947"/>
      <c r="GN92" s="947"/>
      <c r="GO92" s="947"/>
      <c r="GP92" s="947"/>
      <c r="GQ92" s="947"/>
      <c r="GR92" s="947"/>
      <c r="GS92" s="947"/>
      <c r="GT92" s="947"/>
      <c r="GU92" s="947"/>
      <c r="GV92" s="947"/>
      <c r="GW92" s="947"/>
      <c r="GX92" s="947"/>
      <c r="GY92" s="947"/>
      <c r="GZ92" s="947"/>
      <c r="HA92" s="947"/>
      <c r="HB92" s="947"/>
      <c r="HC92" s="947"/>
      <c r="HD92" s="947"/>
      <c r="HE92" s="947"/>
    </row>
    <row r="93" spans="1:241" s="867" customFormat="1" ht="140.25" hidden="1" customHeight="1">
      <c r="A93" s="952"/>
      <c r="B93" s="952" t="s">
        <v>177</v>
      </c>
      <c r="C93" s="909" t="s">
        <v>487</v>
      </c>
      <c r="D93" s="818" t="s">
        <v>277</v>
      </c>
      <c r="E93" s="968" t="s">
        <v>499</v>
      </c>
      <c r="F93" s="698"/>
      <c r="G93" s="1039" t="s">
        <v>1039</v>
      </c>
      <c r="H93" s="699"/>
      <c r="I93" s="696" t="s">
        <v>44</v>
      </c>
      <c r="J93" s="759">
        <v>2</v>
      </c>
      <c r="K93" s="1327" t="s">
        <v>782</v>
      </c>
      <c r="L93" s="766">
        <v>11</v>
      </c>
      <c r="M93" s="766"/>
      <c r="N93" s="758"/>
      <c r="O93" s="695">
        <v>0</v>
      </c>
      <c r="P93" s="1595">
        <v>12</v>
      </c>
      <c r="Q93" s="1745"/>
      <c r="R93" s="1746"/>
      <c r="S93" s="1614">
        <v>1</v>
      </c>
      <c r="T93" s="1342" t="s">
        <v>104</v>
      </c>
      <c r="U93" s="1342" t="s">
        <v>108</v>
      </c>
      <c r="V93" s="1342" t="s">
        <v>941</v>
      </c>
      <c r="W93" s="1087">
        <v>1</v>
      </c>
      <c r="X93" s="997" t="s">
        <v>107</v>
      </c>
      <c r="Y93" s="997" t="s">
        <v>108</v>
      </c>
      <c r="Z93" s="997" t="s">
        <v>161</v>
      </c>
      <c r="AA93" s="1341">
        <v>1</v>
      </c>
      <c r="AB93" s="1342" t="s">
        <v>107</v>
      </c>
      <c r="AC93" s="1342" t="s">
        <v>108</v>
      </c>
      <c r="AD93" s="1342" t="s">
        <v>161</v>
      </c>
      <c r="AE93" s="1087">
        <v>1</v>
      </c>
      <c r="AF93" s="997" t="s">
        <v>107</v>
      </c>
      <c r="AG93" s="997" t="s">
        <v>108</v>
      </c>
      <c r="AH93" s="997" t="s">
        <v>161</v>
      </c>
      <c r="AI93" s="788" t="s">
        <v>374</v>
      </c>
      <c r="AJ93" s="1061"/>
      <c r="AK93" s="1061"/>
      <c r="AL93" s="1061"/>
      <c r="AM93" s="1061"/>
      <c r="AN93" s="1061"/>
      <c r="AO93" s="1061"/>
      <c r="AP93" s="1061"/>
      <c r="AQ93" s="1061"/>
      <c r="AR93" s="1061"/>
      <c r="AS93" s="1061"/>
      <c r="AT93" s="1061"/>
      <c r="AU93" s="1061"/>
      <c r="AV93" s="1061"/>
      <c r="AW93" s="1061"/>
      <c r="AX93" s="1061"/>
      <c r="AY93" s="1061"/>
      <c r="AZ93" s="1061"/>
      <c r="BA93" s="1061"/>
      <c r="BB93" s="1061"/>
      <c r="BC93" s="1061"/>
      <c r="BD93" s="1061"/>
      <c r="BE93" s="1061"/>
      <c r="BF93" s="1061"/>
      <c r="BG93" s="1061"/>
      <c r="BH93" s="1061"/>
      <c r="BI93" s="1061"/>
      <c r="BJ93" s="1061"/>
      <c r="BK93" s="1061"/>
      <c r="BL93" s="1061"/>
      <c r="BM93" s="1061"/>
      <c r="BN93" s="1061"/>
      <c r="BO93" s="1061"/>
      <c r="BP93" s="1061"/>
      <c r="BQ93" s="1061"/>
      <c r="BR93" s="1061"/>
      <c r="BS93" s="1061"/>
      <c r="BT93" s="1061"/>
      <c r="BU93" s="1061"/>
      <c r="BV93" s="1061"/>
      <c r="BW93" s="1061"/>
      <c r="BX93" s="1061"/>
      <c r="BY93" s="1061"/>
      <c r="BZ93" s="1061"/>
      <c r="CA93" s="1061"/>
      <c r="CB93" s="1061"/>
      <c r="CC93" s="1061"/>
      <c r="CD93" s="1061"/>
      <c r="CE93" s="1061"/>
      <c r="CF93" s="1061"/>
      <c r="CG93" s="1061"/>
      <c r="CH93" s="1061"/>
      <c r="CI93" s="1061"/>
      <c r="CJ93" s="1061"/>
      <c r="CK93" s="1061"/>
      <c r="CL93" s="1061"/>
      <c r="CM93" s="1061"/>
      <c r="CN93" s="1061"/>
      <c r="CO93" s="1061"/>
      <c r="CP93" s="1061"/>
      <c r="CQ93" s="1061"/>
      <c r="CR93" s="1061"/>
      <c r="CS93" s="1061"/>
      <c r="CT93" s="1061"/>
      <c r="CU93" s="1061"/>
      <c r="CV93" s="1061"/>
      <c r="CW93" s="1061"/>
      <c r="CX93" s="1061"/>
      <c r="CY93" s="1061"/>
      <c r="CZ93" s="1061"/>
      <c r="DA93" s="1061"/>
      <c r="DB93" s="1061"/>
      <c r="DC93" s="1061"/>
      <c r="DD93" s="1061"/>
      <c r="DE93" s="1061"/>
      <c r="DF93" s="1061"/>
      <c r="DG93" s="947"/>
      <c r="DH93" s="947"/>
      <c r="DI93" s="947"/>
      <c r="DJ93" s="947"/>
      <c r="DK93" s="947"/>
      <c r="DL93" s="947"/>
      <c r="DM93" s="947"/>
      <c r="DN93" s="947"/>
      <c r="DO93" s="947"/>
      <c r="DP93" s="947"/>
      <c r="DQ93" s="947"/>
      <c r="DR93" s="947"/>
      <c r="DS93" s="947"/>
      <c r="DT93" s="947"/>
      <c r="DU93" s="947"/>
      <c r="DV93" s="947"/>
      <c r="DW93" s="947"/>
      <c r="DX93" s="947"/>
      <c r="DY93" s="947"/>
      <c r="DZ93" s="947"/>
      <c r="EA93" s="947"/>
      <c r="EB93" s="947"/>
      <c r="EC93" s="947"/>
      <c r="ED93" s="947"/>
      <c r="EE93" s="947"/>
      <c r="EF93" s="947"/>
      <c r="EG93" s="947"/>
      <c r="EH93" s="947"/>
      <c r="EI93" s="947"/>
      <c r="EJ93" s="947"/>
      <c r="EK93" s="947"/>
      <c r="EL93" s="947"/>
      <c r="EM93" s="947"/>
      <c r="EN93" s="947"/>
      <c r="EO93" s="947"/>
      <c r="EP93" s="947"/>
      <c r="EQ93" s="947"/>
      <c r="ER93" s="947"/>
      <c r="ES93" s="947"/>
      <c r="ET93" s="947"/>
      <c r="EU93" s="947"/>
      <c r="EV93" s="947"/>
      <c r="EW93" s="947"/>
      <c r="EX93" s="947"/>
      <c r="EY93" s="947"/>
      <c r="EZ93" s="947"/>
      <c r="FA93" s="947"/>
      <c r="FB93" s="947"/>
      <c r="FC93" s="947"/>
      <c r="FD93" s="947"/>
      <c r="FE93" s="947"/>
      <c r="FF93" s="947"/>
      <c r="FG93" s="947"/>
      <c r="FH93" s="947"/>
      <c r="FI93" s="947"/>
      <c r="FJ93" s="947"/>
      <c r="FK93" s="947"/>
      <c r="FL93" s="947"/>
      <c r="FM93" s="947"/>
      <c r="FN93" s="947"/>
      <c r="FO93" s="947"/>
      <c r="FP93" s="947"/>
      <c r="FQ93" s="947"/>
      <c r="FR93" s="947"/>
      <c r="FS93" s="947"/>
      <c r="FT93" s="947"/>
      <c r="FU93" s="947"/>
      <c r="FV93" s="947"/>
      <c r="FW93" s="947"/>
      <c r="FX93" s="947"/>
      <c r="FY93" s="947"/>
      <c r="FZ93" s="947"/>
      <c r="GA93" s="947"/>
      <c r="GB93" s="947"/>
      <c r="GC93" s="947"/>
      <c r="GD93" s="947"/>
      <c r="GE93" s="947"/>
      <c r="GF93" s="947"/>
      <c r="GG93" s="947"/>
      <c r="GH93" s="947"/>
      <c r="GI93" s="947"/>
      <c r="GJ93" s="947"/>
      <c r="GK93" s="947"/>
      <c r="GL93" s="947"/>
      <c r="GM93" s="947"/>
      <c r="GN93" s="947"/>
      <c r="GO93" s="947"/>
      <c r="GP93" s="947"/>
      <c r="GQ93" s="947"/>
      <c r="GR93" s="947"/>
      <c r="GS93" s="947"/>
      <c r="GT93" s="947"/>
      <c r="GU93" s="947"/>
      <c r="GV93" s="947"/>
      <c r="GW93" s="947"/>
      <c r="GX93" s="947"/>
      <c r="GY93" s="947"/>
      <c r="GZ93" s="947"/>
      <c r="HA93" s="947"/>
      <c r="HB93" s="947"/>
      <c r="HC93" s="947"/>
      <c r="HD93" s="947"/>
      <c r="HE93" s="947"/>
    </row>
    <row r="94" spans="1:241" s="867" customFormat="1" ht="32.25" hidden="1" customHeight="1">
      <c r="A94" s="952"/>
      <c r="B94" s="1337" t="s">
        <v>178</v>
      </c>
      <c r="C94" s="909" t="s">
        <v>1040</v>
      </c>
      <c r="D94" s="818" t="s">
        <v>278</v>
      </c>
      <c r="E94" s="968" t="s">
        <v>499</v>
      </c>
      <c r="F94" s="698"/>
      <c r="G94" s="1039" t="s">
        <v>1039</v>
      </c>
      <c r="H94" s="699"/>
      <c r="I94" s="696" t="s">
        <v>46</v>
      </c>
      <c r="J94" s="759">
        <v>3</v>
      </c>
      <c r="K94" s="1277" t="s">
        <v>796</v>
      </c>
      <c r="L94" s="766">
        <v>11</v>
      </c>
      <c r="M94" s="766"/>
      <c r="N94" s="1338">
        <v>9</v>
      </c>
      <c r="O94" s="1339">
        <v>0</v>
      </c>
      <c r="P94" s="1689">
        <v>0</v>
      </c>
      <c r="Q94" s="1747"/>
      <c r="R94" s="1748"/>
      <c r="S94" s="1614">
        <v>1</v>
      </c>
      <c r="T94" s="1335" t="s">
        <v>107</v>
      </c>
      <c r="U94" s="1342" t="s">
        <v>105</v>
      </c>
      <c r="V94" s="1335" t="s">
        <v>755</v>
      </c>
      <c r="W94" s="1087">
        <v>1</v>
      </c>
      <c r="X94" s="997" t="s">
        <v>107</v>
      </c>
      <c r="Y94" s="997" t="s">
        <v>105</v>
      </c>
      <c r="Z94" s="1335" t="s">
        <v>755</v>
      </c>
      <c r="AA94" s="1341">
        <v>1</v>
      </c>
      <c r="AB94" s="1342" t="s">
        <v>107</v>
      </c>
      <c r="AC94" s="1342" t="s">
        <v>105</v>
      </c>
      <c r="AD94" s="1335" t="s">
        <v>755</v>
      </c>
      <c r="AE94" s="1087">
        <v>1</v>
      </c>
      <c r="AF94" s="997" t="s">
        <v>107</v>
      </c>
      <c r="AG94" s="997" t="s">
        <v>105</v>
      </c>
      <c r="AH94" s="1335" t="s">
        <v>755</v>
      </c>
      <c r="AI94" s="788" t="s">
        <v>375</v>
      </c>
      <c r="AJ94" s="1061"/>
      <c r="AK94" s="1061"/>
      <c r="AL94" s="1061"/>
      <c r="AM94" s="1061"/>
      <c r="AN94" s="1061"/>
      <c r="AO94" s="1061"/>
      <c r="AP94" s="1061"/>
      <c r="AQ94" s="1061"/>
      <c r="AR94" s="1061"/>
      <c r="AS94" s="1061"/>
      <c r="AT94" s="1061"/>
      <c r="AU94" s="1061"/>
      <c r="AV94" s="1061"/>
      <c r="AW94" s="1061"/>
      <c r="AX94" s="1061"/>
      <c r="AY94" s="1061"/>
      <c r="AZ94" s="1061"/>
      <c r="BA94" s="1061"/>
      <c r="BB94" s="1061"/>
      <c r="BC94" s="1061"/>
      <c r="BD94" s="1061"/>
      <c r="BE94" s="1061"/>
      <c r="BF94" s="1061"/>
      <c r="BG94" s="1061"/>
      <c r="BH94" s="1061"/>
      <c r="BI94" s="1061"/>
      <c r="BJ94" s="1061"/>
      <c r="BK94" s="1061"/>
      <c r="BL94" s="1061"/>
      <c r="BM94" s="1061"/>
      <c r="BN94" s="1061"/>
      <c r="BO94" s="1061"/>
      <c r="BP94" s="1061"/>
      <c r="BQ94" s="1061"/>
      <c r="BR94" s="1061"/>
      <c r="BS94" s="1061"/>
      <c r="BT94" s="1061"/>
      <c r="BU94" s="1061"/>
      <c r="BV94" s="1061"/>
      <c r="BW94" s="1061"/>
      <c r="BX94" s="1061"/>
      <c r="BY94" s="1061"/>
      <c r="BZ94" s="1061"/>
      <c r="CA94" s="1061"/>
      <c r="CB94" s="1061"/>
      <c r="CC94" s="1061"/>
      <c r="CD94" s="1061"/>
      <c r="CE94" s="1061"/>
      <c r="CF94" s="1061"/>
      <c r="CG94" s="1061"/>
      <c r="CH94" s="1061"/>
      <c r="CI94" s="1061"/>
      <c r="CJ94" s="1061"/>
      <c r="CK94" s="1061"/>
      <c r="CL94" s="1061"/>
      <c r="CM94" s="1061"/>
      <c r="CN94" s="1061"/>
      <c r="CO94" s="1061"/>
      <c r="CP94" s="1061"/>
      <c r="CQ94" s="1061"/>
      <c r="CR94" s="1061"/>
      <c r="CS94" s="1061"/>
      <c r="CT94" s="1061"/>
      <c r="CU94" s="1061"/>
      <c r="CV94" s="1061"/>
      <c r="CW94" s="1061"/>
      <c r="CX94" s="1061"/>
      <c r="CY94" s="1061"/>
      <c r="CZ94" s="1061"/>
      <c r="DA94" s="1061"/>
      <c r="DB94" s="1061"/>
      <c r="DC94" s="1061"/>
      <c r="DD94" s="1061"/>
      <c r="DE94" s="1061"/>
      <c r="DF94" s="1061"/>
      <c r="DG94" s="947"/>
      <c r="DH94" s="947"/>
      <c r="DI94" s="947"/>
      <c r="DJ94" s="947"/>
      <c r="DK94" s="947"/>
      <c r="DL94" s="947"/>
      <c r="DM94" s="947"/>
      <c r="DN94" s="947"/>
      <c r="DO94" s="947"/>
      <c r="DP94" s="947"/>
      <c r="DQ94" s="947"/>
      <c r="DR94" s="947"/>
      <c r="DS94" s="947"/>
      <c r="DT94" s="947"/>
      <c r="DU94" s="947"/>
      <c r="DV94" s="947"/>
      <c r="DW94" s="947"/>
      <c r="DX94" s="947"/>
      <c r="DY94" s="947"/>
      <c r="DZ94" s="947"/>
      <c r="EA94" s="947"/>
      <c r="EB94" s="947"/>
      <c r="EC94" s="947"/>
      <c r="ED94" s="947"/>
      <c r="EE94" s="947"/>
      <c r="EF94" s="947"/>
      <c r="EG94" s="947"/>
      <c r="EH94" s="947"/>
      <c r="EI94" s="947"/>
      <c r="EJ94" s="947"/>
      <c r="EK94" s="947"/>
      <c r="EL94" s="947"/>
      <c r="EM94" s="947"/>
      <c r="EN94" s="947"/>
      <c r="EO94" s="947"/>
      <c r="EP94" s="947"/>
      <c r="EQ94" s="947"/>
      <c r="ER94" s="947"/>
      <c r="ES94" s="947"/>
      <c r="ET94" s="947"/>
      <c r="EU94" s="947"/>
      <c r="EV94" s="947"/>
      <c r="EW94" s="947"/>
      <c r="EX94" s="947"/>
      <c r="EY94" s="947"/>
      <c r="EZ94" s="947"/>
      <c r="FA94" s="947"/>
      <c r="FB94" s="947"/>
      <c r="FC94" s="947"/>
      <c r="FD94" s="947"/>
      <c r="FE94" s="947"/>
      <c r="FF94" s="947"/>
      <c r="FG94" s="947"/>
      <c r="FH94" s="947"/>
      <c r="FI94" s="947"/>
      <c r="FJ94" s="947"/>
      <c r="FK94" s="947"/>
      <c r="FL94" s="947"/>
      <c r="FM94" s="947"/>
      <c r="FN94" s="947"/>
      <c r="FO94" s="947"/>
      <c r="FP94" s="947"/>
      <c r="FQ94" s="947"/>
      <c r="FR94" s="947"/>
      <c r="FS94" s="947"/>
      <c r="FT94" s="947"/>
      <c r="FU94" s="947"/>
      <c r="FV94" s="947"/>
      <c r="FW94" s="947"/>
      <c r="FX94" s="947"/>
      <c r="FY94" s="947"/>
      <c r="FZ94" s="947"/>
      <c r="GA94" s="947"/>
      <c r="GB94" s="947"/>
      <c r="GC94" s="947"/>
      <c r="GD94" s="947"/>
      <c r="GE94" s="947"/>
      <c r="GF94" s="947"/>
      <c r="GG94" s="947"/>
      <c r="GH94" s="947"/>
      <c r="GI94" s="947"/>
      <c r="GJ94" s="947"/>
      <c r="GK94" s="947"/>
      <c r="GL94" s="947"/>
      <c r="GM94" s="947"/>
      <c r="GN94" s="947"/>
      <c r="GO94" s="947"/>
      <c r="GP94" s="947"/>
      <c r="GQ94" s="947"/>
      <c r="GR94" s="947"/>
      <c r="GS94" s="947"/>
      <c r="GT94" s="947"/>
      <c r="GU94" s="947"/>
      <c r="GV94" s="947"/>
      <c r="GW94" s="947"/>
      <c r="GX94" s="947"/>
      <c r="GY94" s="947"/>
      <c r="GZ94" s="947"/>
      <c r="HA94" s="947"/>
      <c r="HB94" s="947"/>
      <c r="HC94" s="947"/>
      <c r="HD94" s="947"/>
      <c r="HE94" s="947"/>
    </row>
    <row r="95" spans="1:241" s="867" customFormat="1" ht="44.25" hidden="1" customHeight="1">
      <c r="A95" s="952"/>
      <c r="B95" s="952" t="s">
        <v>179</v>
      </c>
      <c r="C95" s="909" t="s">
        <v>70</v>
      </c>
      <c r="D95" s="818" t="s">
        <v>776</v>
      </c>
      <c r="E95" s="968" t="s">
        <v>499</v>
      </c>
      <c r="F95" s="698"/>
      <c r="G95" s="1039" t="s">
        <v>1039</v>
      </c>
      <c r="H95" s="699"/>
      <c r="I95" s="696" t="s">
        <v>46</v>
      </c>
      <c r="J95" s="759">
        <v>3</v>
      </c>
      <c r="K95" s="1277" t="s">
        <v>794</v>
      </c>
      <c r="L95" s="766">
        <v>11</v>
      </c>
      <c r="M95" s="766"/>
      <c r="N95" s="758"/>
      <c r="O95" s="695">
        <v>24</v>
      </c>
      <c r="P95" s="1595"/>
      <c r="Q95" s="1745"/>
      <c r="R95" s="1746"/>
      <c r="S95" s="1614">
        <v>1</v>
      </c>
      <c r="T95" s="1342" t="s">
        <v>104</v>
      </c>
      <c r="U95" s="1342" t="s">
        <v>105</v>
      </c>
      <c r="V95" s="1335" t="s">
        <v>125</v>
      </c>
      <c r="W95" s="1087">
        <v>1</v>
      </c>
      <c r="X95" s="997" t="s">
        <v>107</v>
      </c>
      <c r="Y95" s="997" t="s">
        <v>105</v>
      </c>
      <c r="Z95" s="1335" t="s">
        <v>125</v>
      </c>
      <c r="AA95" s="1341">
        <v>1</v>
      </c>
      <c r="AB95" s="1342" t="s">
        <v>107</v>
      </c>
      <c r="AC95" s="1342" t="s">
        <v>105</v>
      </c>
      <c r="AD95" s="1335" t="s">
        <v>125</v>
      </c>
      <c r="AE95" s="1087">
        <v>1</v>
      </c>
      <c r="AF95" s="997" t="s">
        <v>107</v>
      </c>
      <c r="AG95" s="997" t="s">
        <v>105</v>
      </c>
      <c r="AH95" s="1335" t="s">
        <v>125</v>
      </c>
      <c r="AI95" s="788" t="s">
        <v>376</v>
      </c>
      <c r="AJ95" s="1061"/>
      <c r="AK95" s="1061"/>
      <c r="AL95" s="1061"/>
      <c r="AM95" s="1061"/>
      <c r="AN95" s="1061"/>
      <c r="AO95" s="1061"/>
      <c r="AP95" s="1061"/>
      <c r="AQ95" s="1061"/>
      <c r="AR95" s="1061"/>
      <c r="AS95" s="1061"/>
      <c r="AT95" s="1061"/>
      <c r="AU95" s="1061"/>
      <c r="AV95" s="1061"/>
      <c r="AW95" s="1061"/>
      <c r="AX95" s="1061"/>
      <c r="AY95" s="1061"/>
      <c r="AZ95" s="1061"/>
      <c r="BA95" s="1061"/>
      <c r="BB95" s="1061"/>
      <c r="BC95" s="1061"/>
      <c r="BD95" s="1061"/>
      <c r="BE95" s="1061"/>
      <c r="BF95" s="1061"/>
      <c r="BG95" s="1061"/>
      <c r="BH95" s="1061"/>
      <c r="BI95" s="1061"/>
      <c r="BJ95" s="1061"/>
      <c r="BK95" s="1061"/>
      <c r="BL95" s="1061"/>
      <c r="BM95" s="1061"/>
      <c r="BN95" s="1061"/>
      <c r="BO95" s="1061"/>
      <c r="BP95" s="1061"/>
      <c r="BQ95" s="1061"/>
      <c r="BR95" s="1061"/>
      <c r="BS95" s="1061"/>
      <c r="BT95" s="1061"/>
      <c r="BU95" s="1061"/>
      <c r="BV95" s="1061"/>
      <c r="BW95" s="1061"/>
      <c r="BX95" s="1061"/>
      <c r="BY95" s="1061"/>
      <c r="BZ95" s="1061"/>
      <c r="CA95" s="1061"/>
      <c r="CB95" s="1061"/>
      <c r="CC95" s="1061"/>
      <c r="CD95" s="1061"/>
      <c r="CE95" s="1061"/>
      <c r="CF95" s="1061"/>
      <c r="CG95" s="1061"/>
      <c r="CH95" s="1061"/>
      <c r="CI95" s="1061"/>
      <c r="CJ95" s="1061"/>
      <c r="CK95" s="1061"/>
      <c r="CL95" s="1061"/>
      <c r="CM95" s="1061"/>
      <c r="CN95" s="1061"/>
      <c r="CO95" s="1061"/>
      <c r="CP95" s="1061"/>
      <c r="CQ95" s="1061"/>
      <c r="CR95" s="1061"/>
      <c r="CS95" s="1061"/>
      <c r="CT95" s="1061"/>
      <c r="CU95" s="1061"/>
      <c r="CV95" s="1061"/>
      <c r="CW95" s="1061"/>
      <c r="CX95" s="1061"/>
      <c r="CY95" s="1061"/>
      <c r="CZ95" s="1061"/>
      <c r="DA95" s="1061"/>
      <c r="DB95" s="1061"/>
      <c r="DC95" s="1061"/>
      <c r="DD95" s="1061"/>
      <c r="DE95" s="1061"/>
      <c r="DF95" s="1061"/>
      <c r="DG95" s="947"/>
      <c r="DH95" s="947"/>
      <c r="DI95" s="947"/>
      <c r="DJ95" s="947"/>
      <c r="DK95" s="947"/>
      <c r="DL95" s="947"/>
      <c r="DM95" s="947"/>
      <c r="DN95" s="947"/>
      <c r="DO95" s="947"/>
      <c r="DP95" s="947"/>
      <c r="DQ95" s="947"/>
      <c r="DR95" s="947"/>
      <c r="DS95" s="947"/>
      <c r="DT95" s="947"/>
      <c r="DU95" s="947"/>
      <c r="DV95" s="947"/>
      <c r="DW95" s="947"/>
      <c r="DX95" s="947"/>
      <c r="DY95" s="947"/>
      <c r="DZ95" s="947"/>
      <c r="EA95" s="947"/>
      <c r="EB95" s="947"/>
      <c r="EC95" s="947"/>
      <c r="ED95" s="947"/>
      <c r="EE95" s="947"/>
      <c r="EF95" s="947"/>
      <c r="EG95" s="947"/>
      <c r="EH95" s="947"/>
      <c r="EI95" s="947"/>
      <c r="EJ95" s="947"/>
      <c r="EK95" s="947"/>
      <c r="EL95" s="947"/>
      <c r="EM95" s="947"/>
      <c r="EN95" s="947"/>
      <c r="EO95" s="947"/>
      <c r="EP95" s="947"/>
      <c r="EQ95" s="947"/>
      <c r="ER95" s="947"/>
      <c r="ES95" s="947"/>
      <c r="ET95" s="947"/>
      <c r="EU95" s="947"/>
      <c r="EV95" s="947"/>
      <c r="EW95" s="947"/>
      <c r="EX95" s="947"/>
      <c r="EY95" s="947"/>
      <c r="EZ95" s="947"/>
      <c r="FA95" s="947"/>
      <c r="FB95" s="947"/>
      <c r="FC95" s="947"/>
      <c r="FD95" s="947"/>
      <c r="FE95" s="947"/>
      <c r="FF95" s="947"/>
      <c r="FG95" s="947"/>
      <c r="FH95" s="947"/>
      <c r="FI95" s="947"/>
      <c r="FJ95" s="947"/>
      <c r="FK95" s="947"/>
      <c r="FL95" s="947"/>
      <c r="FM95" s="947"/>
      <c r="FN95" s="947"/>
      <c r="FO95" s="947"/>
      <c r="FP95" s="947"/>
      <c r="FQ95" s="947"/>
      <c r="FR95" s="947"/>
      <c r="FS95" s="947"/>
      <c r="FT95" s="947"/>
      <c r="FU95" s="947"/>
      <c r="FV95" s="947"/>
      <c r="FW95" s="947"/>
      <c r="FX95" s="947"/>
      <c r="FY95" s="947"/>
      <c r="FZ95" s="947"/>
      <c r="GA95" s="947"/>
      <c r="GB95" s="947"/>
      <c r="GC95" s="947"/>
      <c r="GD95" s="947"/>
      <c r="GE95" s="947"/>
      <c r="GF95" s="947"/>
      <c r="GG95" s="947"/>
      <c r="GH95" s="947"/>
      <c r="GI95" s="947"/>
      <c r="GJ95" s="947"/>
      <c r="GK95" s="947"/>
      <c r="GL95" s="947"/>
      <c r="GM95" s="947"/>
      <c r="GN95" s="947"/>
      <c r="GO95" s="947"/>
      <c r="GP95" s="947"/>
      <c r="GQ95" s="947"/>
      <c r="GR95" s="947"/>
      <c r="GS95" s="947"/>
      <c r="GT95" s="947"/>
      <c r="GU95" s="947"/>
      <c r="GV95" s="947"/>
      <c r="GW95" s="947"/>
      <c r="GX95" s="947"/>
      <c r="GY95" s="947"/>
      <c r="GZ95" s="947"/>
      <c r="HA95" s="947"/>
      <c r="HB95" s="947"/>
      <c r="HC95" s="947"/>
      <c r="HD95" s="947"/>
      <c r="HE95" s="947"/>
    </row>
    <row r="96" spans="1:241" ht="12.75" hidden="1" customHeight="1">
      <c r="A96" s="1116"/>
      <c r="B96" s="1116"/>
      <c r="C96" s="1117" t="s">
        <v>41</v>
      </c>
      <c r="D96" s="1114"/>
      <c r="E96" s="990"/>
      <c r="F96" s="990"/>
      <c r="G96" s="1115"/>
      <c r="H96" s="806"/>
      <c r="I96" s="1113"/>
      <c r="J96" s="1113"/>
      <c r="K96" s="814"/>
      <c r="L96" s="814"/>
      <c r="M96" s="802"/>
      <c r="N96" s="801"/>
      <c r="O96" s="801"/>
      <c r="P96" s="1688"/>
      <c r="Q96" s="1743"/>
      <c r="R96" s="1744"/>
      <c r="S96" s="1613"/>
      <c r="T96" s="930"/>
      <c r="U96" s="930"/>
      <c r="V96" s="930"/>
      <c r="W96" s="999"/>
      <c r="X96" s="930"/>
      <c r="Y96" s="930"/>
      <c r="Z96" s="930"/>
      <c r="AA96" s="999"/>
      <c r="AB96" s="930"/>
      <c r="AC96" s="930"/>
      <c r="AD96" s="930"/>
      <c r="AE96" s="999"/>
      <c r="AF96" s="930"/>
      <c r="AG96" s="930"/>
      <c r="AH96" s="930"/>
      <c r="AI96" s="949"/>
      <c r="HF96" s="1201"/>
      <c r="HG96" s="1201"/>
      <c r="HH96" s="1201"/>
      <c r="HI96" s="1201"/>
      <c r="HJ96" s="1201"/>
      <c r="HK96" s="1201"/>
      <c r="HL96" s="1201"/>
      <c r="HM96" s="1201"/>
      <c r="HN96" s="1201"/>
    </row>
    <row r="97" spans="1:241" ht="76.5" hidden="1" customHeight="1">
      <c r="A97" s="1080"/>
      <c r="B97" s="1080" t="s">
        <v>184</v>
      </c>
      <c r="C97" s="1202" t="s">
        <v>488</v>
      </c>
      <c r="D97" s="1027" t="s">
        <v>279</v>
      </c>
      <c r="E97" s="968" t="s">
        <v>499</v>
      </c>
      <c r="F97" s="585"/>
      <c r="G97" s="1039" t="s">
        <v>1039</v>
      </c>
      <c r="H97" s="578"/>
      <c r="I97" s="654" t="s">
        <v>46</v>
      </c>
      <c r="J97" s="745">
        <v>3</v>
      </c>
      <c r="K97" s="1277" t="s">
        <v>787</v>
      </c>
      <c r="L97" s="770">
        <v>11</v>
      </c>
      <c r="M97" s="770"/>
      <c r="N97" s="765">
        <v>12</v>
      </c>
      <c r="O97" s="641">
        <v>6</v>
      </c>
      <c r="P97" s="1596"/>
      <c r="Q97" s="1749"/>
      <c r="R97" s="1750"/>
      <c r="S97" s="1614">
        <v>1</v>
      </c>
      <c r="T97" s="1342" t="s">
        <v>104</v>
      </c>
      <c r="U97" s="1336" t="s">
        <v>113</v>
      </c>
      <c r="V97" s="1336" t="s">
        <v>116</v>
      </c>
      <c r="W97" s="1087">
        <v>1</v>
      </c>
      <c r="X97" s="997" t="s">
        <v>107</v>
      </c>
      <c r="Y97" s="997" t="s">
        <v>105</v>
      </c>
      <c r="Z97" s="997" t="s">
        <v>125</v>
      </c>
      <c r="AA97" s="1341">
        <v>1</v>
      </c>
      <c r="AB97" s="1342" t="s">
        <v>107</v>
      </c>
      <c r="AC97" s="1342" t="s">
        <v>105</v>
      </c>
      <c r="AD97" s="1342" t="s">
        <v>125</v>
      </c>
      <c r="AE97" s="1087">
        <v>1</v>
      </c>
      <c r="AF97" s="997" t="s">
        <v>107</v>
      </c>
      <c r="AG97" s="997" t="s">
        <v>105</v>
      </c>
      <c r="AH97" s="997" t="s">
        <v>125</v>
      </c>
      <c r="AI97" s="790" t="s">
        <v>377</v>
      </c>
    </row>
    <row r="98" spans="1:241" ht="28.5" hidden="1" customHeight="1">
      <c r="A98" s="1116" t="s">
        <v>507</v>
      </c>
      <c r="B98" s="1116" t="s">
        <v>181</v>
      </c>
      <c r="C98" s="1117" t="s">
        <v>495</v>
      </c>
      <c r="D98" s="1114"/>
      <c r="E98" s="953" t="s">
        <v>500</v>
      </c>
      <c r="F98" s="990"/>
      <c r="G98" s="1115"/>
      <c r="H98" s="806"/>
      <c r="I98" s="1113"/>
      <c r="J98" s="1113"/>
      <c r="K98" s="814"/>
      <c r="L98" s="814"/>
      <c r="M98" s="802"/>
      <c r="N98" s="801"/>
      <c r="O98" s="801"/>
      <c r="P98" s="1688"/>
      <c r="Q98" s="1743"/>
      <c r="R98" s="1744"/>
      <c r="S98" s="1613"/>
      <c r="T98" s="930"/>
      <c r="U98" s="930"/>
      <c r="V98" s="930"/>
      <c r="W98" s="999"/>
      <c r="X98" s="930"/>
      <c r="Y98" s="930"/>
      <c r="Z98" s="930"/>
      <c r="AA98" s="999"/>
      <c r="AB98" s="930"/>
      <c r="AC98" s="930"/>
      <c r="AD98" s="930"/>
      <c r="AE98" s="999"/>
      <c r="AF98" s="930"/>
      <c r="AG98" s="930"/>
      <c r="AH98" s="930"/>
      <c r="AI98" s="949"/>
      <c r="HF98" s="1201"/>
      <c r="HG98" s="1201"/>
      <c r="HH98" s="1201"/>
      <c r="HI98" s="1201"/>
      <c r="HJ98" s="1201"/>
      <c r="HK98" s="1201"/>
      <c r="HL98" s="1201"/>
      <c r="HM98" s="1201"/>
      <c r="HN98" s="1201"/>
    </row>
    <row r="99" spans="1:241" ht="36" hidden="1" customHeight="1">
      <c r="A99" s="940"/>
      <c r="B99" s="940" t="s">
        <v>187</v>
      </c>
      <c r="C99" s="978" t="s">
        <v>180</v>
      </c>
      <c r="D99" s="1261"/>
      <c r="E99" s="968" t="s">
        <v>499</v>
      </c>
      <c r="F99" s="968"/>
      <c r="G99" s="1039" t="s">
        <v>1039</v>
      </c>
      <c r="H99" s="679"/>
      <c r="I99" s="1049" t="s">
        <v>46</v>
      </c>
      <c r="J99" s="896" t="s">
        <v>46</v>
      </c>
      <c r="K99" s="1277" t="s">
        <v>797</v>
      </c>
      <c r="L99" s="1016">
        <v>11</v>
      </c>
      <c r="M99" s="1016"/>
      <c r="N99" s="772"/>
      <c r="O99" s="681">
        <v>18</v>
      </c>
      <c r="P99" s="1604"/>
      <c r="Q99" s="1749"/>
      <c r="R99" s="1750"/>
      <c r="S99" s="1615">
        <v>1</v>
      </c>
      <c r="T99" s="1344" t="s">
        <v>104</v>
      </c>
      <c r="U99" s="1344" t="s">
        <v>113</v>
      </c>
      <c r="V99" s="1344" t="s">
        <v>942</v>
      </c>
      <c r="W99" s="860">
        <v>1</v>
      </c>
      <c r="X99" s="998" t="s">
        <v>107</v>
      </c>
      <c r="Y99" s="998" t="s">
        <v>105</v>
      </c>
      <c r="Z99" s="998" t="s">
        <v>115</v>
      </c>
      <c r="AA99" s="1343">
        <v>1</v>
      </c>
      <c r="AB99" s="1344" t="s">
        <v>107</v>
      </c>
      <c r="AC99" s="1344" t="s">
        <v>105</v>
      </c>
      <c r="AD99" s="1344" t="s">
        <v>115</v>
      </c>
      <c r="AE99" s="860">
        <v>1</v>
      </c>
      <c r="AF99" s="998" t="s">
        <v>107</v>
      </c>
      <c r="AG99" s="998" t="s">
        <v>105</v>
      </c>
      <c r="AH99" s="998" t="s">
        <v>115</v>
      </c>
      <c r="AI99" s="1065"/>
    </row>
    <row r="100" spans="1:241" ht="25.5" hidden="1" customHeight="1">
      <c r="A100" s="1116" t="s">
        <v>508</v>
      </c>
      <c r="B100" s="1116" t="s">
        <v>496</v>
      </c>
      <c r="C100" s="1117" t="s">
        <v>497</v>
      </c>
      <c r="D100" s="1114"/>
      <c r="E100" s="953" t="s">
        <v>499</v>
      </c>
      <c r="F100" s="990"/>
      <c r="G100" s="1115"/>
      <c r="H100" s="806"/>
      <c r="I100" s="1021">
        <v>4</v>
      </c>
      <c r="J100" s="1021">
        <v>4</v>
      </c>
      <c r="K100" s="814"/>
      <c r="L100" s="814"/>
      <c r="M100" s="802"/>
      <c r="N100" s="801"/>
      <c r="O100" s="801"/>
      <c r="P100" s="1688"/>
      <c r="Q100" s="1743"/>
      <c r="R100" s="1744"/>
      <c r="S100" s="1613"/>
      <c r="T100" s="930"/>
      <c r="U100" s="930"/>
      <c r="V100" s="930"/>
      <c r="W100" s="999"/>
      <c r="X100" s="930"/>
      <c r="Y100" s="930"/>
      <c r="Z100" s="930"/>
      <c r="AA100" s="999"/>
      <c r="AB100" s="930"/>
      <c r="AC100" s="930"/>
      <c r="AD100" s="930"/>
      <c r="AE100" s="999"/>
      <c r="AF100" s="930"/>
      <c r="AG100" s="930"/>
      <c r="AH100" s="930"/>
      <c r="AI100" s="949"/>
      <c r="HF100" s="1201"/>
      <c r="HG100" s="1201"/>
      <c r="HH100" s="1201"/>
      <c r="HI100" s="1201"/>
      <c r="HJ100" s="1201"/>
      <c r="HK100" s="1201"/>
      <c r="HL100" s="1201"/>
      <c r="HM100" s="1201"/>
      <c r="HN100" s="1201"/>
    </row>
    <row r="101" spans="1:241" ht="63.75" hidden="1" customHeight="1">
      <c r="A101" s="1080"/>
      <c r="B101" s="1080" t="s">
        <v>182</v>
      </c>
      <c r="C101" s="691" t="s">
        <v>141</v>
      </c>
      <c r="D101" s="818" t="s">
        <v>280</v>
      </c>
      <c r="E101" s="579" t="s">
        <v>498</v>
      </c>
      <c r="F101" s="579"/>
      <c r="G101" s="1039" t="s">
        <v>1039</v>
      </c>
      <c r="H101" s="845"/>
      <c r="I101" s="955"/>
      <c r="J101" s="1085">
        <v>0</v>
      </c>
      <c r="K101" s="1277" t="s">
        <v>790</v>
      </c>
      <c r="L101" s="766">
        <v>11</v>
      </c>
      <c r="M101" s="766"/>
      <c r="N101" s="758"/>
      <c r="O101" s="641">
        <v>12</v>
      </c>
      <c r="P101" s="1597"/>
      <c r="Q101" s="1751"/>
      <c r="R101" s="1752"/>
      <c r="S101" s="1614">
        <v>1</v>
      </c>
      <c r="T101" s="1342" t="s">
        <v>104</v>
      </c>
      <c r="U101" s="1342" t="s">
        <v>105</v>
      </c>
      <c r="V101" s="1342" t="s">
        <v>755</v>
      </c>
      <c r="W101" s="1087">
        <v>1</v>
      </c>
      <c r="X101" s="997" t="s">
        <v>107</v>
      </c>
      <c r="Y101" s="997" t="s">
        <v>105</v>
      </c>
      <c r="Z101" s="997" t="s">
        <v>115</v>
      </c>
      <c r="AA101" s="1341">
        <v>1</v>
      </c>
      <c r="AB101" s="1342" t="s">
        <v>107</v>
      </c>
      <c r="AC101" s="1342" t="s">
        <v>105</v>
      </c>
      <c r="AD101" s="1342" t="s">
        <v>115</v>
      </c>
      <c r="AE101" s="1087">
        <v>1</v>
      </c>
      <c r="AF101" s="997" t="s">
        <v>107</v>
      </c>
      <c r="AG101" s="997" t="s">
        <v>105</v>
      </c>
      <c r="AH101" s="997" t="s">
        <v>115</v>
      </c>
      <c r="AI101" s="788" t="s">
        <v>379</v>
      </c>
    </row>
    <row r="102" spans="1:241" ht="38.25" hidden="1" customHeight="1">
      <c r="A102" s="1080"/>
      <c r="B102" s="1080" t="s">
        <v>183</v>
      </c>
      <c r="C102" s="691" t="s">
        <v>142</v>
      </c>
      <c r="D102" s="818" t="s">
        <v>281</v>
      </c>
      <c r="E102" s="579" t="s">
        <v>498</v>
      </c>
      <c r="F102" s="579"/>
      <c r="G102" s="1039" t="s">
        <v>1039</v>
      </c>
      <c r="H102" s="845"/>
      <c r="I102" s="841"/>
      <c r="J102" s="877" t="s">
        <v>510</v>
      </c>
      <c r="K102" s="1277" t="s">
        <v>786</v>
      </c>
      <c r="L102" s="754" t="s">
        <v>745</v>
      </c>
      <c r="M102" s="754"/>
      <c r="N102" s="758"/>
      <c r="O102" s="641">
        <v>12</v>
      </c>
      <c r="P102" s="1597"/>
      <c r="Q102" s="1751"/>
      <c r="R102" s="1752"/>
      <c r="S102" s="1616" t="s">
        <v>734</v>
      </c>
      <c r="T102" s="1342" t="s">
        <v>109</v>
      </c>
      <c r="U102" s="1342" t="s">
        <v>105</v>
      </c>
      <c r="V102" s="1342" t="s">
        <v>117</v>
      </c>
      <c r="W102" s="1087">
        <v>1</v>
      </c>
      <c r="X102" s="997" t="s">
        <v>107</v>
      </c>
      <c r="Y102" s="997" t="s">
        <v>105</v>
      </c>
      <c r="Z102" s="997" t="s">
        <v>125</v>
      </c>
      <c r="AA102" s="1341">
        <v>1</v>
      </c>
      <c r="AB102" s="1342" t="s">
        <v>107</v>
      </c>
      <c r="AC102" s="1342" t="s">
        <v>105</v>
      </c>
      <c r="AD102" s="1342" t="s">
        <v>125</v>
      </c>
      <c r="AE102" s="1087">
        <v>1</v>
      </c>
      <c r="AF102" s="997" t="s">
        <v>107</v>
      </c>
      <c r="AG102" s="997" t="s">
        <v>105</v>
      </c>
      <c r="AH102" s="997" t="s">
        <v>125</v>
      </c>
      <c r="AI102" s="788" t="s">
        <v>378</v>
      </c>
    </row>
    <row r="103" spans="1:241" ht="28.5" hidden="1" customHeight="1">
      <c r="A103" s="1116" t="s">
        <v>509</v>
      </c>
      <c r="B103" s="1116" t="s">
        <v>185</v>
      </c>
      <c r="C103" s="1117" t="s">
        <v>186</v>
      </c>
      <c r="D103" s="1114"/>
      <c r="E103" s="990" t="s">
        <v>120</v>
      </c>
      <c r="F103" s="990"/>
      <c r="G103" s="1115"/>
      <c r="H103" s="806" t="s">
        <v>193</v>
      </c>
      <c r="I103" s="859" t="s">
        <v>44</v>
      </c>
      <c r="J103" s="859">
        <v>2</v>
      </c>
      <c r="K103" s="814"/>
      <c r="L103" s="814"/>
      <c r="M103" s="802"/>
      <c r="N103" s="801"/>
      <c r="O103" s="801"/>
      <c r="P103" s="1688"/>
      <c r="Q103" s="1743"/>
      <c r="R103" s="1744"/>
      <c r="S103" s="1613"/>
      <c r="T103" s="930"/>
      <c r="U103" s="930"/>
      <c r="V103" s="930"/>
      <c r="W103" s="999"/>
      <c r="X103" s="930"/>
      <c r="Y103" s="930"/>
      <c r="Z103" s="930"/>
      <c r="AA103" s="999"/>
      <c r="AB103" s="930"/>
      <c r="AC103" s="930"/>
      <c r="AD103" s="930"/>
      <c r="AE103" s="999"/>
      <c r="AF103" s="930"/>
      <c r="AG103" s="930"/>
      <c r="AH103" s="930"/>
      <c r="AI103" s="949"/>
      <c r="HF103" s="1201"/>
      <c r="HG103" s="1201"/>
      <c r="HH103" s="1201"/>
      <c r="HI103" s="1201"/>
      <c r="HJ103" s="1201"/>
      <c r="HK103" s="1201"/>
      <c r="HL103" s="1201"/>
      <c r="HM103" s="1201"/>
      <c r="HN103" s="1201"/>
    </row>
    <row r="104" spans="1:241" s="1278" customFormat="1" ht="98.25" hidden="1" customHeight="1">
      <c r="A104" s="811"/>
      <c r="B104" s="811" t="s">
        <v>309</v>
      </c>
      <c r="C104" s="969" t="s">
        <v>746</v>
      </c>
      <c r="D104" s="807" t="s">
        <v>747</v>
      </c>
      <c r="E104" s="963" t="s">
        <v>28</v>
      </c>
      <c r="F104" s="1521" t="s">
        <v>1063</v>
      </c>
      <c r="G104" s="1039" t="s">
        <v>590</v>
      </c>
      <c r="H104" s="1051"/>
      <c r="I104" s="807">
        <v>2</v>
      </c>
      <c r="J104" s="807">
        <v>2</v>
      </c>
      <c r="K104" s="840" t="s">
        <v>748</v>
      </c>
      <c r="L104" s="840">
        <v>12</v>
      </c>
      <c r="M104" s="1106"/>
      <c r="N104" s="910"/>
      <c r="O104" s="943">
        <v>18</v>
      </c>
      <c r="P104" s="1690"/>
      <c r="Q104" s="1753"/>
      <c r="R104" s="1754"/>
      <c r="S104" s="1617">
        <v>1</v>
      </c>
      <c r="T104" s="1345" t="s">
        <v>104</v>
      </c>
      <c r="U104" s="1345" t="s">
        <v>744</v>
      </c>
      <c r="V104" s="1345" t="s">
        <v>115</v>
      </c>
      <c r="W104" s="995">
        <v>1</v>
      </c>
      <c r="X104" s="1059" t="s">
        <v>107</v>
      </c>
      <c r="Y104" s="1059" t="s">
        <v>123</v>
      </c>
      <c r="Z104" s="1059" t="s">
        <v>125</v>
      </c>
      <c r="AA104" s="1346">
        <v>1</v>
      </c>
      <c r="AB104" s="1345" t="s">
        <v>107</v>
      </c>
      <c r="AC104" s="1345" t="s">
        <v>124</v>
      </c>
      <c r="AD104" s="1345" t="s">
        <v>161</v>
      </c>
      <c r="AE104" s="995">
        <v>1</v>
      </c>
      <c r="AF104" s="1059" t="s">
        <v>107</v>
      </c>
      <c r="AG104" s="1059" t="s">
        <v>124</v>
      </c>
      <c r="AH104" s="1059" t="s">
        <v>161</v>
      </c>
      <c r="AI104" s="1072" t="s">
        <v>380</v>
      </c>
      <c r="AJ104" s="1198"/>
      <c r="AK104" s="1198"/>
      <c r="AL104" s="1198"/>
      <c r="AM104" s="1198"/>
      <c r="AN104" s="1198"/>
      <c r="AO104" s="1198"/>
      <c r="AP104" s="1198"/>
      <c r="AQ104" s="1198"/>
      <c r="AR104" s="1198"/>
      <c r="AS104" s="1198"/>
      <c r="AT104" s="1198"/>
      <c r="AU104" s="1198"/>
      <c r="AV104" s="1198"/>
      <c r="AW104" s="1198"/>
      <c r="AX104" s="1198"/>
      <c r="AY104" s="1198"/>
      <c r="AZ104" s="1198"/>
      <c r="BA104" s="1198"/>
      <c r="BB104" s="1198"/>
      <c r="BC104" s="1198"/>
      <c r="BD104" s="1198"/>
      <c r="BE104" s="1198"/>
      <c r="BF104" s="1198"/>
      <c r="BG104" s="1198"/>
      <c r="BH104" s="1198"/>
      <c r="BI104" s="1198"/>
      <c r="BJ104" s="1198"/>
      <c r="BK104" s="1198"/>
      <c r="BL104" s="1198"/>
      <c r="BM104" s="1198"/>
      <c r="BN104" s="1198"/>
      <c r="BO104" s="1198"/>
      <c r="BP104" s="1198"/>
      <c r="BQ104" s="1198"/>
      <c r="BR104" s="1198"/>
      <c r="BS104" s="1198"/>
      <c r="BT104" s="1198"/>
      <c r="BU104" s="1198"/>
      <c r="BV104" s="1198"/>
      <c r="BW104" s="1198"/>
      <c r="BX104" s="1198"/>
      <c r="BY104" s="1198"/>
      <c r="BZ104" s="1198"/>
      <c r="CA104" s="1198"/>
      <c r="CB104" s="1198"/>
      <c r="CC104" s="1198"/>
      <c r="CD104" s="1198"/>
      <c r="CE104" s="1198"/>
      <c r="CF104" s="1198"/>
      <c r="CG104" s="1198"/>
      <c r="CH104" s="1198"/>
      <c r="CI104" s="1198"/>
      <c r="CJ104" s="1198"/>
      <c r="CK104" s="1198"/>
      <c r="CL104" s="1198"/>
      <c r="CM104" s="1198"/>
      <c r="CN104" s="1198"/>
      <c r="CO104" s="1198"/>
      <c r="CP104" s="1198"/>
      <c r="CQ104" s="1198"/>
      <c r="CR104" s="1198"/>
      <c r="CS104" s="1198"/>
      <c r="CT104" s="1198"/>
      <c r="CU104" s="1198"/>
      <c r="CV104" s="1198"/>
      <c r="CW104" s="1198"/>
      <c r="CX104" s="1198"/>
      <c r="CY104" s="1198"/>
      <c r="CZ104" s="1198"/>
      <c r="DA104" s="1198"/>
      <c r="DB104" s="1198"/>
      <c r="DC104" s="1198"/>
      <c r="DD104" s="1198"/>
      <c r="DE104" s="1198"/>
      <c r="DF104" s="1198"/>
      <c r="DG104" s="1198"/>
      <c r="DH104" s="1198"/>
      <c r="DI104" s="1198"/>
      <c r="DJ104" s="1198"/>
      <c r="DK104" s="1198"/>
      <c r="DL104" s="1198"/>
      <c r="DM104" s="1198"/>
      <c r="DN104" s="1198"/>
      <c r="DO104" s="1198"/>
      <c r="DP104" s="1198"/>
      <c r="DQ104" s="1198"/>
      <c r="DR104" s="1198"/>
      <c r="DS104" s="1198"/>
      <c r="DT104" s="1198"/>
      <c r="DU104" s="1198"/>
      <c r="DV104" s="1198"/>
      <c r="DW104" s="1198"/>
      <c r="DX104" s="1198"/>
      <c r="DY104" s="1198"/>
      <c r="DZ104" s="1198"/>
      <c r="EA104" s="1198"/>
      <c r="EB104" s="1198"/>
      <c r="EC104" s="1198"/>
      <c r="ED104" s="1198"/>
      <c r="EE104" s="1198"/>
      <c r="EF104" s="1198"/>
      <c r="EG104" s="1198"/>
      <c r="EH104" s="1198"/>
      <c r="EI104" s="1198"/>
      <c r="EJ104" s="1198"/>
      <c r="EK104" s="1198"/>
      <c r="EL104" s="1198"/>
      <c r="EM104" s="1198"/>
      <c r="EN104" s="1198"/>
      <c r="EO104" s="1198"/>
      <c r="EP104" s="1198"/>
      <c r="EQ104" s="1198"/>
      <c r="ER104" s="1198"/>
      <c r="ES104" s="1198"/>
      <c r="ET104" s="1198"/>
      <c r="EU104" s="1198"/>
      <c r="EV104" s="1198"/>
      <c r="EW104" s="1198"/>
      <c r="EX104" s="1198"/>
      <c r="EY104" s="1198"/>
      <c r="EZ104" s="1198"/>
      <c r="FA104" s="1198"/>
      <c r="FB104" s="1198"/>
      <c r="FC104" s="1198"/>
      <c r="FD104" s="1198"/>
      <c r="FE104" s="1198"/>
      <c r="FF104" s="1198"/>
      <c r="FG104" s="1198"/>
      <c r="FH104" s="1198"/>
      <c r="FI104" s="1198"/>
      <c r="FJ104" s="1198"/>
      <c r="FK104" s="1198"/>
      <c r="FL104" s="1198"/>
      <c r="FM104" s="1198"/>
      <c r="FN104" s="1198"/>
      <c r="FO104" s="1198"/>
      <c r="FP104" s="1198"/>
      <c r="FQ104" s="1198"/>
      <c r="FR104" s="1198"/>
      <c r="FS104" s="1198"/>
      <c r="FT104" s="1198"/>
      <c r="FU104" s="1198"/>
      <c r="FV104" s="1198"/>
      <c r="FW104" s="1198"/>
      <c r="FX104" s="1198"/>
      <c r="FY104" s="1198"/>
      <c r="FZ104" s="1198"/>
      <c r="GA104" s="1198"/>
      <c r="GB104" s="1198"/>
      <c r="GC104" s="1198"/>
      <c r="GD104" s="1198"/>
      <c r="GE104" s="1198"/>
      <c r="GF104" s="1198"/>
      <c r="GG104" s="1198"/>
      <c r="GH104" s="1198"/>
      <c r="GI104" s="1198"/>
      <c r="GJ104" s="1198"/>
      <c r="GK104" s="1198"/>
      <c r="GL104" s="1198"/>
      <c r="GM104" s="1198"/>
      <c r="GN104" s="1198"/>
      <c r="GO104" s="1198"/>
      <c r="GP104" s="1198"/>
      <c r="GQ104" s="1198"/>
      <c r="GR104" s="1198"/>
      <c r="GS104" s="1198"/>
      <c r="GT104" s="1198"/>
      <c r="GU104" s="1198"/>
      <c r="GV104" s="1198"/>
      <c r="GW104" s="1198"/>
      <c r="GX104" s="1198"/>
      <c r="GY104" s="1198"/>
      <c r="GZ104" s="1198"/>
      <c r="HA104" s="1198"/>
      <c r="HB104" s="1198"/>
      <c r="HC104" s="1198"/>
      <c r="HD104" s="1198"/>
      <c r="HE104" s="1198"/>
      <c r="HF104" s="1198"/>
      <c r="HG104" s="1198"/>
      <c r="HH104" s="1198"/>
      <c r="HI104" s="1198"/>
      <c r="HJ104" s="1198"/>
      <c r="HK104" s="1198"/>
      <c r="HL104" s="1198"/>
      <c r="HM104" s="1198"/>
      <c r="HN104" s="1198"/>
    </row>
    <row r="105" spans="1:241" s="1278" customFormat="1" ht="98.25" hidden="1" customHeight="1">
      <c r="A105" s="811"/>
      <c r="B105" s="811" t="s">
        <v>118</v>
      </c>
      <c r="C105" s="969" t="s">
        <v>126</v>
      </c>
      <c r="D105" s="807" t="s">
        <v>749</v>
      </c>
      <c r="E105" s="963" t="s">
        <v>28</v>
      </c>
      <c r="F105" s="1522" t="s">
        <v>1063</v>
      </c>
      <c r="G105" s="1039" t="s">
        <v>1039</v>
      </c>
      <c r="H105" s="1051"/>
      <c r="I105" s="807">
        <v>2</v>
      </c>
      <c r="J105" s="807">
        <v>2</v>
      </c>
      <c r="K105" s="840" t="s">
        <v>743</v>
      </c>
      <c r="L105" s="840">
        <v>14</v>
      </c>
      <c r="M105" s="1106">
        <v>6</v>
      </c>
      <c r="N105" s="910"/>
      <c r="O105" s="943">
        <v>18</v>
      </c>
      <c r="P105" s="1690"/>
      <c r="Q105" s="1753"/>
      <c r="R105" s="1754"/>
      <c r="S105" s="1617">
        <v>1</v>
      </c>
      <c r="T105" s="1345" t="s">
        <v>104</v>
      </c>
      <c r="U105" s="1345" t="s">
        <v>744</v>
      </c>
      <c r="V105" s="1345"/>
      <c r="W105" s="995">
        <v>1</v>
      </c>
      <c r="X105" s="1059" t="s">
        <v>107</v>
      </c>
      <c r="Y105" s="1059" t="s">
        <v>123</v>
      </c>
      <c r="Z105" s="1059" t="s">
        <v>125</v>
      </c>
      <c r="AA105" s="1346">
        <v>1</v>
      </c>
      <c r="AB105" s="1345" t="s">
        <v>107</v>
      </c>
      <c r="AC105" s="1345" t="s">
        <v>123</v>
      </c>
      <c r="AD105" s="1345" t="s">
        <v>125</v>
      </c>
      <c r="AE105" s="995">
        <v>1</v>
      </c>
      <c r="AF105" s="1059" t="s">
        <v>107</v>
      </c>
      <c r="AG105" s="1059" t="s">
        <v>123</v>
      </c>
      <c r="AH105" s="1059" t="s">
        <v>125</v>
      </c>
      <c r="AI105" s="1072" t="s">
        <v>381</v>
      </c>
      <c r="AJ105" s="1198"/>
      <c r="AK105" s="1198"/>
      <c r="AL105" s="1198"/>
      <c r="AM105" s="1198"/>
      <c r="AN105" s="1198"/>
      <c r="AO105" s="1198"/>
      <c r="AP105" s="1198"/>
      <c r="AQ105" s="1198"/>
      <c r="AR105" s="1198"/>
      <c r="AS105" s="1198"/>
      <c r="AT105" s="1198"/>
      <c r="AU105" s="1198"/>
      <c r="AV105" s="1198"/>
      <c r="AW105" s="1198"/>
      <c r="AX105" s="1198"/>
      <c r="AY105" s="1198"/>
      <c r="AZ105" s="1198"/>
      <c r="BA105" s="1198"/>
      <c r="BB105" s="1198"/>
      <c r="BC105" s="1198"/>
      <c r="BD105" s="1198"/>
      <c r="BE105" s="1198"/>
      <c r="BF105" s="1198"/>
      <c r="BG105" s="1198"/>
      <c r="BH105" s="1198"/>
      <c r="BI105" s="1198"/>
      <c r="BJ105" s="1198"/>
      <c r="BK105" s="1198"/>
      <c r="BL105" s="1198"/>
      <c r="BM105" s="1198"/>
      <c r="BN105" s="1198"/>
      <c r="BO105" s="1198"/>
      <c r="BP105" s="1198"/>
      <c r="BQ105" s="1198"/>
      <c r="BR105" s="1198"/>
      <c r="BS105" s="1198"/>
      <c r="BT105" s="1198"/>
      <c r="BU105" s="1198"/>
      <c r="BV105" s="1198"/>
      <c r="BW105" s="1198"/>
      <c r="BX105" s="1198"/>
      <c r="BY105" s="1198"/>
      <c r="BZ105" s="1198"/>
      <c r="CA105" s="1198"/>
      <c r="CB105" s="1198"/>
      <c r="CC105" s="1198"/>
      <c r="CD105" s="1198"/>
      <c r="CE105" s="1198"/>
      <c r="CF105" s="1198"/>
      <c r="CG105" s="1198"/>
      <c r="CH105" s="1198"/>
      <c r="CI105" s="1198"/>
      <c r="CJ105" s="1198"/>
      <c r="CK105" s="1198"/>
      <c r="CL105" s="1198"/>
      <c r="CM105" s="1198"/>
      <c r="CN105" s="1198"/>
      <c r="CO105" s="1198"/>
      <c r="CP105" s="1198"/>
      <c r="CQ105" s="1198"/>
      <c r="CR105" s="1198"/>
      <c r="CS105" s="1198"/>
      <c r="CT105" s="1198"/>
      <c r="CU105" s="1198"/>
      <c r="CV105" s="1198"/>
      <c r="CW105" s="1198"/>
      <c r="CX105" s="1198"/>
      <c r="CY105" s="1198"/>
      <c r="CZ105" s="1198"/>
      <c r="DA105" s="1198"/>
      <c r="DB105" s="1198"/>
      <c r="DC105" s="1198"/>
      <c r="DD105" s="1198"/>
      <c r="DE105" s="1198"/>
      <c r="DF105" s="1198"/>
      <c r="DG105" s="1198"/>
      <c r="DH105" s="1198"/>
      <c r="DI105" s="1198"/>
      <c r="DJ105" s="1198"/>
      <c r="DK105" s="1198"/>
      <c r="DL105" s="1198"/>
      <c r="DM105" s="1198"/>
      <c r="DN105" s="1198"/>
      <c r="DO105" s="1198"/>
      <c r="DP105" s="1198"/>
      <c r="DQ105" s="1198"/>
      <c r="DR105" s="1198"/>
      <c r="DS105" s="1198"/>
      <c r="DT105" s="1198"/>
      <c r="DU105" s="1198"/>
      <c r="DV105" s="1198"/>
      <c r="DW105" s="1198"/>
      <c r="DX105" s="1198"/>
      <c r="DY105" s="1198"/>
      <c r="DZ105" s="1198"/>
      <c r="EA105" s="1198"/>
      <c r="EB105" s="1198"/>
      <c r="EC105" s="1198"/>
      <c r="ED105" s="1198"/>
      <c r="EE105" s="1198"/>
      <c r="EF105" s="1198"/>
      <c r="EG105" s="1198"/>
      <c r="EH105" s="1198"/>
      <c r="EI105" s="1198"/>
      <c r="EJ105" s="1198"/>
      <c r="EK105" s="1198"/>
      <c r="EL105" s="1198"/>
      <c r="EM105" s="1198"/>
      <c r="EN105" s="1198"/>
      <c r="EO105" s="1198"/>
      <c r="EP105" s="1198"/>
      <c r="EQ105" s="1198"/>
      <c r="ER105" s="1198"/>
      <c r="ES105" s="1198"/>
      <c r="ET105" s="1198"/>
      <c r="EU105" s="1198"/>
      <c r="EV105" s="1198"/>
      <c r="EW105" s="1198"/>
      <c r="EX105" s="1198"/>
      <c r="EY105" s="1198"/>
      <c r="EZ105" s="1198"/>
      <c r="FA105" s="1198"/>
      <c r="FB105" s="1198"/>
      <c r="FC105" s="1198"/>
      <c r="FD105" s="1198"/>
      <c r="FE105" s="1198"/>
      <c r="FF105" s="1198"/>
      <c r="FG105" s="1198"/>
      <c r="FH105" s="1198"/>
      <c r="FI105" s="1198"/>
      <c r="FJ105" s="1198"/>
      <c r="FK105" s="1198"/>
      <c r="FL105" s="1198"/>
      <c r="FM105" s="1198"/>
      <c r="FN105" s="1198"/>
      <c r="FO105" s="1198"/>
      <c r="FP105" s="1198"/>
      <c r="FQ105" s="1198"/>
      <c r="FR105" s="1198"/>
      <c r="FS105" s="1198"/>
      <c r="FT105" s="1198"/>
      <c r="FU105" s="1198"/>
      <c r="FV105" s="1198"/>
      <c r="FW105" s="1198"/>
      <c r="FX105" s="1198"/>
      <c r="FY105" s="1198"/>
      <c r="FZ105" s="1198"/>
      <c r="GA105" s="1198"/>
      <c r="GB105" s="1198"/>
      <c r="GC105" s="1198"/>
      <c r="GD105" s="1198"/>
      <c r="GE105" s="1198"/>
      <c r="GF105" s="1198"/>
      <c r="GG105" s="1198"/>
      <c r="GH105" s="1198"/>
      <c r="GI105" s="1198"/>
      <c r="GJ105" s="1198"/>
      <c r="GK105" s="1198"/>
      <c r="GL105" s="1198"/>
      <c r="GM105" s="1198"/>
      <c r="GN105" s="1198"/>
      <c r="GO105" s="1198"/>
      <c r="GP105" s="1198"/>
      <c r="GQ105" s="1198"/>
      <c r="GR105" s="1198"/>
      <c r="GS105" s="1198"/>
      <c r="GT105" s="1198"/>
      <c r="GU105" s="1198"/>
      <c r="GV105" s="1198"/>
      <c r="GW105" s="1198"/>
      <c r="GX105" s="1198"/>
      <c r="GY105" s="1198"/>
      <c r="GZ105" s="1198"/>
      <c r="HA105" s="1198"/>
      <c r="HB105" s="1198"/>
      <c r="HC105" s="1198"/>
      <c r="HD105" s="1198"/>
      <c r="HE105" s="1198"/>
      <c r="HF105" s="1198"/>
      <c r="HG105" s="1198"/>
      <c r="HH105" s="1198"/>
      <c r="HI105" s="1198"/>
      <c r="HJ105" s="1198"/>
      <c r="HK105" s="1198"/>
      <c r="HL105" s="1198"/>
      <c r="HM105" s="1198"/>
      <c r="HN105" s="1198"/>
    </row>
    <row r="106" spans="1:241" s="867" customFormat="1" ht="36" hidden="1" customHeight="1">
      <c r="A106" s="918"/>
      <c r="B106" s="918" t="s">
        <v>192</v>
      </c>
      <c r="C106" s="1035" t="s">
        <v>489</v>
      </c>
      <c r="D106" s="1218"/>
      <c r="E106" s="701" t="s">
        <v>499</v>
      </c>
      <c r="F106" s="820" t="s">
        <v>546</v>
      </c>
      <c r="G106" s="894" t="s">
        <v>591</v>
      </c>
      <c r="H106" s="961"/>
      <c r="I106" s="704" t="s">
        <v>44</v>
      </c>
      <c r="J106" s="705">
        <v>2</v>
      </c>
      <c r="K106" s="766" t="s">
        <v>799</v>
      </c>
      <c r="L106" s="766" t="str">
        <f>"09"</f>
        <v>09</v>
      </c>
      <c r="M106" s="766"/>
      <c r="N106" s="761"/>
      <c r="O106" s="706">
        <v>15</v>
      </c>
      <c r="P106" s="1598"/>
      <c r="Q106" s="1745"/>
      <c r="R106" s="1746"/>
      <c r="S106" s="1614">
        <v>1</v>
      </c>
      <c r="T106" s="1342" t="s">
        <v>104</v>
      </c>
      <c r="U106" s="1342" t="s">
        <v>113</v>
      </c>
      <c r="V106" s="1342" t="s">
        <v>943</v>
      </c>
      <c r="W106" s="1087">
        <v>1</v>
      </c>
      <c r="X106" s="997" t="s">
        <v>107</v>
      </c>
      <c r="Y106" s="997" t="s">
        <v>105</v>
      </c>
      <c r="Z106" s="997" t="s">
        <v>125</v>
      </c>
      <c r="AA106" s="1341">
        <v>1</v>
      </c>
      <c r="AB106" s="1342" t="s">
        <v>107</v>
      </c>
      <c r="AC106" s="1342" t="s">
        <v>105</v>
      </c>
      <c r="AD106" s="1342" t="s">
        <v>125</v>
      </c>
      <c r="AE106" s="1087">
        <v>1</v>
      </c>
      <c r="AF106" s="997" t="s">
        <v>107</v>
      </c>
      <c r="AG106" s="997" t="s">
        <v>105</v>
      </c>
      <c r="AH106" s="997" t="s">
        <v>125</v>
      </c>
      <c r="AI106" s="788"/>
      <c r="AJ106" s="1061"/>
      <c r="AK106" s="1061"/>
      <c r="AL106" s="1061"/>
      <c r="AM106" s="1061"/>
      <c r="AN106" s="1061"/>
      <c r="AO106" s="1061"/>
      <c r="AP106" s="1061"/>
      <c r="AQ106" s="1061"/>
      <c r="AR106" s="1061"/>
      <c r="AS106" s="1061"/>
      <c r="AT106" s="1061"/>
      <c r="AU106" s="1061"/>
      <c r="AV106" s="1061"/>
      <c r="AW106" s="1061"/>
      <c r="AX106" s="1061"/>
      <c r="AY106" s="1061"/>
      <c r="AZ106" s="1061"/>
      <c r="BA106" s="1061"/>
      <c r="BB106" s="1061"/>
      <c r="BC106" s="1061"/>
      <c r="BD106" s="1061"/>
      <c r="BE106" s="1061"/>
      <c r="BF106" s="1061"/>
      <c r="BG106" s="1061"/>
      <c r="BH106" s="1061"/>
      <c r="BI106" s="1061"/>
      <c r="BJ106" s="1061"/>
      <c r="BK106" s="1061"/>
      <c r="BL106" s="1061"/>
      <c r="BM106" s="1061"/>
      <c r="BN106" s="1061"/>
      <c r="BO106" s="1061"/>
      <c r="BP106" s="1061"/>
      <c r="BQ106" s="1061"/>
      <c r="BR106" s="1061"/>
      <c r="BS106" s="1061"/>
      <c r="BT106" s="1061"/>
      <c r="BU106" s="1061"/>
      <c r="BV106" s="1061"/>
      <c r="BW106" s="1061"/>
      <c r="BX106" s="1061"/>
      <c r="BY106" s="1061"/>
      <c r="BZ106" s="1061"/>
      <c r="CA106" s="1061"/>
      <c r="CB106" s="1061"/>
      <c r="CC106" s="1061"/>
      <c r="CD106" s="1061"/>
      <c r="CE106" s="1061"/>
      <c r="CF106" s="1061"/>
      <c r="CG106" s="1061"/>
      <c r="CH106" s="1061"/>
      <c r="CI106" s="1061"/>
      <c r="CJ106" s="1061"/>
      <c r="CK106" s="1061"/>
      <c r="CL106" s="1061"/>
      <c r="CM106" s="1061"/>
      <c r="CN106" s="1061"/>
      <c r="CO106" s="1061"/>
      <c r="CP106" s="1061"/>
      <c r="CQ106" s="1061"/>
      <c r="CR106" s="1061"/>
      <c r="CS106" s="1061"/>
      <c r="CT106" s="1061"/>
      <c r="CU106" s="1061"/>
      <c r="CV106" s="1061"/>
      <c r="CW106" s="1061"/>
      <c r="CX106" s="1061"/>
      <c r="CY106" s="1061"/>
      <c r="CZ106" s="1061"/>
      <c r="DA106" s="1061"/>
      <c r="DB106" s="1061"/>
      <c r="DC106" s="1061"/>
      <c r="DD106" s="1061"/>
      <c r="DE106" s="1061"/>
      <c r="DF106" s="1061"/>
      <c r="DG106" s="947"/>
      <c r="DH106" s="947"/>
      <c r="DI106" s="947"/>
      <c r="DJ106" s="947"/>
      <c r="DK106" s="947"/>
      <c r="DL106" s="947"/>
      <c r="DM106" s="947"/>
      <c r="DN106" s="947"/>
      <c r="DO106" s="947"/>
      <c r="DP106" s="947"/>
      <c r="DQ106" s="947"/>
      <c r="DR106" s="947"/>
      <c r="DS106" s="947"/>
      <c r="DT106" s="947"/>
      <c r="DU106" s="947"/>
      <c r="DV106" s="947"/>
      <c r="DW106" s="947"/>
      <c r="DX106" s="947"/>
      <c r="DY106" s="947"/>
      <c r="DZ106" s="947"/>
      <c r="EA106" s="947"/>
      <c r="EB106" s="947"/>
      <c r="EC106" s="947"/>
      <c r="ED106" s="947"/>
      <c r="EE106" s="947"/>
      <c r="EF106" s="947"/>
      <c r="EG106" s="947"/>
      <c r="EH106" s="947"/>
      <c r="EI106" s="947"/>
      <c r="EJ106" s="947"/>
      <c r="EK106" s="947"/>
      <c r="EL106" s="947"/>
      <c r="EM106" s="947"/>
      <c r="EN106" s="947"/>
      <c r="EO106" s="947"/>
      <c r="EP106" s="947"/>
      <c r="EQ106" s="947"/>
      <c r="ER106" s="947"/>
      <c r="ES106" s="947"/>
      <c r="ET106" s="947"/>
      <c r="EU106" s="947"/>
      <c r="EV106" s="947"/>
      <c r="EW106" s="947"/>
      <c r="EX106" s="947"/>
      <c r="EY106" s="947"/>
      <c r="EZ106" s="947"/>
      <c r="FA106" s="947"/>
      <c r="FB106" s="947"/>
      <c r="FC106" s="947"/>
      <c r="FD106" s="947"/>
      <c r="FE106" s="947"/>
      <c r="FF106" s="947"/>
      <c r="FG106" s="947"/>
      <c r="FH106" s="947"/>
      <c r="FI106" s="947"/>
      <c r="FJ106" s="947"/>
      <c r="FK106" s="947"/>
      <c r="FL106" s="947"/>
      <c r="FM106" s="947"/>
      <c r="FN106" s="947"/>
      <c r="FO106" s="947"/>
      <c r="FP106" s="947"/>
      <c r="FQ106" s="947"/>
      <c r="FR106" s="947"/>
      <c r="FS106" s="947"/>
      <c r="FT106" s="947"/>
      <c r="FU106" s="947"/>
      <c r="FV106" s="947"/>
      <c r="FW106" s="947"/>
      <c r="FX106" s="947"/>
      <c r="FY106" s="947"/>
      <c r="FZ106" s="947"/>
      <c r="GA106" s="947"/>
      <c r="GB106" s="947"/>
      <c r="GC106" s="947"/>
      <c r="GD106" s="947"/>
      <c r="GE106" s="947"/>
      <c r="GF106" s="947"/>
      <c r="GG106" s="947"/>
      <c r="GH106" s="947"/>
      <c r="GI106" s="947"/>
      <c r="GJ106" s="947"/>
      <c r="GK106" s="947"/>
      <c r="GL106" s="947"/>
      <c r="GM106" s="947"/>
      <c r="GN106" s="947"/>
      <c r="GO106" s="947"/>
      <c r="GP106" s="947"/>
      <c r="GQ106" s="947"/>
      <c r="GR106" s="947"/>
      <c r="GS106" s="947"/>
      <c r="GT106" s="947"/>
      <c r="GU106" s="947"/>
      <c r="GV106" s="947"/>
      <c r="GW106" s="947"/>
      <c r="GX106" s="947"/>
      <c r="GY106" s="947"/>
      <c r="GZ106" s="947"/>
      <c r="HA106" s="947"/>
      <c r="HB106" s="947"/>
      <c r="HC106" s="947"/>
      <c r="HD106" s="947"/>
      <c r="HE106" s="947"/>
    </row>
    <row r="107" spans="1:241" ht="30.75" hidden="1" customHeight="1">
      <c r="A107" s="808" t="s">
        <v>501</v>
      </c>
      <c r="B107" s="808" t="s">
        <v>199</v>
      </c>
      <c r="C107" s="804" t="s">
        <v>503</v>
      </c>
      <c r="D107" s="981"/>
      <c r="E107" s="813" t="s">
        <v>596</v>
      </c>
      <c r="F107" s="813"/>
      <c r="G107" s="897"/>
      <c r="H107" s="803"/>
      <c r="I107" s="1058">
        <v>6</v>
      </c>
      <c r="J107" s="1044" t="s">
        <v>58</v>
      </c>
      <c r="K107" s="1044"/>
      <c r="L107" s="1044"/>
      <c r="M107" s="1044"/>
      <c r="N107" s="889"/>
      <c r="O107" s="889"/>
      <c r="P107" s="1691"/>
      <c r="Q107" s="1755"/>
      <c r="R107" s="1756"/>
      <c r="S107" s="1618"/>
      <c r="T107" s="1040"/>
      <c r="U107" s="1105"/>
      <c r="V107" s="967"/>
      <c r="W107" s="1105"/>
      <c r="X107" s="1105"/>
      <c r="Y107" s="1105"/>
      <c r="Z107" s="1105"/>
      <c r="AA107" s="1105"/>
      <c r="AB107" s="1105"/>
      <c r="AC107" s="1105"/>
      <c r="AD107" s="1105"/>
      <c r="AE107" s="1105"/>
      <c r="AF107" s="1105"/>
      <c r="AG107" s="1105"/>
      <c r="AH107" s="1105"/>
      <c r="AI107" s="884"/>
      <c r="HF107" s="1201"/>
      <c r="HG107" s="1201"/>
      <c r="HH107" s="1201"/>
      <c r="HI107" s="1201"/>
      <c r="HJ107" s="1201"/>
      <c r="HK107" s="1201"/>
      <c r="HL107" s="1201"/>
      <c r="HM107" s="1201"/>
      <c r="HN107" s="1201"/>
      <c r="HO107" s="1201"/>
      <c r="HP107" s="1201"/>
      <c r="HQ107" s="1201"/>
      <c r="HR107" s="1201"/>
      <c r="HS107" s="1201"/>
      <c r="HT107" s="1201"/>
      <c r="HU107" s="1201"/>
      <c r="HV107" s="1201"/>
      <c r="HW107" s="1201"/>
      <c r="HX107" s="1201"/>
      <c r="HY107" s="1201"/>
      <c r="HZ107" s="1201"/>
      <c r="IA107" s="1201"/>
      <c r="IB107" s="1201"/>
      <c r="IC107" s="1201"/>
      <c r="ID107" s="1201"/>
      <c r="IE107" s="1201"/>
      <c r="IF107" s="1201"/>
      <c r="IG107" s="1201"/>
    </row>
    <row r="108" spans="1:241" s="867" customFormat="1" ht="114.75" hidden="1" customHeight="1">
      <c r="A108" s="708"/>
      <c r="B108" s="708" t="s">
        <v>121</v>
      </c>
      <c r="C108" s="931" t="s">
        <v>122</v>
      </c>
      <c r="D108" s="807" t="s">
        <v>752</v>
      </c>
      <c r="E108" s="1018" t="s">
        <v>511</v>
      </c>
      <c r="F108" s="834" t="s">
        <v>753</v>
      </c>
      <c r="G108" s="1018" t="s">
        <v>1051</v>
      </c>
      <c r="H108" s="1018"/>
      <c r="I108" s="1018" t="s">
        <v>46</v>
      </c>
      <c r="J108" s="1018" t="s">
        <v>46</v>
      </c>
      <c r="K108" s="883" t="s">
        <v>754</v>
      </c>
      <c r="L108" s="883">
        <v>70</v>
      </c>
      <c r="M108" s="912">
        <v>79</v>
      </c>
      <c r="N108" s="1349">
        <v>20</v>
      </c>
      <c r="O108" s="1350"/>
      <c r="P108" s="1692"/>
      <c r="Q108" s="1749"/>
      <c r="R108" s="1750"/>
      <c r="S108" s="1617">
        <v>1</v>
      </c>
      <c r="T108" s="1351" t="s">
        <v>104</v>
      </c>
      <c r="U108" s="1347" t="s">
        <v>123</v>
      </c>
      <c r="V108" s="1352"/>
      <c r="W108" s="911">
        <v>1</v>
      </c>
      <c r="X108" s="1047" t="s">
        <v>107</v>
      </c>
      <c r="Y108" s="1047" t="s">
        <v>123</v>
      </c>
      <c r="Z108" s="1047" t="s">
        <v>115</v>
      </c>
      <c r="AA108" s="1348">
        <v>1</v>
      </c>
      <c r="AB108" s="1347" t="s">
        <v>107</v>
      </c>
      <c r="AC108" s="1347" t="s">
        <v>123</v>
      </c>
      <c r="AD108" s="1347" t="s">
        <v>115</v>
      </c>
      <c r="AE108" s="911">
        <v>1</v>
      </c>
      <c r="AF108" s="1047" t="s">
        <v>107</v>
      </c>
      <c r="AG108" s="1047" t="s">
        <v>123</v>
      </c>
      <c r="AH108" s="1047" t="s">
        <v>115</v>
      </c>
      <c r="AI108" s="874" t="s">
        <v>385</v>
      </c>
      <c r="AJ108" s="1061"/>
      <c r="AK108" s="1061"/>
      <c r="AL108" s="1061"/>
      <c r="AM108" s="1061"/>
      <c r="AN108" s="1061"/>
      <c r="AO108" s="1061"/>
      <c r="AP108" s="1061"/>
      <c r="AQ108" s="1061"/>
      <c r="AR108" s="1061"/>
      <c r="AS108" s="1061"/>
      <c r="AT108" s="1061"/>
      <c r="AU108" s="1061"/>
      <c r="AV108" s="1061"/>
      <c r="AW108" s="1061"/>
      <c r="AX108" s="1061"/>
      <c r="AY108" s="1061"/>
      <c r="AZ108" s="1061"/>
      <c r="BA108" s="1061"/>
      <c r="BB108" s="1061"/>
      <c r="BC108" s="1061"/>
      <c r="BD108" s="1061"/>
      <c r="BE108" s="1061"/>
      <c r="BF108" s="1061"/>
      <c r="BG108" s="1061"/>
      <c r="BH108" s="1061"/>
      <c r="BI108" s="1061"/>
      <c r="BJ108" s="1061"/>
      <c r="BK108" s="1061"/>
      <c r="BL108" s="1061"/>
      <c r="BM108" s="1061"/>
      <c r="BN108" s="1061"/>
      <c r="BO108" s="1061"/>
      <c r="BP108" s="1061"/>
      <c r="BQ108" s="1061"/>
      <c r="BR108" s="1061"/>
      <c r="BS108" s="1061"/>
      <c r="BT108" s="1061"/>
      <c r="BU108" s="1061"/>
      <c r="BV108" s="1061"/>
      <c r="BW108" s="1061"/>
      <c r="BX108" s="1061"/>
      <c r="BY108" s="1061"/>
      <c r="BZ108" s="1061"/>
      <c r="CA108" s="1061"/>
      <c r="CB108" s="1061"/>
      <c r="CC108" s="1061"/>
      <c r="CD108" s="1061"/>
      <c r="CE108" s="1061"/>
      <c r="CF108" s="1061"/>
      <c r="CG108" s="1061"/>
      <c r="CH108" s="1061"/>
      <c r="CI108" s="1061"/>
      <c r="CJ108" s="1061"/>
      <c r="CK108" s="1061"/>
      <c r="CL108" s="1061"/>
      <c r="CM108" s="1061"/>
      <c r="CN108" s="1061"/>
      <c r="CO108" s="1061"/>
      <c r="CP108" s="1061"/>
      <c r="CQ108" s="1061"/>
      <c r="CR108" s="1061"/>
      <c r="CS108" s="1061"/>
      <c r="CT108" s="1061"/>
      <c r="CU108" s="1061"/>
      <c r="CV108" s="1061"/>
      <c r="CW108" s="1061"/>
      <c r="CX108" s="1061"/>
      <c r="CY108" s="1061"/>
      <c r="CZ108" s="1061"/>
      <c r="DA108" s="1061"/>
      <c r="DB108" s="1061"/>
      <c r="DC108" s="1061"/>
      <c r="DD108" s="1061"/>
      <c r="DE108" s="1061"/>
      <c r="DF108" s="1061"/>
      <c r="DG108" s="947"/>
      <c r="DH108" s="947"/>
      <c r="DI108" s="947"/>
      <c r="DJ108" s="947"/>
      <c r="DK108" s="947"/>
      <c r="DL108" s="947"/>
      <c r="DM108" s="947"/>
      <c r="DN108" s="947"/>
      <c r="DO108" s="947"/>
      <c r="DP108" s="947"/>
      <c r="DQ108" s="947"/>
      <c r="DR108" s="947"/>
      <c r="DS108" s="947"/>
      <c r="DT108" s="947"/>
      <c r="DU108" s="947"/>
      <c r="DV108" s="947"/>
      <c r="DW108" s="947"/>
      <c r="DX108" s="947"/>
      <c r="DY108" s="947"/>
      <c r="DZ108" s="947"/>
      <c r="EA108" s="947"/>
      <c r="EB108" s="947"/>
      <c r="EC108" s="947"/>
      <c r="ED108" s="947"/>
      <c r="EE108" s="947"/>
      <c r="EF108" s="947"/>
      <c r="EG108" s="947"/>
      <c r="EH108" s="947"/>
      <c r="EI108" s="947"/>
      <c r="EJ108" s="947"/>
      <c r="EK108" s="947"/>
      <c r="EL108" s="947"/>
      <c r="EM108" s="947"/>
      <c r="EN108" s="947"/>
      <c r="EO108" s="947"/>
      <c r="EP108" s="947"/>
      <c r="EQ108" s="947"/>
      <c r="ER108" s="947"/>
      <c r="ES108" s="947"/>
      <c r="ET108" s="947"/>
      <c r="EU108" s="947"/>
      <c r="EV108" s="947"/>
      <c r="EW108" s="947"/>
      <c r="EX108" s="947"/>
      <c r="EY108" s="947"/>
      <c r="EZ108" s="947"/>
      <c r="FA108" s="947"/>
      <c r="FB108" s="947"/>
      <c r="FC108" s="947"/>
      <c r="FD108" s="947"/>
      <c r="FE108" s="947"/>
      <c r="FF108" s="947"/>
      <c r="FG108" s="947"/>
      <c r="FH108" s="947"/>
      <c r="FI108" s="947"/>
      <c r="FJ108" s="947"/>
      <c r="FK108" s="947"/>
      <c r="FL108" s="947"/>
      <c r="FM108" s="947"/>
      <c r="FN108" s="947"/>
      <c r="FO108" s="947"/>
      <c r="FP108" s="947"/>
      <c r="FQ108" s="947"/>
      <c r="FR108" s="947"/>
      <c r="FS108" s="947"/>
      <c r="FT108" s="947"/>
      <c r="FU108" s="947"/>
      <c r="FV108" s="947"/>
      <c r="FW108" s="947"/>
      <c r="FX108" s="947"/>
      <c r="FY108" s="947"/>
      <c r="FZ108" s="947"/>
      <c r="GA108" s="947"/>
      <c r="GB108" s="947"/>
      <c r="GC108" s="947"/>
      <c r="GD108" s="947"/>
      <c r="GE108" s="947"/>
      <c r="GF108" s="947"/>
      <c r="GG108" s="947"/>
      <c r="GH108" s="947"/>
      <c r="GI108" s="947"/>
      <c r="GJ108" s="947"/>
      <c r="GK108" s="947"/>
      <c r="GL108" s="947"/>
      <c r="GM108" s="947"/>
      <c r="GN108" s="947"/>
      <c r="GO108" s="947"/>
      <c r="GP108" s="947"/>
      <c r="GQ108" s="947"/>
      <c r="GR108" s="947"/>
      <c r="GS108" s="947"/>
      <c r="GT108" s="947"/>
      <c r="GU108" s="947"/>
      <c r="GV108" s="947"/>
      <c r="GW108" s="947"/>
      <c r="GX108" s="947"/>
      <c r="GY108" s="947"/>
      <c r="GZ108" s="947"/>
      <c r="HA108" s="947"/>
      <c r="HB108" s="947"/>
      <c r="HC108" s="947"/>
      <c r="HD108" s="947"/>
      <c r="HE108" s="947"/>
    </row>
    <row r="109" spans="1:241" s="1073" customFormat="1" ht="51" hidden="1" customHeight="1">
      <c r="A109" s="876"/>
      <c r="B109" s="876" t="s">
        <v>191</v>
      </c>
      <c r="C109" s="691" t="s">
        <v>189</v>
      </c>
      <c r="D109" s="1027" t="s">
        <v>772</v>
      </c>
      <c r="E109" s="709" t="s">
        <v>511</v>
      </c>
      <c r="F109" s="698" t="s">
        <v>750</v>
      </c>
      <c r="G109" s="1039" t="s">
        <v>1039</v>
      </c>
      <c r="H109" s="699"/>
      <c r="I109" s="696" t="s">
        <v>46</v>
      </c>
      <c r="J109" s="759">
        <v>3</v>
      </c>
      <c r="K109" s="1277" t="s">
        <v>790</v>
      </c>
      <c r="L109" s="766">
        <v>11</v>
      </c>
      <c r="M109" s="766"/>
      <c r="N109" s="758"/>
      <c r="O109" s="695">
        <v>18</v>
      </c>
      <c r="P109" s="1595"/>
      <c r="Q109" s="1745"/>
      <c r="R109" s="1746"/>
      <c r="S109" s="1614">
        <v>1</v>
      </c>
      <c r="T109" s="1342" t="s">
        <v>104</v>
      </c>
      <c r="U109" s="1342" t="s">
        <v>105</v>
      </c>
      <c r="V109" s="1342" t="s">
        <v>755</v>
      </c>
      <c r="W109" s="1087">
        <v>1</v>
      </c>
      <c r="X109" s="997" t="s">
        <v>107</v>
      </c>
      <c r="Y109" s="997" t="s">
        <v>105</v>
      </c>
      <c r="Z109" s="997" t="s">
        <v>115</v>
      </c>
      <c r="AA109" s="1341">
        <v>1</v>
      </c>
      <c r="AB109" s="1342" t="s">
        <v>107</v>
      </c>
      <c r="AC109" s="1342" t="s">
        <v>105</v>
      </c>
      <c r="AD109" s="1342" t="s">
        <v>115</v>
      </c>
      <c r="AE109" s="1087">
        <v>1</v>
      </c>
      <c r="AF109" s="997" t="s">
        <v>107</v>
      </c>
      <c r="AG109" s="997" t="s">
        <v>105</v>
      </c>
      <c r="AH109" s="997" t="s">
        <v>115</v>
      </c>
      <c r="AI109" s="788" t="s">
        <v>382</v>
      </c>
      <c r="AJ109" s="1046"/>
      <c r="AK109" s="1046"/>
      <c r="AL109" s="1046"/>
      <c r="AM109" s="1046"/>
      <c r="AN109" s="1046"/>
      <c r="AO109" s="1046"/>
      <c r="AP109" s="1046"/>
      <c r="AQ109" s="1046"/>
      <c r="AR109" s="1046"/>
      <c r="AS109" s="1046"/>
      <c r="AT109" s="1046"/>
      <c r="AU109" s="1046"/>
      <c r="AV109" s="1046"/>
      <c r="AW109" s="1046"/>
      <c r="AX109" s="1046"/>
      <c r="AY109" s="1046"/>
      <c r="AZ109" s="1046"/>
      <c r="BA109" s="1046"/>
      <c r="BB109" s="1046"/>
      <c r="BC109" s="1046"/>
      <c r="BD109" s="1046"/>
      <c r="BE109" s="1046"/>
      <c r="BF109" s="1046"/>
      <c r="BG109" s="1046"/>
      <c r="BH109" s="1046"/>
      <c r="BI109" s="1046"/>
      <c r="BJ109" s="1046"/>
      <c r="BK109" s="1046"/>
      <c r="BL109" s="1046"/>
      <c r="BM109" s="1046"/>
      <c r="BN109" s="1046"/>
      <c r="BO109" s="1046"/>
      <c r="BP109" s="1046"/>
      <c r="BQ109" s="1046"/>
      <c r="BR109" s="1046"/>
      <c r="BS109" s="1046"/>
      <c r="BT109" s="1046"/>
      <c r="BU109" s="1046"/>
      <c r="BV109" s="1046"/>
      <c r="BW109" s="1046"/>
      <c r="BX109" s="1046"/>
      <c r="BY109" s="1046"/>
      <c r="BZ109" s="1046"/>
      <c r="CA109" s="1046"/>
      <c r="CB109" s="1046"/>
      <c r="CC109" s="1046"/>
      <c r="CD109" s="1046"/>
      <c r="CE109" s="1046"/>
      <c r="CF109" s="1046"/>
      <c r="CG109" s="1046"/>
      <c r="CH109" s="1046"/>
      <c r="CI109" s="1046"/>
      <c r="CJ109" s="1046"/>
      <c r="CK109" s="1046"/>
      <c r="CL109" s="1046"/>
      <c r="CM109" s="1046"/>
      <c r="CN109" s="1046"/>
      <c r="CO109" s="1046"/>
      <c r="CP109" s="1046"/>
      <c r="CQ109" s="1046"/>
      <c r="CR109" s="1046"/>
      <c r="CS109" s="1046"/>
      <c r="CT109" s="1046"/>
      <c r="CU109" s="1046"/>
      <c r="CV109" s="1046"/>
      <c r="CW109" s="1046"/>
      <c r="CX109" s="1046"/>
      <c r="CY109" s="1046"/>
      <c r="CZ109" s="1046"/>
      <c r="DA109" s="1046"/>
      <c r="DB109" s="1046"/>
      <c r="DC109" s="1046"/>
      <c r="DD109" s="1046"/>
      <c r="DE109" s="1046"/>
      <c r="DF109" s="1046"/>
      <c r="DG109" s="1012"/>
      <c r="DH109" s="1012"/>
      <c r="DI109" s="1012"/>
      <c r="DJ109" s="1012"/>
      <c r="DK109" s="1012"/>
      <c r="DL109" s="1012"/>
      <c r="DM109" s="1012"/>
      <c r="DN109" s="1012"/>
      <c r="DO109" s="1012"/>
      <c r="DP109" s="1012"/>
      <c r="DQ109" s="1012"/>
      <c r="DR109" s="1012"/>
      <c r="DS109" s="1012"/>
      <c r="DT109" s="1012"/>
      <c r="DU109" s="1012"/>
      <c r="DV109" s="1012"/>
      <c r="DW109" s="1012"/>
      <c r="DX109" s="1012"/>
      <c r="DY109" s="1012"/>
      <c r="DZ109" s="1012"/>
      <c r="EA109" s="1012"/>
      <c r="EB109" s="1012"/>
      <c r="EC109" s="1012"/>
      <c r="ED109" s="1012"/>
      <c r="EE109" s="1012"/>
      <c r="EF109" s="1012"/>
      <c r="EG109" s="1012"/>
      <c r="EH109" s="1012"/>
      <c r="EI109" s="1012"/>
      <c r="EJ109" s="1012"/>
      <c r="EK109" s="1012"/>
      <c r="EL109" s="1012"/>
      <c r="EM109" s="1012"/>
      <c r="EN109" s="1012"/>
      <c r="EO109" s="1012"/>
      <c r="EP109" s="1012"/>
      <c r="EQ109" s="1012"/>
      <c r="ER109" s="1012"/>
      <c r="ES109" s="1012"/>
      <c r="ET109" s="1012"/>
      <c r="EU109" s="1012"/>
      <c r="EV109" s="1012"/>
      <c r="EW109" s="1012"/>
      <c r="EX109" s="1012"/>
      <c r="EY109" s="1012"/>
      <c r="EZ109" s="1012"/>
      <c r="FA109" s="1012"/>
      <c r="FB109" s="1012"/>
      <c r="FC109" s="1012"/>
      <c r="FD109" s="1012"/>
      <c r="FE109" s="1012"/>
      <c r="FF109" s="1012"/>
      <c r="FG109" s="1012"/>
      <c r="FH109" s="1012"/>
      <c r="FI109" s="1012"/>
      <c r="FJ109" s="1012"/>
      <c r="FK109" s="1012"/>
      <c r="FL109" s="1012"/>
      <c r="FM109" s="1012"/>
      <c r="FN109" s="1012"/>
      <c r="FO109" s="1012"/>
      <c r="FP109" s="1012"/>
      <c r="FQ109" s="1012"/>
      <c r="FR109" s="1012"/>
      <c r="FS109" s="1012"/>
      <c r="FT109" s="1012"/>
      <c r="FU109" s="1012"/>
      <c r="FV109" s="1012"/>
      <c r="FW109" s="1012"/>
      <c r="FX109" s="1012"/>
      <c r="FY109" s="1012"/>
      <c r="FZ109" s="1012"/>
      <c r="GA109" s="1012"/>
      <c r="GB109" s="1012"/>
      <c r="GC109" s="1012"/>
      <c r="GD109" s="1012"/>
      <c r="GE109" s="1012"/>
      <c r="GF109" s="1012"/>
      <c r="GG109" s="1012"/>
      <c r="GH109" s="1012"/>
      <c r="GI109" s="1012"/>
      <c r="GJ109" s="1012"/>
      <c r="GK109" s="1012"/>
      <c r="GL109" s="1012"/>
      <c r="GM109" s="1012"/>
      <c r="GN109" s="1012"/>
      <c r="GO109" s="1012"/>
      <c r="GP109" s="1012"/>
      <c r="GQ109" s="1012"/>
      <c r="GR109" s="1012"/>
      <c r="GS109" s="1012"/>
      <c r="GT109" s="1012"/>
      <c r="GU109" s="1012"/>
      <c r="GV109" s="1012"/>
      <c r="GW109" s="1012"/>
      <c r="GX109" s="1012"/>
      <c r="GY109" s="1012"/>
      <c r="GZ109" s="1012"/>
      <c r="HA109" s="1012"/>
      <c r="HB109" s="1012"/>
      <c r="HC109" s="1012"/>
      <c r="HD109" s="1012"/>
      <c r="HE109" s="1012"/>
    </row>
    <row r="110" spans="1:241" ht="30.75" hidden="1" customHeight="1">
      <c r="A110" s="808" t="s">
        <v>502</v>
      </c>
      <c r="B110" s="808" t="s">
        <v>197</v>
      </c>
      <c r="C110" s="804" t="s">
        <v>343</v>
      </c>
      <c r="D110" s="981"/>
      <c r="E110" s="813" t="s">
        <v>596</v>
      </c>
      <c r="F110" s="813"/>
      <c r="G110" s="816"/>
      <c r="H110" s="803"/>
      <c r="I110" s="1058">
        <v>6</v>
      </c>
      <c r="J110" s="1044" t="s">
        <v>58</v>
      </c>
      <c r="K110" s="1044"/>
      <c r="L110" s="1044"/>
      <c r="M110" s="1044"/>
      <c r="N110" s="889"/>
      <c r="O110" s="889"/>
      <c r="P110" s="1693"/>
      <c r="Q110" s="1755"/>
      <c r="R110" s="1756"/>
      <c r="S110" s="1618"/>
      <c r="T110" s="1040"/>
      <c r="U110" s="1105"/>
      <c r="V110" s="967"/>
      <c r="W110" s="1105"/>
      <c r="X110" s="1105"/>
      <c r="Y110" s="1105"/>
      <c r="Z110" s="1105"/>
      <c r="AA110" s="1105"/>
      <c r="AB110" s="1105"/>
      <c r="AC110" s="1105"/>
      <c r="AD110" s="1105"/>
      <c r="AE110" s="1105"/>
      <c r="AF110" s="1105"/>
      <c r="AG110" s="1105"/>
      <c r="AH110" s="1105"/>
      <c r="AI110" s="884"/>
      <c r="HF110" s="1201"/>
      <c r="HG110" s="1201"/>
      <c r="HH110" s="1201"/>
      <c r="HI110" s="1201"/>
      <c r="HJ110" s="1201"/>
      <c r="HK110" s="1201"/>
      <c r="HL110" s="1201"/>
      <c r="HM110" s="1201"/>
      <c r="HN110" s="1201"/>
      <c r="HO110" s="1201"/>
      <c r="HP110" s="1201"/>
      <c r="HQ110" s="1201"/>
      <c r="HR110" s="1201"/>
      <c r="HS110" s="1201"/>
      <c r="HT110" s="1201"/>
      <c r="HU110" s="1201"/>
      <c r="HV110" s="1201"/>
      <c r="HW110" s="1201"/>
      <c r="HX110" s="1201"/>
      <c r="HY110" s="1201"/>
      <c r="HZ110" s="1201"/>
      <c r="IA110" s="1201"/>
      <c r="IB110" s="1201"/>
      <c r="IC110" s="1201"/>
      <c r="ID110" s="1201"/>
      <c r="IE110" s="1201"/>
      <c r="IF110" s="1201"/>
      <c r="IG110" s="1201"/>
    </row>
    <row r="111" spans="1:241" s="867" customFormat="1" ht="76.5" hidden="1" customHeight="1">
      <c r="A111" s="952"/>
      <c r="B111" s="1337" t="s">
        <v>195</v>
      </c>
      <c r="C111" s="1400" t="s">
        <v>325</v>
      </c>
      <c r="D111" s="1027"/>
      <c r="E111" s="709" t="s">
        <v>511</v>
      </c>
      <c r="F111" s="698" t="s">
        <v>756</v>
      </c>
      <c r="G111" s="900" t="s">
        <v>590</v>
      </c>
      <c r="H111" s="699"/>
      <c r="I111" s="696" t="s">
        <v>46</v>
      </c>
      <c r="J111" s="759">
        <v>3</v>
      </c>
      <c r="K111" s="766" t="s">
        <v>793</v>
      </c>
      <c r="L111" s="766" t="str">
        <f>"06"</f>
        <v>06</v>
      </c>
      <c r="M111" s="766"/>
      <c r="N111" s="771">
        <v>12</v>
      </c>
      <c r="O111" s="1353">
        <v>12</v>
      </c>
      <c r="P111" s="1595"/>
      <c r="Q111" s="1745"/>
      <c r="R111" s="1746"/>
      <c r="S111" s="1614">
        <v>1</v>
      </c>
      <c r="T111" s="1342" t="s">
        <v>104</v>
      </c>
      <c r="U111" s="1342" t="s">
        <v>105</v>
      </c>
      <c r="V111" s="1342" t="s">
        <v>115</v>
      </c>
      <c r="W111" s="1087">
        <v>1</v>
      </c>
      <c r="X111" s="997" t="s">
        <v>107</v>
      </c>
      <c r="Y111" s="997" t="s">
        <v>105</v>
      </c>
      <c r="Z111" s="997" t="s">
        <v>115</v>
      </c>
      <c r="AA111" s="1341">
        <v>1</v>
      </c>
      <c r="AB111" s="1342" t="s">
        <v>107</v>
      </c>
      <c r="AC111" s="1342" t="s">
        <v>105</v>
      </c>
      <c r="AD111" s="1342" t="s">
        <v>115</v>
      </c>
      <c r="AE111" s="1087">
        <v>1</v>
      </c>
      <c r="AF111" s="997" t="s">
        <v>107</v>
      </c>
      <c r="AG111" s="997" t="s">
        <v>105</v>
      </c>
      <c r="AH111" s="997" t="s">
        <v>115</v>
      </c>
      <c r="AI111" s="788" t="s">
        <v>386</v>
      </c>
      <c r="AJ111" s="1061"/>
      <c r="AK111" s="1061"/>
      <c r="AL111" s="1061"/>
      <c r="AM111" s="1061"/>
      <c r="AN111" s="1061"/>
      <c r="AO111" s="1061"/>
      <c r="AP111" s="1061"/>
      <c r="AQ111" s="1061"/>
      <c r="AR111" s="1061"/>
      <c r="AS111" s="1061"/>
      <c r="AT111" s="1061"/>
      <c r="AU111" s="1061"/>
      <c r="AV111" s="1061"/>
      <c r="AW111" s="1061"/>
      <c r="AX111" s="1061"/>
      <c r="AY111" s="1061"/>
      <c r="AZ111" s="1061"/>
      <c r="BA111" s="1061"/>
      <c r="BB111" s="1061"/>
      <c r="BC111" s="1061"/>
      <c r="BD111" s="1061"/>
      <c r="BE111" s="1061"/>
      <c r="BF111" s="1061"/>
      <c r="BG111" s="1061"/>
      <c r="BH111" s="1061"/>
      <c r="BI111" s="1061"/>
      <c r="BJ111" s="1061"/>
      <c r="BK111" s="1061"/>
      <c r="BL111" s="1061"/>
      <c r="BM111" s="1061"/>
      <c r="BN111" s="1061"/>
      <c r="BO111" s="1061"/>
      <c r="BP111" s="1061"/>
      <c r="BQ111" s="1061"/>
      <c r="BR111" s="1061"/>
      <c r="BS111" s="1061"/>
      <c r="BT111" s="1061"/>
      <c r="BU111" s="1061"/>
      <c r="BV111" s="1061"/>
      <c r="BW111" s="1061"/>
      <c r="BX111" s="1061"/>
      <c r="BY111" s="1061"/>
      <c r="BZ111" s="1061"/>
      <c r="CA111" s="1061"/>
      <c r="CB111" s="1061"/>
      <c r="CC111" s="1061"/>
      <c r="CD111" s="1061"/>
      <c r="CE111" s="1061"/>
      <c r="CF111" s="1061"/>
      <c r="CG111" s="1061"/>
      <c r="CH111" s="1061"/>
      <c r="CI111" s="1061"/>
      <c r="CJ111" s="1061"/>
      <c r="CK111" s="1061"/>
      <c r="CL111" s="1061"/>
      <c r="CM111" s="1061"/>
      <c r="CN111" s="1061"/>
      <c r="CO111" s="1061"/>
      <c r="CP111" s="1061"/>
      <c r="CQ111" s="1061"/>
      <c r="CR111" s="1061"/>
      <c r="CS111" s="1061"/>
      <c r="CT111" s="1061"/>
      <c r="CU111" s="1061"/>
      <c r="CV111" s="1061"/>
      <c r="CW111" s="1061"/>
      <c r="CX111" s="1061"/>
      <c r="CY111" s="1061"/>
      <c r="CZ111" s="1061"/>
      <c r="DA111" s="1061"/>
      <c r="DB111" s="1061"/>
      <c r="DC111" s="1061"/>
      <c r="DD111" s="1061"/>
      <c r="DE111" s="1061"/>
      <c r="DF111" s="1061"/>
      <c r="DG111" s="947"/>
      <c r="DH111" s="947"/>
      <c r="DI111" s="947"/>
      <c r="DJ111" s="947"/>
      <c r="DK111" s="947"/>
      <c r="DL111" s="947"/>
      <c r="DM111" s="947"/>
      <c r="DN111" s="947"/>
      <c r="DO111" s="947"/>
      <c r="DP111" s="947"/>
      <c r="DQ111" s="947"/>
      <c r="DR111" s="947"/>
      <c r="DS111" s="947"/>
      <c r="DT111" s="947"/>
      <c r="DU111" s="947"/>
      <c r="DV111" s="947"/>
      <c r="DW111" s="947"/>
      <c r="DX111" s="947"/>
      <c r="DY111" s="947"/>
      <c r="DZ111" s="947"/>
      <c r="EA111" s="947"/>
      <c r="EB111" s="947"/>
      <c r="EC111" s="947"/>
      <c r="ED111" s="947"/>
      <c r="EE111" s="947"/>
      <c r="EF111" s="947"/>
      <c r="EG111" s="947"/>
      <c r="EH111" s="947"/>
      <c r="EI111" s="947"/>
      <c r="EJ111" s="947"/>
      <c r="EK111" s="947"/>
      <c r="EL111" s="947"/>
      <c r="EM111" s="947"/>
      <c r="EN111" s="947"/>
      <c r="EO111" s="947"/>
      <c r="EP111" s="947"/>
      <c r="EQ111" s="947"/>
      <c r="ER111" s="947"/>
      <c r="ES111" s="947"/>
      <c r="ET111" s="947"/>
      <c r="EU111" s="947"/>
      <c r="EV111" s="947"/>
      <c r="EW111" s="947"/>
      <c r="EX111" s="947"/>
      <c r="EY111" s="947"/>
      <c r="EZ111" s="947"/>
      <c r="FA111" s="947"/>
      <c r="FB111" s="947"/>
      <c r="FC111" s="947"/>
      <c r="FD111" s="947"/>
      <c r="FE111" s="947"/>
      <c r="FF111" s="947"/>
      <c r="FG111" s="947"/>
      <c r="FH111" s="947"/>
      <c r="FI111" s="947"/>
      <c r="FJ111" s="947"/>
      <c r="FK111" s="947"/>
      <c r="FL111" s="947"/>
      <c r="FM111" s="947"/>
      <c r="FN111" s="947"/>
      <c r="FO111" s="947"/>
      <c r="FP111" s="947"/>
      <c r="FQ111" s="947"/>
      <c r="FR111" s="947"/>
      <c r="FS111" s="947"/>
      <c r="FT111" s="947"/>
      <c r="FU111" s="947"/>
      <c r="FV111" s="947"/>
      <c r="FW111" s="947"/>
      <c r="FX111" s="947"/>
      <c r="FY111" s="947"/>
      <c r="FZ111" s="947"/>
      <c r="GA111" s="947"/>
      <c r="GB111" s="947"/>
      <c r="GC111" s="947"/>
      <c r="GD111" s="947"/>
      <c r="GE111" s="947"/>
      <c r="GF111" s="947"/>
      <c r="GG111" s="947"/>
      <c r="GH111" s="947"/>
      <c r="GI111" s="947"/>
      <c r="GJ111" s="947"/>
      <c r="GK111" s="947"/>
      <c r="GL111" s="947"/>
      <c r="GM111" s="947"/>
      <c r="GN111" s="947"/>
      <c r="GO111" s="947"/>
      <c r="GP111" s="947"/>
      <c r="GQ111" s="947"/>
      <c r="GR111" s="947"/>
      <c r="GS111" s="947"/>
      <c r="GT111" s="947"/>
      <c r="GU111" s="947"/>
      <c r="GV111" s="947"/>
      <c r="GW111" s="947"/>
      <c r="GX111" s="947"/>
      <c r="GY111" s="947"/>
      <c r="GZ111" s="947"/>
      <c r="HA111" s="947"/>
      <c r="HB111" s="947"/>
      <c r="HC111" s="947"/>
      <c r="HD111" s="947"/>
      <c r="HE111" s="947"/>
    </row>
    <row r="112" spans="1:241" s="867" customFormat="1" ht="76.5" hidden="1" customHeight="1">
      <c r="A112" s="952"/>
      <c r="B112" s="1337" t="s">
        <v>196</v>
      </c>
      <c r="C112" s="1400" t="s">
        <v>1059</v>
      </c>
      <c r="D112" s="1027"/>
      <c r="E112" s="709" t="s">
        <v>511</v>
      </c>
      <c r="F112" s="698" t="s">
        <v>512</v>
      </c>
      <c r="G112" s="900" t="s">
        <v>590</v>
      </c>
      <c r="H112" s="699"/>
      <c r="I112" s="696" t="s">
        <v>46</v>
      </c>
      <c r="J112" s="759">
        <v>3</v>
      </c>
      <c r="K112" s="766" t="s">
        <v>798</v>
      </c>
      <c r="L112" s="766" t="s">
        <v>757</v>
      </c>
      <c r="M112" s="766"/>
      <c r="N112" s="1406">
        <v>20</v>
      </c>
      <c r="O112" s="1353">
        <v>0</v>
      </c>
      <c r="P112" s="1595"/>
      <c r="Q112" s="1745"/>
      <c r="R112" s="1746"/>
      <c r="S112" s="1614">
        <v>1</v>
      </c>
      <c r="T112" s="1342" t="s">
        <v>104</v>
      </c>
      <c r="U112" s="1342" t="s">
        <v>105</v>
      </c>
      <c r="V112" s="1335" t="s">
        <v>755</v>
      </c>
      <c r="W112" s="1087">
        <v>1</v>
      </c>
      <c r="X112" s="997" t="s">
        <v>107</v>
      </c>
      <c r="Y112" s="997" t="s">
        <v>105</v>
      </c>
      <c r="Z112" s="1335" t="s">
        <v>755</v>
      </c>
      <c r="AA112" s="1341">
        <v>1</v>
      </c>
      <c r="AB112" s="1342" t="s">
        <v>107</v>
      </c>
      <c r="AC112" s="1342" t="s">
        <v>105</v>
      </c>
      <c r="AD112" s="1335" t="s">
        <v>755</v>
      </c>
      <c r="AE112" s="1087">
        <v>1</v>
      </c>
      <c r="AF112" s="997" t="s">
        <v>107</v>
      </c>
      <c r="AG112" s="997" t="s">
        <v>105</v>
      </c>
      <c r="AH112" s="1335" t="s">
        <v>755</v>
      </c>
      <c r="AI112" s="788" t="s">
        <v>387</v>
      </c>
      <c r="AJ112" s="1061"/>
      <c r="AK112" s="1061"/>
      <c r="AL112" s="1061"/>
      <c r="AM112" s="1061"/>
      <c r="AN112" s="1061"/>
      <c r="AO112" s="1061"/>
      <c r="AP112" s="1061"/>
      <c r="AQ112" s="1061"/>
      <c r="AR112" s="1061"/>
      <c r="AS112" s="1061"/>
      <c r="AT112" s="1061"/>
      <c r="AU112" s="1061"/>
      <c r="AV112" s="1061"/>
      <c r="AW112" s="1061"/>
      <c r="AX112" s="1061"/>
      <c r="AY112" s="1061"/>
      <c r="AZ112" s="1061"/>
      <c r="BA112" s="1061"/>
      <c r="BB112" s="1061"/>
      <c r="BC112" s="1061"/>
      <c r="BD112" s="1061"/>
      <c r="BE112" s="1061"/>
      <c r="BF112" s="1061"/>
      <c r="BG112" s="1061"/>
      <c r="BH112" s="1061"/>
      <c r="BI112" s="1061"/>
      <c r="BJ112" s="1061"/>
      <c r="BK112" s="1061"/>
      <c r="BL112" s="1061"/>
      <c r="BM112" s="1061"/>
      <c r="BN112" s="1061"/>
      <c r="BO112" s="1061"/>
      <c r="BP112" s="1061"/>
      <c r="BQ112" s="1061"/>
      <c r="BR112" s="1061"/>
      <c r="BS112" s="1061"/>
      <c r="BT112" s="1061"/>
      <c r="BU112" s="1061"/>
      <c r="BV112" s="1061"/>
      <c r="BW112" s="1061"/>
      <c r="BX112" s="1061"/>
      <c r="BY112" s="1061"/>
      <c r="BZ112" s="1061"/>
      <c r="CA112" s="1061"/>
      <c r="CB112" s="1061"/>
      <c r="CC112" s="1061"/>
      <c r="CD112" s="1061"/>
      <c r="CE112" s="1061"/>
      <c r="CF112" s="1061"/>
      <c r="CG112" s="1061"/>
      <c r="CH112" s="1061"/>
      <c r="CI112" s="1061"/>
      <c r="CJ112" s="1061"/>
      <c r="CK112" s="1061"/>
      <c r="CL112" s="1061"/>
      <c r="CM112" s="1061"/>
      <c r="CN112" s="1061"/>
      <c r="CO112" s="1061"/>
      <c r="CP112" s="1061"/>
      <c r="CQ112" s="1061"/>
      <c r="CR112" s="1061"/>
      <c r="CS112" s="1061"/>
      <c r="CT112" s="1061"/>
      <c r="CU112" s="1061"/>
      <c r="CV112" s="1061"/>
      <c r="CW112" s="1061"/>
      <c r="CX112" s="1061"/>
      <c r="CY112" s="1061"/>
      <c r="CZ112" s="1061"/>
      <c r="DA112" s="1061"/>
      <c r="DB112" s="1061"/>
      <c r="DC112" s="1061"/>
      <c r="DD112" s="1061"/>
      <c r="DE112" s="1061"/>
      <c r="DF112" s="1061"/>
      <c r="DG112" s="947"/>
      <c r="DH112" s="947"/>
      <c r="DI112" s="947"/>
      <c r="DJ112" s="947"/>
      <c r="DK112" s="947"/>
      <c r="DL112" s="947"/>
      <c r="DM112" s="947"/>
      <c r="DN112" s="947"/>
      <c r="DO112" s="947"/>
      <c r="DP112" s="947"/>
      <c r="DQ112" s="947"/>
      <c r="DR112" s="947"/>
      <c r="DS112" s="947"/>
      <c r="DT112" s="947"/>
      <c r="DU112" s="947"/>
      <c r="DV112" s="947"/>
      <c r="DW112" s="947"/>
      <c r="DX112" s="947"/>
      <c r="DY112" s="947"/>
      <c r="DZ112" s="947"/>
      <c r="EA112" s="947"/>
      <c r="EB112" s="947"/>
      <c r="EC112" s="947"/>
      <c r="ED112" s="947"/>
      <c r="EE112" s="947"/>
      <c r="EF112" s="947"/>
      <c r="EG112" s="947"/>
      <c r="EH112" s="947"/>
      <c r="EI112" s="947"/>
      <c r="EJ112" s="947"/>
      <c r="EK112" s="947"/>
      <c r="EL112" s="947"/>
      <c r="EM112" s="947"/>
      <c r="EN112" s="947"/>
      <c r="EO112" s="947"/>
      <c r="EP112" s="947"/>
      <c r="EQ112" s="947"/>
      <c r="ER112" s="947"/>
      <c r="ES112" s="947"/>
      <c r="ET112" s="947"/>
      <c r="EU112" s="947"/>
      <c r="EV112" s="947"/>
      <c r="EW112" s="947"/>
      <c r="EX112" s="947"/>
      <c r="EY112" s="947"/>
      <c r="EZ112" s="947"/>
      <c r="FA112" s="947"/>
      <c r="FB112" s="947"/>
      <c r="FC112" s="947"/>
      <c r="FD112" s="947"/>
      <c r="FE112" s="947"/>
      <c r="FF112" s="947"/>
      <c r="FG112" s="947"/>
      <c r="FH112" s="947"/>
      <c r="FI112" s="947"/>
      <c r="FJ112" s="947"/>
      <c r="FK112" s="947"/>
      <c r="FL112" s="947"/>
      <c r="FM112" s="947"/>
      <c r="FN112" s="947"/>
      <c r="FO112" s="947"/>
      <c r="FP112" s="947"/>
      <c r="FQ112" s="947"/>
      <c r="FR112" s="947"/>
      <c r="FS112" s="947"/>
      <c r="FT112" s="947"/>
      <c r="FU112" s="947"/>
      <c r="FV112" s="947"/>
      <c r="FW112" s="947"/>
      <c r="FX112" s="947"/>
      <c r="FY112" s="947"/>
      <c r="FZ112" s="947"/>
      <c r="GA112" s="947"/>
      <c r="GB112" s="947"/>
      <c r="GC112" s="947"/>
      <c r="GD112" s="947"/>
      <c r="GE112" s="947"/>
      <c r="GF112" s="947"/>
      <c r="GG112" s="947"/>
      <c r="GH112" s="947"/>
      <c r="GI112" s="947"/>
      <c r="GJ112" s="947"/>
      <c r="GK112" s="947"/>
      <c r="GL112" s="947"/>
      <c r="GM112" s="947"/>
      <c r="GN112" s="947"/>
      <c r="GO112" s="947"/>
      <c r="GP112" s="947"/>
      <c r="GQ112" s="947"/>
      <c r="GR112" s="947"/>
      <c r="GS112" s="947"/>
      <c r="GT112" s="947"/>
      <c r="GU112" s="947"/>
      <c r="GV112" s="947"/>
      <c r="GW112" s="947"/>
      <c r="GX112" s="947"/>
      <c r="GY112" s="947"/>
      <c r="GZ112" s="947"/>
      <c r="HA112" s="947"/>
      <c r="HB112" s="947"/>
      <c r="HC112" s="947"/>
      <c r="HD112" s="947"/>
      <c r="HE112" s="947"/>
    </row>
    <row r="113" spans="1:241" ht="30.75" hidden="1" customHeight="1">
      <c r="A113" s="808" t="s">
        <v>504</v>
      </c>
      <c r="B113" s="808" t="s">
        <v>198</v>
      </c>
      <c r="C113" s="804" t="s">
        <v>140</v>
      </c>
      <c r="D113" s="981"/>
      <c r="E113" s="813" t="s">
        <v>596</v>
      </c>
      <c r="F113" s="813"/>
      <c r="G113" s="816"/>
      <c r="H113" s="803"/>
      <c r="I113" s="1058">
        <v>6</v>
      </c>
      <c r="J113" s="1044" t="s">
        <v>58</v>
      </c>
      <c r="K113" s="1044"/>
      <c r="L113" s="1044"/>
      <c r="M113" s="1044"/>
      <c r="N113" s="889"/>
      <c r="O113" s="889"/>
      <c r="P113" s="1693"/>
      <c r="Q113" s="1755"/>
      <c r="R113" s="1756"/>
      <c r="S113" s="1618"/>
      <c r="T113" s="1040"/>
      <c r="U113" s="1105"/>
      <c r="V113" s="967"/>
      <c r="W113" s="1105"/>
      <c r="X113" s="1105"/>
      <c r="Y113" s="1105"/>
      <c r="Z113" s="1105"/>
      <c r="AA113" s="1105"/>
      <c r="AB113" s="1105"/>
      <c r="AC113" s="1105"/>
      <c r="AD113" s="1105"/>
      <c r="AE113" s="1105"/>
      <c r="AF113" s="1105"/>
      <c r="AG113" s="1105"/>
      <c r="AH113" s="1105"/>
      <c r="AI113" s="884"/>
      <c r="HF113" s="1201"/>
      <c r="HG113" s="1201"/>
      <c r="HH113" s="1201"/>
      <c r="HI113" s="1201"/>
      <c r="HJ113" s="1201"/>
      <c r="HK113" s="1201"/>
      <c r="HL113" s="1201"/>
      <c r="HM113" s="1201"/>
      <c r="HN113" s="1201"/>
      <c r="HO113" s="1201"/>
      <c r="HP113" s="1201"/>
      <c r="HQ113" s="1201"/>
      <c r="HR113" s="1201"/>
      <c r="HS113" s="1201"/>
      <c r="HT113" s="1201"/>
      <c r="HU113" s="1201"/>
      <c r="HV113" s="1201"/>
      <c r="HW113" s="1201"/>
      <c r="HX113" s="1201"/>
      <c r="HY113" s="1201"/>
      <c r="HZ113" s="1201"/>
      <c r="IA113" s="1201"/>
      <c r="IB113" s="1201"/>
      <c r="IC113" s="1201"/>
      <c r="ID113" s="1201"/>
      <c r="IE113" s="1201"/>
      <c r="IF113" s="1201"/>
      <c r="IG113" s="1201"/>
    </row>
    <row r="114" spans="1:241" s="867" customFormat="1" ht="114.75" hidden="1" customHeight="1">
      <c r="A114" s="708"/>
      <c r="B114" s="708" t="s">
        <v>121</v>
      </c>
      <c r="C114" s="931" t="s">
        <v>122</v>
      </c>
      <c r="D114" s="807" t="str">
        <f>IF(D108="","",D108)</f>
        <v>LOL3D7BLOL3E7DLOL3H7C</v>
      </c>
      <c r="E114" s="1018" t="str">
        <f t="shared" ref="E114:H114" si="0">IF(E108="","",E108)</f>
        <v>UE spécialisation</v>
      </c>
      <c r="F114" s="834" t="str">
        <f t="shared" si="0"/>
        <v>ESPE- L2 LEA parc. MEEF 2 et MEF FLM-FLE, L2 LLCER parc. MEEF 2 et MEF FLM-FLE, L2 Lettres, L2 Histoire parc. MEEF, L2 Géo parc. MEEF, L2 SDL parc. MEF FLM-FLE et LSF</v>
      </c>
      <c r="G114" s="1018" t="s">
        <v>1051</v>
      </c>
      <c r="H114" s="1018" t="str">
        <f t="shared" si="0"/>
        <v/>
      </c>
      <c r="I114" s="1018" t="s">
        <v>46</v>
      </c>
      <c r="J114" s="1018">
        <v>3</v>
      </c>
      <c r="K114" s="883" t="str">
        <f t="shared" ref="K114:AI114" si="1">IF(K108="","",K108)</f>
        <v>QUITTELIER Sylvie</v>
      </c>
      <c r="L114" s="883">
        <f t="shared" si="1"/>
        <v>70</v>
      </c>
      <c r="M114" s="912">
        <f t="shared" si="1"/>
        <v>79</v>
      </c>
      <c r="N114" s="1349">
        <f t="shared" si="1"/>
        <v>20</v>
      </c>
      <c r="O114" s="1350" t="str">
        <f t="shared" si="1"/>
        <v/>
      </c>
      <c r="P114" s="1694" t="str">
        <f t="shared" si="1"/>
        <v/>
      </c>
      <c r="Q114" s="1749"/>
      <c r="R114" s="1750"/>
      <c r="S114" s="1617">
        <f t="shared" si="1"/>
        <v>1</v>
      </c>
      <c r="T114" s="1351" t="str">
        <f t="shared" si="1"/>
        <v>CC</v>
      </c>
      <c r="U114" s="1347" t="str">
        <f t="shared" si="1"/>
        <v>Ecrit</v>
      </c>
      <c r="V114" s="1352" t="str">
        <f t="shared" si="1"/>
        <v/>
      </c>
      <c r="W114" s="911">
        <f t="shared" si="1"/>
        <v>1</v>
      </c>
      <c r="X114" s="1047" t="str">
        <f t="shared" si="1"/>
        <v>CT</v>
      </c>
      <c r="Y114" s="1047" t="str">
        <f t="shared" si="1"/>
        <v>Ecrit</v>
      </c>
      <c r="Z114" s="1047" t="str">
        <f t="shared" si="1"/>
        <v>1h30</v>
      </c>
      <c r="AA114" s="1348">
        <f t="shared" si="1"/>
        <v>1</v>
      </c>
      <c r="AB114" s="1347" t="str">
        <f t="shared" si="1"/>
        <v>CT</v>
      </c>
      <c r="AC114" s="1347" t="str">
        <f t="shared" si="1"/>
        <v>Ecrit</v>
      </c>
      <c r="AD114" s="1347" t="str">
        <f t="shared" si="1"/>
        <v>1h30</v>
      </c>
      <c r="AE114" s="911">
        <f t="shared" si="1"/>
        <v>1</v>
      </c>
      <c r="AF114" s="1047" t="str">
        <f t="shared" si="1"/>
        <v>CT</v>
      </c>
      <c r="AG114" s="1047" t="str">
        <f t="shared" si="1"/>
        <v>Ecrit</v>
      </c>
      <c r="AH114" s="1047" t="str">
        <f t="shared" si="1"/>
        <v>1h30</v>
      </c>
      <c r="AI114" s="874" t="str">
        <f t="shared" si="1"/>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J114" s="1061"/>
      <c r="AK114" s="1061"/>
      <c r="AL114" s="1061"/>
      <c r="AM114" s="1061"/>
      <c r="AN114" s="1061"/>
      <c r="AO114" s="1061"/>
      <c r="AP114" s="1061"/>
      <c r="AQ114" s="1061"/>
      <c r="AR114" s="1061"/>
      <c r="AS114" s="1061"/>
      <c r="AT114" s="1061"/>
      <c r="AU114" s="1061"/>
      <c r="AV114" s="1061"/>
      <c r="AW114" s="1061"/>
      <c r="AX114" s="1061"/>
      <c r="AY114" s="1061"/>
      <c r="AZ114" s="1061"/>
      <c r="BA114" s="1061"/>
      <c r="BB114" s="1061"/>
      <c r="BC114" s="1061"/>
      <c r="BD114" s="1061"/>
      <c r="BE114" s="1061"/>
      <c r="BF114" s="1061"/>
      <c r="BG114" s="1061"/>
      <c r="BH114" s="1061"/>
      <c r="BI114" s="1061"/>
      <c r="BJ114" s="1061"/>
      <c r="BK114" s="1061"/>
      <c r="BL114" s="1061"/>
      <c r="BM114" s="1061"/>
      <c r="BN114" s="1061"/>
      <c r="BO114" s="1061"/>
      <c r="BP114" s="1061"/>
      <c r="BQ114" s="1061"/>
      <c r="BR114" s="1061"/>
      <c r="BS114" s="1061"/>
      <c r="BT114" s="1061"/>
      <c r="BU114" s="1061"/>
      <c r="BV114" s="1061"/>
      <c r="BW114" s="1061"/>
      <c r="BX114" s="1061"/>
      <c r="BY114" s="1061"/>
      <c r="BZ114" s="1061"/>
      <c r="CA114" s="1061"/>
      <c r="CB114" s="1061"/>
      <c r="CC114" s="1061"/>
      <c r="CD114" s="1061"/>
      <c r="CE114" s="1061"/>
      <c r="CF114" s="1061"/>
      <c r="CG114" s="1061"/>
      <c r="CH114" s="1061"/>
      <c r="CI114" s="1061"/>
      <c r="CJ114" s="1061"/>
      <c r="CK114" s="1061"/>
      <c r="CL114" s="1061"/>
      <c r="CM114" s="1061"/>
      <c r="CN114" s="1061"/>
      <c r="CO114" s="1061"/>
      <c r="CP114" s="1061"/>
      <c r="CQ114" s="1061"/>
      <c r="CR114" s="1061"/>
      <c r="CS114" s="1061"/>
      <c r="CT114" s="1061"/>
      <c r="CU114" s="1061"/>
      <c r="CV114" s="1061"/>
      <c r="CW114" s="1061"/>
      <c r="CX114" s="1061"/>
      <c r="CY114" s="1061"/>
      <c r="CZ114" s="1061"/>
      <c r="DA114" s="1061"/>
      <c r="DB114" s="1061"/>
      <c r="DC114" s="1061"/>
      <c r="DD114" s="1061"/>
      <c r="DE114" s="1061"/>
      <c r="DF114" s="1061"/>
      <c r="DG114" s="947"/>
      <c r="DH114" s="947"/>
      <c r="DI114" s="947"/>
      <c r="DJ114" s="947"/>
      <c r="DK114" s="947"/>
      <c r="DL114" s="947"/>
      <c r="DM114" s="947"/>
      <c r="DN114" s="947"/>
      <c r="DO114" s="947"/>
      <c r="DP114" s="947"/>
      <c r="DQ114" s="947"/>
      <c r="DR114" s="947"/>
      <c r="DS114" s="947"/>
      <c r="DT114" s="947"/>
      <c r="DU114" s="947"/>
      <c r="DV114" s="947"/>
      <c r="DW114" s="947"/>
      <c r="DX114" s="947"/>
      <c r="DY114" s="947"/>
      <c r="DZ114" s="947"/>
      <c r="EA114" s="947"/>
      <c r="EB114" s="947"/>
      <c r="EC114" s="947"/>
      <c r="ED114" s="947"/>
      <c r="EE114" s="947"/>
      <c r="EF114" s="947"/>
      <c r="EG114" s="947"/>
      <c r="EH114" s="947"/>
      <c r="EI114" s="947"/>
      <c r="EJ114" s="947"/>
      <c r="EK114" s="947"/>
      <c r="EL114" s="947"/>
      <c r="EM114" s="947"/>
      <c r="EN114" s="947"/>
      <c r="EO114" s="947"/>
      <c r="EP114" s="947"/>
      <c r="EQ114" s="947"/>
      <c r="ER114" s="947"/>
      <c r="ES114" s="947"/>
      <c r="ET114" s="947"/>
      <c r="EU114" s="947"/>
      <c r="EV114" s="947"/>
      <c r="EW114" s="947"/>
      <c r="EX114" s="947"/>
      <c r="EY114" s="947"/>
      <c r="EZ114" s="947"/>
      <c r="FA114" s="947"/>
      <c r="FB114" s="947"/>
      <c r="FC114" s="947"/>
      <c r="FD114" s="947"/>
      <c r="FE114" s="947"/>
      <c r="FF114" s="947"/>
      <c r="FG114" s="947"/>
      <c r="FH114" s="947"/>
      <c r="FI114" s="947"/>
      <c r="FJ114" s="947"/>
      <c r="FK114" s="947"/>
      <c r="FL114" s="947"/>
      <c r="FM114" s="947"/>
      <c r="FN114" s="947"/>
      <c r="FO114" s="947"/>
      <c r="FP114" s="947"/>
      <c r="FQ114" s="947"/>
      <c r="FR114" s="947"/>
      <c r="FS114" s="947"/>
      <c r="FT114" s="947"/>
      <c r="FU114" s="947"/>
      <c r="FV114" s="947"/>
      <c r="FW114" s="947"/>
      <c r="FX114" s="947"/>
      <c r="FY114" s="947"/>
      <c r="FZ114" s="947"/>
      <c r="GA114" s="947"/>
      <c r="GB114" s="947"/>
      <c r="GC114" s="947"/>
      <c r="GD114" s="947"/>
      <c r="GE114" s="947"/>
      <c r="GF114" s="947"/>
      <c r="GG114" s="947"/>
      <c r="GH114" s="947"/>
      <c r="GI114" s="947"/>
      <c r="GJ114" s="947"/>
      <c r="GK114" s="947"/>
      <c r="GL114" s="947"/>
      <c r="GM114" s="947"/>
      <c r="GN114" s="947"/>
      <c r="GO114" s="947"/>
      <c r="GP114" s="947"/>
      <c r="GQ114" s="947"/>
      <c r="GR114" s="947"/>
      <c r="GS114" s="947"/>
      <c r="GT114" s="947"/>
      <c r="GU114" s="947"/>
      <c r="GV114" s="947"/>
      <c r="GW114" s="947"/>
      <c r="GX114" s="947"/>
      <c r="GY114" s="947"/>
      <c r="GZ114" s="947"/>
      <c r="HA114" s="947"/>
      <c r="HB114" s="947"/>
      <c r="HC114" s="947"/>
      <c r="HD114" s="947"/>
      <c r="HE114" s="947"/>
    </row>
    <row r="115" spans="1:241" s="867" customFormat="1" ht="89.25" hidden="1" customHeight="1">
      <c r="A115" s="710"/>
      <c r="B115" s="710" t="s">
        <v>194</v>
      </c>
      <c r="C115" s="691" t="s">
        <v>43</v>
      </c>
      <c r="D115" s="1027"/>
      <c r="E115" s="1018" t="s">
        <v>511</v>
      </c>
      <c r="F115" s="1018" t="s">
        <v>738</v>
      </c>
      <c r="G115" s="1018" t="s">
        <v>163</v>
      </c>
      <c r="H115" s="985"/>
      <c r="I115" s="1018" t="s">
        <v>46</v>
      </c>
      <c r="J115" s="1018" t="s">
        <v>46</v>
      </c>
      <c r="K115" s="960" t="s">
        <v>739</v>
      </c>
      <c r="L115" s="1018" t="str">
        <f>"07"</f>
        <v>07</v>
      </c>
      <c r="M115" s="912">
        <v>79</v>
      </c>
      <c r="N115" s="844">
        <v>10</v>
      </c>
      <c r="O115" s="904">
        <v>15</v>
      </c>
      <c r="P115" s="1694"/>
      <c r="Q115" s="1749"/>
      <c r="R115" s="1750"/>
      <c r="S115" s="1617">
        <v>1</v>
      </c>
      <c r="T115" s="1345" t="s">
        <v>104</v>
      </c>
      <c r="U115" s="1355"/>
      <c r="V115" s="1355"/>
      <c r="W115" s="995">
        <v>1</v>
      </c>
      <c r="X115" s="1059" t="s">
        <v>107</v>
      </c>
      <c r="Y115" s="1059" t="s">
        <v>124</v>
      </c>
      <c r="Z115" s="1059" t="s">
        <v>940</v>
      </c>
      <c r="AA115" s="1346">
        <v>1</v>
      </c>
      <c r="AB115" s="1345" t="s">
        <v>107</v>
      </c>
      <c r="AC115" s="1346" t="s">
        <v>124</v>
      </c>
      <c r="AD115" s="1346" t="s">
        <v>940</v>
      </c>
      <c r="AE115" s="995">
        <v>1</v>
      </c>
      <c r="AF115" s="1059" t="s">
        <v>107</v>
      </c>
      <c r="AG115" s="1059" t="s">
        <v>124</v>
      </c>
      <c r="AH115" s="1059" t="s">
        <v>940</v>
      </c>
      <c r="AI115" s="874" t="s">
        <v>388</v>
      </c>
      <c r="AJ115" s="1061"/>
      <c r="AK115" s="1061"/>
      <c r="AL115" s="1061"/>
      <c r="AM115" s="1061"/>
      <c r="AN115" s="1061"/>
      <c r="AO115" s="1061"/>
      <c r="AP115" s="1061"/>
      <c r="AQ115" s="1061"/>
      <c r="AR115" s="1061"/>
      <c r="AS115" s="1061"/>
      <c r="AT115" s="1061"/>
      <c r="AU115" s="1061"/>
      <c r="AV115" s="1061"/>
      <c r="AW115" s="1061"/>
      <c r="AX115" s="1061"/>
      <c r="AY115" s="1061"/>
      <c r="AZ115" s="1061"/>
      <c r="BA115" s="1061"/>
      <c r="BB115" s="1061"/>
      <c r="BC115" s="1061"/>
      <c r="BD115" s="1061"/>
      <c r="BE115" s="1061"/>
      <c r="BF115" s="1061"/>
      <c r="BG115" s="1061"/>
      <c r="BH115" s="1061"/>
      <c r="BI115" s="1061"/>
      <c r="BJ115" s="1061"/>
      <c r="BK115" s="1061"/>
      <c r="BL115" s="1061"/>
      <c r="BM115" s="1061"/>
      <c r="BN115" s="1061"/>
      <c r="BO115" s="1061"/>
      <c r="BP115" s="1061"/>
      <c r="BQ115" s="1061"/>
      <c r="BR115" s="1061"/>
      <c r="BS115" s="1061"/>
      <c r="BT115" s="1061"/>
      <c r="BU115" s="1061"/>
      <c r="BV115" s="1061"/>
      <c r="BW115" s="1061"/>
      <c r="BX115" s="1061"/>
      <c r="BY115" s="1061"/>
      <c r="BZ115" s="1061"/>
      <c r="CA115" s="1061"/>
      <c r="CB115" s="1061"/>
      <c r="CC115" s="1061"/>
      <c r="CD115" s="1061"/>
      <c r="CE115" s="1061"/>
      <c r="CF115" s="1061"/>
      <c r="CG115" s="1061"/>
      <c r="CH115" s="1061"/>
      <c r="CI115" s="1061"/>
      <c r="CJ115" s="1061"/>
      <c r="CK115" s="1061"/>
      <c r="CL115" s="1061"/>
      <c r="CM115" s="1061"/>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61"/>
      <c r="DG115" s="947"/>
      <c r="DH115" s="947"/>
      <c r="DI115" s="947"/>
      <c r="DJ115" s="947"/>
      <c r="DK115" s="947"/>
      <c r="DL115" s="947"/>
      <c r="DM115" s="947"/>
      <c r="DN115" s="947"/>
      <c r="DO115" s="947"/>
      <c r="DP115" s="947"/>
      <c r="DQ115" s="947"/>
      <c r="DR115" s="947"/>
      <c r="DS115" s="947"/>
      <c r="DT115" s="947"/>
      <c r="DU115" s="947"/>
      <c r="DV115" s="947"/>
      <c r="DW115" s="947"/>
      <c r="DX115" s="947"/>
      <c r="DY115" s="947"/>
      <c r="DZ115" s="947"/>
      <c r="EA115" s="947"/>
      <c r="EB115" s="947"/>
      <c r="EC115" s="947"/>
      <c r="ED115" s="947"/>
      <c r="EE115" s="947"/>
      <c r="EF115" s="947"/>
      <c r="EG115" s="947"/>
      <c r="EH115" s="947"/>
      <c r="EI115" s="947"/>
      <c r="EJ115" s="947"/>
      <c r="EK115" s="947"/>
      <c r="EL115" s="947"/>
      <c r="EM115" s="947"/>
      <c r="EN115" s="947"/>
      <c r="EO115" s="947"/>
      <c r="EP115" s="947"/>
      <c r="EQ115" s="947"/>
      <c r="ER115" s="947"/>
      <c r="ES115" s="947"/>
      <c r="ET115" s="947"/>
      <c r="EU115" s="947"/>
      <c r="EV115" s="947"/>
      <c r="EW115" s="947"/>
      <c r="EX115" s="947"/>
      <c r="EY115" s="947"/>
      <c r="EZ115" s="947"/>
      <c r="FA115" s="947"/>
      <c r="FB115" s="947"/>
      <c r="FC115" s="947"/>
      <c r="FD115" s="947"/>
      <c r="FE115" s="947"/>
      <c r="FF115" s="947"/>
      <c r="FG115" s="947"/>
      <c r="FH115" s="947"/>
      <c r="FI115" s="947"/>
      <c r="FJ115" s="947"/>
      <c r="FK115" s="947"/>
      <c r="FL115" s="947"/>
      <c r="FM115" s="947"/>
      <c r="FN115" s="947"/>
      <c r="FO115" s="947"/>
      <c r="FP115" s="947"/>
      <c r="FQ115" s="947"/>
      <c r="FR115" s="947"/>
      <c r="FS115" s="947"/>
      <c r="FT115" s="947"/>
      <c r="FU115" s="947"/>
      <c r="FV115" s="947"/>
      <c r="FW115" s="947"/>
      <c r="FX115" s="947"/>
      <c r="FY115" s="947"/>
      <c r="FZ115" s="947"/>
      <c r="GA115" s="947"/>
      <c r="GB115" s="947"/>
      <c r="GC115" s="947"/>
      <c r="GD115" s="947"/>
      <c r="GE115" s="947"/>
      <c r="GF115" s="947"/>
      <c r="GG115" s="947"/>
      <c r="GH115" s="947"/>
      <c r="GI115" s="947"/>
      <c r="GJ115" s="947"/>
      <c r="GK115" s="947"/>
      <c r="GL115" s="947"/>
      <c r="GM115" s="947"/>
      <c r="GN115" s="947"/>
      <c r="GO115" s="947"/>
      <c r="GP115" s="947"/>
      <c r="GQ115" s="947"/>
      <c r="GR115" s="947"/>
      <c r="GS115" s="947"/>
      <c r="GT115" s="947"/>
      <c r="GU115" s="947"/>
      <c r="GV115" s="947"/>
      <c r="GW115" s="947"/>
      <c r="GX115" s="947"/>
      <c r="GY115" s="947"/>
      <c r="GZ115" s="947"/>
      <c r="HA115" s="947"/>
      <c r="HB115" s="947"/>
      <c r="HC115" s="947"/>
      <c r="HD115" s="947"/>
      <c r="HE115" s="947"/>
    </row>
    <row r="116" spans="1:241" ht="30.75" hidden="1" customHeight="1">
      <c r="A116" s="808" t="s">
        <v>1092</v>
      </c>
      <c r="B116" s="808" t="s">
        <v>200</v>
      </c>
      <c r="C116" s="804" t="s">
        <v>344</v>
      </c>
      <c r="D116" s="981"/>
      <c r="E116" s="813" t="s">
        <v>596</v>
      </c>
      <c r="F116" s="813"/>
      <c r="G116" s="816"/>
      <c r="H116" s="803"/>
      <c r="I116" s="1058">
        <v>6</v>
      </c>
      <c r="J116" s="1044" t="s">
        <v>58</v>
      </c>
      <c r="K116" s="1044"/>
      <c r="L116" s="1044"/>
      <c r="M116" s="1044"/>
      <c r="N116" s="889"/>
      <c r="O116" s="889"/>
      <c r="P116" s="1693"/>
      <c r="Q116" s="1755"/>
      <c r="R116" s="1756"/>
      <c r="S116" s="1618"/>
      <c r="T116" s="1040"/>
      <c r="U116" s="1105"/>
      <c r="V116" s="967"/>
      <c r="W116" s="1105"/>
      <c r="X116" s="1105"/>
      <c r="Y116" s="1105"/>
      <c r="Z116" s="1105"/>
      <c r="AA116" s="1105"/>
      <c r="AB116" s="1105"/>
      <c r="AC116" s="1105"/>
      <c r="AD116" s="1105"/>
      <c r="AE116" s="1105"/>
      <c r="AF116" s="1105"/>
      <c r="AG116" s="1105"/>
      <c r="AH116" s="1105"/>
      <c r="AI116" s="884"/>
      <c r="HF116" s="1201"/>
      <c r="HG116" s="1201"/>
      <c r="HH116" s="1201"/>
      <c r="HI116" s="1201"/>
      <c r="HJ116" s="1201"/>
      <c r="HK116" s="1201"/>
      <c r="HL116" s="1201"/>
      <c r="HM116" s="1201"/>
      <c r="HN116" s="1201"/>
      <c r="HO116" s="1201"/>
      <c r="HP116" s="1201"/>
      <c r="HQ116" s="1201"/>
      <c r="HR116" s="1201"/>
      <c r="HS116" s="1201"/>
      <c r="HT116" s="1201"/>
      <c r="HU116" s="1201"/>
      <c r="HV116" s="1201"/>
      <c r="HW116" s="1201"/>
      <c r="HX116" s="1201"/>
      <c r="HY116" s="1201"/>
      <c r="HZ116" s="1201"/>
      <c r="IA116" s="1201"/>
      <c r="IB116" s="1201"/>
      <c r="IC116" s="1201"/>
      <c r="ID116" s="1201"/>
      <c r="IE116" s="1201"/>
      <c r="IF116" s="1201"/>
      <c r="IG116" s="1201"/>
    </row>
    <row r="117" spans="1:241" ht="31.5" hidden="1" customHeight="1">
      <c r="A117" s="952"/>
      <c r="B117" s="1562" t="s">
        <v>1090</v>
      </c>
      <c r="C117" s="1563" t="s">
        <v>1096</v>
      </c>
      <c r="D117" s="1027"/>
      <c r="E117" s="709" t="s">
        <v>511</v>
      </c>
      <c r="F117" s="698" t="s">
        <v>513</v>
      </c>
      <c r="G117" s="1039" t="s">
        <v>1039</v>
      </c>
      <c r="H117" s="699"/>
      <c r="I117" s="696" t="s">
        <v>46</v>
      </c>
      <c r="J117" s="759">
        <v>3</v>
      </c>
      <c r="K117" s="1277" t="s">
        <v>788</v>
      </c>
      <c r="L117" s="766" t="s">
        <v>751</v>
      </c>
      <c r="M117" s="766"/>
      <c r="N117" s="758"/>
      <c r="O117" s="1353">
        <v>18</v>
      </c>
      <c r="P117" s="1595"/>
      <c r="Q117" s="1745"/>
      <c r="R117" s="1746"/>
      <c r="S117" s="1614">
        <v>1</v>
      </c>
      <c r="T117" s="1342" t="s">
        <v>104</v>
      </c>
      <c r="U117" s="1342" t="s">
        <v>105</v>
      </c>
      <c r="V117" s="1342" t="s">
        <v>115</v>
      </c>
      <c r="W117" s="1087">
        <v>1</v>
      </c>
      <c r="X117" s="997" t="s">
        <v>107</v>
      </c>
      <c r="Y117" s="997" t="s">
        <v>105</v>
      </c>
      <c r="Z117" s="997" t="s">
        <v>115</v>
      </c>
      <c r="AA117" s="1341">
        <v>1</v>
      </c>
      <c r="AB117" s="1342" t="s">
        <v>107</v>
      </c>
      <c r="AC117" s="1342" t="s">
        <v>105</v>
      </c>
      <c r="AD117" s="1342" t="s">
        <v>115</v>
      </c>
      <c r="AE117" s="1087">
        <v>1</v>
      </c>
      <c r="AF117" s="997" t="s">
        <v>107</v>
      </c>
      <c r="AG117" s="997" t="s">
        <v>105</v>
      </c>
      <c r="AH117" s="997" t="s">
        <v>115</v>
      </c>
      <c r="AI117" s="788" t="s">
        <v>383</v>
      </c>
    </row>
    <row r="118" spans="1:241" ht="38.25" hidden="1" customHeight="1">
      <c r="A118" s="952"/>
      <c r="B118" s="1562" t="s">
        <v>1091</v>
      </c>
      <c r="C118" s="1564" t="s">
        <v>1097</v>
      </c>
      <c r="D118" s="1027"/>
      <c r="E118" s="709" t="s">
        <v>511</v>
      </c>
      <c r="F118" s="698" t="s">
        <v>513</v>
      </c>
      <c r="G118" s="1039" t="s">
        <v>1039</v>
      </c>
      <c r="H118" s="699"/>
      <c r="I118" s="696" t="s">
        <v>46</v>
      </c>
      <c r="J118" s="759">
        <v>3</v>
      </c>
      <c r="K118" s="1277" t="s">
        <v>783</v>
      </c>
      <c r="L118" s="766">
        <v>11</v>
      </c>
      <c r="M118" s="766"/>
      <c r="N118" s="758"/>
      <c r="O118" s="1353">
        <v>18</v>
      </c>
      <c r="P118" s="1595"/>
      <c r="Q118" s="1745"/>
      <c r="R118" s="1746"/>
      <c r="S118" s="1614">
        <v>1</v>
      </c>
      <c r="T118" s="1342" t="s">
        <v>104</v>
      </c>
      <c r="U118" s="1342" t="s">
        <v>105</v>
      </c>
      <c r="V118" s="1335" t="s">
        <v>115</v>
      </c>
      <c r="W118" s="1087">
        <v>1</v>
      </c>
      <c r="X118" s="997" t="s">
        <v>107</v>
      </c>
      <c r="Y118" s="997" t="s">
        <v>105</v>
      </c>
      <c r="Z118" s="1335" t="s">
        <v>115</v>
      </c>
      <c r="AA118" s="1341">
        <v>1</v>
      </c>
      <c r="AB118" s="1342" t="s">
        <v>107</v>
      </c>
      <c r="AC118" s="1342" t="s">
        <v>105</v>
      </c>
      <c r="AD118" s="1335" t="s">
        <v>115</v>
      </c>
      <c r="AE118" s="1087">
        <v>1</v>
      </c>
      <c r="AF118" s="997" t="s">
        <v>107</v>
      </c>
      <c r="AG118" s="997" t="s">
        <v>105</v>
      </c>
      <c r="AH118" s="1335" t="s">
        <v>115</v>
      </c>
      <c r="AI118" s="788" t="s">
        <v>384</v>
      </c>
    </row>
    <row r="119" spans="1:241" ht="30.75" hidden="1" customHeight="1">
      <c r="A119" s="808" t="s">
        <v>505</v>
      </c>
      <c r="B119" s="808" t="s">
        <v>201</v>
      </c>
      <c r="C119" s="804" t="s">
        <v>72</v>
      </c>
      <c r="D119" s="981"/>
      <c r="E119" s="813" t="s">
        <v>596</v>
      </c>
      <c r="F119" s="813"/>
      <c r="G119" s="816"/>
      <c r="H119" s="803"/>
      <c r="I119" s="1058">
        <v>6</v>
      </c>
      <c r="J119" s="1044" t="s">
        <v>58</v>
      </c>
      <c r="K119" s="1044"/>
      <c r="L119" s="1044"/>
      <c r="M119" s="1044"/>
      <c r="N119" s="889"/>
      <c r="O119" s="889"/>
      <c r="P119" s="1693"/>
      <c r="Q119" s="1755"/>
      <c r="R119" s="1756"/>
      <c r="S119" s="1618"/>
      <c r="T119" s="1040"/>
      <c r="U119" s="1105"/>
      <c r="V119" s="967"/>
      <c r="W119" s="1105"/>
      <c r="X119" s="1105"/>
      <c r="Y119" s="1105"/>
      <c r="Z119" s="1105"/>
      <c r="AA119" s="1105"/>
      <c r="AB119" s="1105"/>
      <c r="AC119" s="1105"/>
      <c r="AD119" s="1105"/>
      <c r="AE119" s="1105"/>
      <c r="AF119" s="1105"/>
      <c r="AG119" s="1105"/>
      <c r="AH119" s="1105"/>
      <c r="AI119" s="884"/>
      <c r="HF119" s="1201"/>
      <c r="HG119" s="1201"/>
      <c r="HH119" s="1201"/>
      <c r="HI119" s="1201"/>
      <c r="HJ119" s="1201"/>
      <c r="HK119" s="1201"/>
      <c r="HL119" s="1201"/>
      <c r="HM119" s="1201"/>
      <c r="HN119" s="1201"/>
      <c r="HO119" s="1201"/>
      <c r="HP119" s="1201"/>
      <c r="HQ119" s="1201"/>
      <c r="HR119" s="1201"/>
      <c r="HS119" s="1201"/>
      <c r="HT119" s="1201"/>
      <c r="HU119" s="1201"/>
      <c r="HV119" s="1201"/>
      <c r="HW119" s="1201"/>
      <c r="HX119" s="1201"/>
      <c r="HY119" s="1201"/>
      <c r="HZ119" s="1201"/>
      <c r="IA119" s="1201"/>
      <c r="IB119" s="1201"/>
      <c r="IC119" s="1201"/>
      <c r="ID119" s="1201"/>
      <c r="IE119" s="1201"/>
      <c r="IF119" s="1201"/>
      <c r="IG119" s="1201"/>
    </row>
    <row r="120" spans="1:241" ht="51" hidden="1" customHeight="1">
      <c r="A120" s="952"/>
      <c r="B120" s="952" t="s">
        <v>202</v>
      </c>
      <c r="C120" s="856" t="s">
        <v>71</v>
      </c>
      <c r="D120" s="1027" t="s">
        <v>772</v>
      </c>
      <c r="E120" s="709" t="s">
        <v>511</v>
      </c>
      <c r="F120" s="698" t="s">
        <v>514</v>
      </c>
      <c r="G120" s="1039" t="s">
        <v>1039</v>
      </c>
      <c r="H120" s="707"/>
      <c r="I120" s="696" t="s">
        <v>46</v>
      </c>
      <c r="J120" s="759">
        <v>3</v>
      </c>
      <c r="K120" s="1277" t="s">
        <v>782</v>
      </c>
      <c r="L120" s="766">
        <v>11</v>
      </c>
      <c r="M120" s="766"/>
      <c r="N120" s="758"/>
      <c r="O120" s="695">
        <v>18</v>
      </c>
      <c r="P120" s="1599"/>
      <c r="Q120" s="1757"/>
      <c r="R120" s="1758"/>
      <c r="S120" s="1614">
        <v>1</v>
      </c>
      <c r="T120" s="1342" t="s">
        <v>104</v>
      </c>
      <c r="U120" s="1342" t="s">
        <v>113</v>
      </c>
      <c r="V120" s="1342" t="s">
        <v>942</v>
      </c>
      <c r="W120" s="1087">
        <v>1</v>
      </c>
      <c r="X120" s="997" t="s">
        <v>107</v>
      </c>
      <c r="Y120" s="997" t="s">
        <v>105</v>
      </c>
      <c r="Z120" s="997" t="s">
        <v>115</v>
      </c>
      <c r="AA120" s="1341">
        <v>1</v>
      </c>
      <c r="AB120" s="1342" t="s">
        <v>107</v>
      </c>
      <c r="AC120" s="1342" t="s">
        <v>105</v>
      </c>
      <c r="AD120" s="1342" t="s">
        <v>115</v>
      </c>
      <c r="AE120" s="1087">
        <v>1</v>
      </c>
      <c r="AF120" s="997" t="s">
        <v>107</v>
      </c>
      <c r="AG120" s="997" t="s">
        <v>105</v>
      </c>
      <c r="AH120" s="997" t="s">
        <v>115</v>
      </c>
      <c r="AI120" s="788"/>
    </row>
    <row r="121" spans="1:241" ht="25.5" hidden="1" customHeight="1">
      <c r="A121" s="1116" t="s">
        <v>515</v>
      </c>
      <c r="B121" s="1116" t="s">
        <v>204</v>
      </c>
      <c r="C121" s="1117" t="s">
        <v>203</v>
      </c>
      <c r="D121" s="1114"/>
      <c r="E121" s="990" t="s">
        <v>120</v>
      </c>
      <c r="F121" s="953" t="s">
        <v>514</v>
      </c>
      <c r="G121" s="1115"/>
      <c r="H121" s="806" t="s">
        <v>188</v>
      </c>
      <c r="I121" s="1113"/>
      <c r="J121" s="1113"/>
      <c r="K121" s="814"/>
      <c r="L121" s="814"/>
      <c r="M121" s="802"/>
      <c r="N121" s="801"/>
      <c r="O121" s="801"/>
      <c r="P121" s="1688"/>
      <c r="Q121" s="1743"/>
      <c r="R121" s="1744"/>
      <c r="S121" s="1613"/>
      <c r="T121" s="930"/>
      <c r="U121" s="930"/>
      <c r="V121" s="930"/>
      <c r="W121" s="999"/>
      <c r="X121" s="930"/>
      <c r="Y121" s="930"/>
      <c r="Z121" s="930"/>
      <c r="AA121" s="999"/>
      <c r="AB121" s="930"/>
      <c r="AC121" s="930"/>
      <c r="AD121" s="930"/>
      <c r="AE121" s="999"/>
      <c r="AF121" s="930"/>
      <c r="AG121" s="930"/>
      <c r="AH121" s="930"/>
      <c r="AI121" s="949"/>
      <c r="HF121" s="1201"/>
      <c r="HG121" s="1201"/>
      <c r="HH121" s="1201"/>
      <c r="HI121" s="1201"/>
      <c r="HJ121" s="1201"/>
      <c r="HK121" s="1201"/>
      <c r="HL121" s="1201"/>
      <c r="HM121" s="1201"/>
      <c r="HN121" s="1201"/>
    </row>
    <row r="122" spans="1:241" ht="38.25" hidden="1" customHeight="1">
      <c r="A122" s="952"/>
      <c r="B122" s="952" t="s">
        <v>205</v>
      </c>
      <c r="C122" s="856" t="s">
        <v>490</v>
      </c>
      <c r="D122" s="818" t="s">
        <v>773</v>
      </c>
      <c r="E122" s="709" t="s">
        <v>511</v>
      </c>
      <c r="F122" s="698" t="s">
        <v>514</v>
      </c>
      <c r="G122" s="1039" t="s">
        <v>1039</v>
      </c>
      <c r="H122" s="699"/>
      <c r="I122" s="696" t="s">
        <v>46</v>
      </c>
      <c r="J122" s="759">
        <v>3</v>
      </c>
      <c r="K122" s="1277" t="s">
        <v>782</v>
      </c>
      <c r="L122" s="766">
        <v>11</v>
      </c>
      <c r="M122" s="766"/>
      <c r="N122" s="758"/>
      <c r="O122" s="695">
        <v>18</v>
      </c>
      <c r="P122" s="1595"/>
      <c r="Q122" s="1745"/>
      <c r="R122" s="1746"/>
      <c r="S122" s="1614">
        <v>1</v>
      </c>
      <c r="T122" s="1342" t="s">
        <v>104</v>
      </c>
      <c r="U122" s="1342" t="s">
        <v>113</v>
      </c>
      <c r="V122" s="1342" t="s">
        <v>942</v>
      </c>
      <c r="W122" s="1087">
        <v>1</v>
      </c>
      <c r="X122" s="997" t="s">
        <v>107</v>
      </c>
      <c r="Y122" s="997" t="s">
        <v>105</v>
      </c>
      <c r="Z122" s="997" t="s">
        <v>115</v>
      </c>
      <c r="AA122" s="1341">
        <v>1</v>
      </c>
      <c r="AB122" s="1342" t="s">
        <v>107</v>
      </c>
      <c r="AC122" s="1342" t="s">
        <v>105</v>
      </c>
      <c r="AD122" s="1342" t="s">
        <v>115</v>
      </c>
      <c r="AE122" s="1087">
        <v>1</v>
      </c>
      <c r="AF122" s="997" t="s">
        <v>107</v>
      </c>
      <c r="AG122" s="997" t="s">
        <v>105</v>
      </c>
      <c r="AH122" s="997" t="s">
        <v>115</v>
      </c>
      <c r="AI122" s="788"/>
    </row>
    <row r="123" spans="1:241" ht="38.25" hidden="1" customHeight="1">
      <c r="A123" s="876"/>
      <c r="B123" s="876" t="s">
        <v>190</v>
      </c>
      <c r="C123" s="691" t="s">
        <v>42</v>
      </c>
      <c r="D123" s="818" t="s">
        <v>775</v>
      </c>
      <c r="E123" s="709" t="s">
        <v>511</v>
      </c>
      <c r="F123" s="698" t="s">
        <v>514</v>
      </c>
      <c r="G123" s="1039" t="s">
        <v>1039</v>
      </c>
      <c r="H123" s="699"/>
      <c r="I123" s="696" t="s">
        <v>46</v>
      </c>
      <c r="J123" s="759">
        <v>3</v>
      </c>
      <c r="K123" s="1277" t="s">
        <v>806</v>
      </c>
      <c r="L123" s="766">
        <v>14</v>
      </c>
      <c r="M123" s="766"/>
      <c r="N123" s="758"/>
      <c r="O123" s="695">
        <v>18</v>
      </c>
      <c r="P123" s="1595"/>
      <c r="Q123" s="1745"/>
      <c r="R123" s="1746"/>
      <c r="S123" s="1614">
        <v>1</v>
      </c>
      <c r="T123" s="1342" t="s">
        <v>104</v>
      </c>
      <c r="U123" s="1342" t="s">
        <v>113</v>
      </c>
      <c r="V123" s="1342"/>
      <c r="W123" s="1087">
        <v>1</v>
      </c>
      <c r="X123" s="997" t="s">
        <v>107</v>
      </c>
      <c r="Y123" s="997" t="s">
        <v>105</v>
      </c>
      <c r="Z123" s="997" t="s">
        <v>125</v>
      </c>
      <c r="AA123" s="1341">
        <v>1</v>
      </c>
      <c r="AB123" s="1342" t="s">
        <v>107</v>
      </c>
      <c r="AC123" s="1342" t="s">
        <v>105</v>
      </c>
      <c r="AD123" s="1342" t="s">
        <v>125</v>
      </c>
      <c r="AE123" s="1087">
        <v>1</v>
      </c>
      <c r="AF123" s="997" t="s">
        <v>107</v>
      </c>
      <c r="AG123" s="997" t="s">
        <v>105</v>
      </c>
      <c r="AH123" s="997" t="s">
        <v>125</v>
      </c>
      <c r="AI123" s="788" t="s">
        <v>449</v>
      </c>
    </row>
    <row r="124" spans="1:241" ht="23.25" hidden="1" customHeight="1">
      <c r="A124" s="1125" t="s">
        <v>483</v>
      </c>
      <c r="B124" s="1126" t="s">
        <v>866</v>
      </c>
      <c r="C124" s="965" t="s">
        <v>482</v>
      </c>
      <c r="D124" s="1289"/>
      <c r="E124" s="882"/>
      <c r="F124" s="882"/>
      <c r="G124" s="882"/>
      <c r="H124" s="882"/>
      <c r="I124" s="882"/>
      <c r="J124" s="1006"/>
      <c r="K124" s="1070"/>
      <c r="L124" s="1070"/>
      <c r="M124" s="1070"/>
      <c r="N124" s="1006"/>
      <c r="O124" s="882"/>
      <c r="P124" s="1593"/>
      <c r="Q124" s="1737"/>
      <c r="R124" s="1738"/>
      <c r="S124" s="1710"/>
      <c r="T124" s="852"/>
      <c r="U124" s="852"/>
      <c r="V124" s="852"/>
      <c r="W124" s="852"/>
      <c r="X124" s="852"/>
      <c r="Y124" s="852"/>
      <c r="Z124" s="852"/>
      <c r="AA124" s="852"/>
      <c r="AB124" s="852"/>
      <c r="AC124" s="852"/>
      <c r="AD124" s="852"/>
      <c r="AE124" s="852"/>
      <c r="AF124" s="852"/>
      <c r="AG124" s="852"/>
      <c r="AH124" s="852"/>
      <c r="AI124" s="992"/>
    </row>
    <row r="125" spans="1:241" ht="23.25" hidden="1" customHeight="1">
      <c r="A125" s="637" t="s">
        <v>593</v>
      </c>
      <c r="B125" s="925" t="s">
        <v>208</v>
      </c>
      <c r="C125" s="1103" t="s">
        <v>207</v>
      </c>
      <c r="D125" s="1247" t="s">
        <v>925</v>
      </c>
      <c r="E125" s="872" t="s">
        <v>597</v>
      </c>
      <c r="F125" s="872"/>
      <c r="G125" s="636"/>
      <c r="H125" s="636"/>
      <c r="I125" s="636">
        <f>+I126+I144</f>
        <v>30</v>
      </c>
      <c r="J125" s="636">
        <f>+J126+J144</f>
        <v>30</v>
      </c>
      <c r="K125" s="756"/>
      <c r="L125" s="756"/>
      <c r="M125" s="756"/>
      <c r="N125" s="751"/>
      <c r="O125" s="638"/>
      <c r="P125" s="1594"/>
      <c r="Q125" s="1739"/>
      <c r="R125" s="1740"/>
      <c r="S125" s="1711"/>
      <c r="T125" s="639"/>
      <c r="U125" s="639"/>
      <c r="V125" s="639"/>
      <c r="W125" s="639"/>
      <c r="X125" s="639"/>
      <c r="Y125" s="639"/>
      <c r="Z125" s="639"/>
      <c r="AA125" s="639"/>
      <c r="AB125" s="639"/>
      <c r="AC125" s="639"/>
      <c r="AD125" s="639"/>
      <c r="AE125" s="639"/>
      <c r="AF125" s="639"/>
      <c r="AG125" s="639"/>
      <c r="AH125" s="639"/>
      <c r="AI125" s="787"/>
    </row>
    <row r="126" spans="1:241" ht="23.25" hidden="1" customHeight="1">
      <c r="A126" s="1109"/>
      <c r="B126" s="1109"/>
      <c r="C126" s="1112" t="s">
        <v>484</v>
      </c>
      <c r="D126" s="1230"/>
      <c r="E126" s="853"/>
      <c r="F126" s="853"/>
      <c r="G126" s="1111"/>
      <c r="H126" s="1111"/>
      <c r="I126" s="1111">
        <f>+I128+I129+I131+I130+I133+I134+I136+I137+I138</f>
        <v>24</v>
      </c>
      <c r="J126" s="1111">
        <f>+J128+J129+J131+J130+J133+J134+J136+J137+J138</f>
        <v>24</v>
      </c>
      <c r="K126" s="1111"/>
      <c r="L126" s="1111"/>
      <c r="M126" s="1111"/>
      <c r="N126" s="1111"/>
      <c r="O126" s="1111"/>
      <c r="P126" s="1687"/>
      <c r="Q126" s="1741"/>
      <c r="R126" s="1742"/>
      <c r="S126" s="1612"/>
      <c r="T126" s="1111"/>
      <c r="U126" s="1111"/>
      <c r="V126" s="1111"/>
      <c r="W126" s="1111"/>
      <c r="X126" s="1111"/>
      <c r="Y126" s="1111"/>
      <c r="Z126" s="1111"/>
      <c r="AA126" s="1111"/>
      <c r="AB126" s="1111"/>
      <c r="AC126" s="1111"/>
      <c r="AD126" s="1111"/>
      <c r="AE126" s="1111"/>
      <c r="AF126" s="1111"/>
      <c r="AG126" s="1111"/>
      <c r="AH126" s="1111"/>
      <c r="AI126" s="1118"/>
      <c r="AJ126" s="866"/>
      <c r="AK126" s="866"/>
      <c r="AL126" s="866"/>
      <c r="AM126" s="866"/>
      <c r="AN126" s="866"/>
      <c r="AO126" s="866"/>
      <c r="AP126" s="866"/>
      <c r="AQ126" s="866"/>
      <c r="AR126" s="866"/>
      <c r="AS126" s="866"/>
      <c r="AT126" s="866"/>
      <c r="AU126" s="866"/>
      <c r="AV126" s="866"/>
      <c r="AW126" s="866"/>
      <c r="AX126" s="866"/>
      <c r="AY126" s="866"/>
      <c r="AZ126" s="866"/>
      <c r="BA126" s="866"/>
      <c r="BB126" s="866"/>
      <c r="BC126" s="866"/>
      <c r="BD126" s="866"/>
      <c r="BE126" s="866"/>
      <c r="BF126" s="866"/>
      <c r="BG126" s="866"/>
      <c r="BH126" s="866"/>
      <c r="BI126" s="866"/>
      <c r="BJ126" s="866"/>
      <c r="BK126" s="866"/>
      <c r="BL126" s="866"/>
      <c r="BM126" s="866"/>
      <c r="BN126" s="866"/>
      <c r="BO126" s="866"/>
      <c r="BP126" s="866"/>
      <c r="BQ126" s="866"/>
      <c r="BR126" s="866"/>
      <c r="BS126" s="866"/>
      <c r="BT126" s="866"/>
      <c r="BU126" s="866"/>
      <c r="BV126" s="866"/>
      <c r="BW126" s="866"/>
      <c r="BX126" s="866"/>
      <c r="BY126" s="866"/>
      <c r="BZ126" s="866"/>
      <c r="CA126" s="866"/>
      <c r="CB126" s="866"/>
      <c r="CC126" s="866"/>
      <c r="CD126" s="866"/>
      <c r="CE126" s="866"/>
      <c r="CF126" s="866"/>
      <c r="CG126" s="866"/>
      <c r="CH126" s="866"/>
      <c r="CI126" s="866"/>
      <c r="CJ126" s="866"/>
      <c r="CK126" s="866"/>
      <c r="CL126" s="866"/>
      <c r="CM126" s="866"/>
      <c r="CN126" s="866"/>
      <c r="CO126" s="866"/>
      <c r="CP126" s="866"/>
      <c r="CQ126" s="866"/>
      <c r="CR126" s="866"/>
      <c r="CS126" s="866"/>
      <c r="CT126" s="866"/>
      <c r="CU126" s="866"/>
      <c r="CV126" s="866"/>
      <c r="CW126" s="866"/>
      <c r="CX126" s="866"/>
      <c r="CY126" s="866"/>
      <c r="CZ126" s="866"/>
      <c r="DA126" s="866"/>
      <c r="DB126" s="866"/>
      <c r="DC126" s="866"/>
      <c r="DD126" s="866"/>
      <c r="DE126" s="866"/>
      <c r="DF126" s="866"/>
      <c r="DG126" s="1057"/>
      <c r="DH126" s="1057"/>
      <c r="DI126" s="1057"/>
      <c r="DJ126" s="1057"/>
      <c r="DK126" s="1057"/>
      <c r="DL126" s="1057"/>
      <c r="DM126" s="1057"/>
      <c r="DN126" s="1057"/>
      <c r="DO126" s="1057"/>
      <c r="DP126" s="1057"/>
      <c r="DQ126" s="1057"/>
      <c r="DR126" s="1057"/>
      <c r="DS126" s="1057"/>
      <c r="DT126" s="1057"/>
      <c r="DU126" s="1057"/>
      <c r="DV126" s="1057"/>
      <c r="DW126" s="1057"/>
      <c r="DX126" s="1057"/>
      <c r="DY126" s="1057"/>
      <c r="DZ126" s="1057"/>
      <c r="EA126" s="1057"/>
      <c r="EB126" s="1057"/>
      <c r="EC126" s="1057"/>
      <c r="ED126" s="1057"/>
      <c r="EE126" s="1057"/>
      <c r="EF126" s="1057"/>
      <c r="EG126" s="1057"/>
      <c r="EH126" s="1057"/>
      <c r="EI126" s="1057"/>
      <c r="EJ126" s="1057"/>
      <c r="EK126" s="1057"/>
      <c r="EL126" s="1057"/>
      <c r="EM126" s="1057"/>
      <c r="EN126" s="1057"/>
      <c r="EO126" s="1057"/>
      <c r="EP126" s="1057"/>
      <c r="EQ126" s="1057"/>
      <c r="ER126" s="1057"/>
      <c r="ES126" s="1057"/>
      <c r="ET126" s="1057"/>
      <c r="EU126" s="1057"/>
      <c r="EV126" s="1057"/>
      <c r="EW126" s="1057"/>
      <c r="EX126" s="1057"/>
      <c r="EY126" s="1057"/>
      <c r="EZ126" s="1057"/>
      <c r="FA126" s="1057"/>
      <c r="FB126" s="1057"/>
      <c r="FC126" s="1057"/>
      <c r="FD126" s="1057"/>
      <c r="FE126" s="1057"/>
      <c r="FF126" s="1057"/>
      <c r="FG126" s="1057"/>
      <c r="FH126" s="1057"/>
      <c r="FI126" s="1057"/>
      <c r="FJ126" s="1057"/>
      <c r="FK126" s="1057"/>
      <c r="FL126" s="1057"/>
      <c r="FM126" s="1057"/>
      <c r="FN126" s="1057"/>
      <c r="FO126" s="1057"/>
      <c r="FP126" s="1057"/>
      <c r="FQ126" s="1057"/>
      <c r="FR126" s="1057"/>
      <c r="FS126" s="1057"/>
      <c r="FT126" s="1057"/>
      <c r="FU126" s="1057"/>
      <c r="FV126" s="1057"/>
      <c r="FW126" s="1057"/>
      <c r="FX126" s="1057"/>
      <c r="FY126" s="1057"/>
      <c r="FZ126" s="1057"/>
      <c r="GA126" s="1057"/>
      <c r="GB126" s="1057"/>
      <c r="GC126" s="1057"/>
      <c r="GD126" s="1057"/>
      <c r="GE126" s="1057"/>
      <c r="GF126" s="1057"/>
      <c r="GG126" s="1057"/>
      <c r="GH126" s="1057"/>
      <c r="GI126" s="1057"/>
      <c r="GJ126" s="1057"/>
      <c r="GK126" s="1057"/>
      <c r="GL126" s="1057"/>
      <c r="GM126" s="1057"/>
      <c r="GN126" s="1057"/>
      <c r="GO126" s="1057"/>
      <c r="GP126" s="1057"/>
      <c r="GQ126" s="1057"/>
      <c r="GR126" s="1057"/>
      <c r="GS126" s="1057"/>
      <c r="GT126" s="1057"/>
      <c r="GU126" s="1057"/>
      <c r="GV126" s="1057"/>
      <c r="GW126" s="1057"/>
      <c r="GX126" s="1057"/>
      <c r="GY126" s="1057"/>
      <c r="GZ126" s="1057"/>
      <c r="HA126" s="1057"/>
      <c r="HB126" s="1057"/>
      <c r="HC126" s="1057"/>
      <c r="HD126" s="1057"/>
      <c r="HE126" s="1057"/>
      <c r="HF126" s="1057"/>
      <c r="HG126" s="1057"/>
      <c r="HH126" s="1057"/>
      <c r="HI126" s="1057"/>
      <c r="HJ126" s="1057"/>
      <c r="HK126" s="1057"/>
      <c r="HL126" s="1057"/>
      <c r="HM126" s="1057"/>
      <c r="HN126" s="1057"/>
      <c r="HO126" s="1201"/>
      <c r="HP126" s="1201"/>
      <c r="HQ126" s="1201"/>
      <c r="HR126" s="1201"/>
      <c r="HS126" s="1201"/>
      <c r="HT126" s="1201"/>
      <c r="HU126" s="1201"/>
      <c r="HV126" s="1201"/>
      <c r="HW126" s="1201"/>
      <c r="HX126" s="1201"/>
      <c r="HY126" s="1201"/>
      <c r="HZ126" s="1201"/>
      <c r="IA126" s="1201"/>
      <c r="IB126" s="1201"/>
      <c r="IC126" s="1201"/>
      <c r="ID126" s="1201"/>
      <c r="IE126" s="1201"/>
      <c r="IF126" s="1201"/>
      <c r="IG126" s="1201"/>
    </row>
    <row r="127" spans="1:241" ht="25.5" hidden="1">
      <c r="A127" s="1116" t="s">
        <v>592</v>
      </c>
      <c r="B127" s="1116" t="s">
        <v>174</v>
      </c>
      <c r="C127" s="1117" t="s">
        <v>335</v>
      </c>
      <c r="D127" s="1114" t="s">
        <v>315</v>
      </c>
      <c r="E127" s="953" t="s">
        <v>500</v>
      </c>
      <c r="F127" s="990"/>
      <c r="G127" s="1115"/>
      <c r="H127" s="806"/>
      <c r="I127" s="984"/>
      <c r="J127" s="984"/>
      <c r="K127" s="814"/>
      <c r="L127" s="814"/>
      <c r="M127" s="802"/>
      <c r="N127" s="801"/>
      <c r="O127" s="801"/>
      <c r="P127" s="1688"/>
      <c r="Q127" s="1743"/>
      <c r="R127" s="1744"/>
      <c r="S127" s="1613"/>
      <c r="T127" s="930"/>
      <c r="U127" s="930"/>
      <c r="V127" s="930"/>
      <c r="W127" s="999"/>
      <c r="X127" s="930"/>
      <c r="Y127" s="930"/>
      <c r="Z127" s="930"/>
      <c r="AA127" s="999"/>
      <c r="AB127" s="930"/>
      <c r="AC127" s="930"/>
      <c r="AD127" s="930"/>
      <c r="AE127" s="999"/>
      <c r="AF127" s="930"/>
      <c r="AG127" s="930"/>
      <c r="AH127" s="930"/>
      <c r="AI127" s="949"/>
      <c r="HF127" s="1201"/>
      <c r="HG127" s="1201"/>
      <c r="HH127" s="1201"/>
      <c r="HI127" s="1201"/>
      <c r="HJ127" s="1201"/>
      <c r="HK127" s="1201"/>
      <c r="HL127" s="1201"/>
      <c r="HM127" s="1201"/>
      <c r="HN127" s="1201"/>
    </row>
    <row r="128" spans="1:241" ht="63.75" hidden="1">
      <c r="A128" s="1080"/>
      <c r="B128" s="1080" t="s">
        <v>210</v>
      </c>
      <c r="C128" s="691" t="s">
        <v>336</v>
      </c>
      <c r="D128" s="1027" t="s">
        <v>311</v>
      </c>
      <c r="E128" s="701" t="s">
        <v>499</v>
      </c>
      <c r="F128" s="579"/>
      <c r="G128" s="1039" t="s">
        <v>1039</v>
      </c>
      <c r="H128" s="578"/>
      <c r="I128" s="696" t="s">
        <v>44</v>
      </c>
      <c r="J128" s="759">
        <v>2</v>
      </c>
      <c r="K128" s="1271" t="s">
        <v>921</v>
      </c>
      <c r="L128" s="770">
        <v>14</v>
      </c>
      <c r="M128" s="766"/>
      <c r="N128" s="771"/>
      <c r="O128" s="693">
        <v>12</v>
      </c>
      <c r="P128" s="1595"/>
      <c r="Q128" s="1745"/>
      <c r="R128" s="1746"/>
      <c r="S128" s="1614">
        <v>1</v>
      </c>
      <c r="T128" s="1342" t="s">
        <v>104</v>
      </c>
      <c r="U128" s="1342" t="s">
        <v>105</v>
      </c>
      <c r="V128" s="1342"/>
      <c r="W128" s="1087">
        <v>1</v>
      </c>
      <c r="X128" s="997" t="s">
        <v>107</v>
      </c>
      <c r="Y128" s="997" t="s">
        <v>105</v>
      </c>
      <c r="Z128" s="997" t="s">
        <v>125</v>
      </c>
      <c r="AA128" s="1341">
        <v>1</v>
      </c>
      <c r="AB128" s="1342" t="s">
        <v>107</v>
      </c>
      <c r="AC128" s="1342" t="s">
        <v>105</v>
      </c>
      <c r="AD128" s="1342" t="s">
        <v>125</v>
      </c>
      <c r="AE128" s="1087">
        <v>1</v>
      </c>
      <c r="AF128" s="997" t="s">
        <v>107</v>
      </c>
      <c r="AG128" s="997" t="s">
        <v>105</v>
      </c>
      <c r="AH128" s="997" t="s">
        <v>125</v>
      </c>
      <c r="AI128" s="788" t="s">
        <v>441</v>
      </c>
    </row>
    <row r="129" spans="1:242" ht="39" hidden="1" customHeight="1">
      <c r="A129" s="1080"/>
      <c r="B129" s="1080" t="s">
        <v>211</v>
      </c>
      <c r="C129" s="691" t="s">
        <v>209</v>
      </c>
      <c r="D129" s="1027" t="s">
        <v>312</v>
      </c>
      <c r="E129" s="701" t="s">
        <v>499</v>
      </c>
      <c r="F129" s="585"/>
      <c r="G129" s="1039" t="s">
        <v>1039</v>
      </c>
      <c r="H129" s="578"/>
      <c r="I129" s="696" t="s">
        <v>44</v>
      </c>
      <c r="J129" s="759">
        <v>2</v>
      </c>
      <c r="K129" s="1271" t="s">
        <v>806</v>
      </c>
      <c r="L129" s="770">
        <v>14</v>
      </c>
      <c r="M129" s="766"/>
      <c r="N129" s="771"/>
      <c r="O129" s="1097"/>
      <c r="P129" s="1689">
        <v>18</v>
      </c>
      <c r="Q129" s="1747"/>
      <c r="R129" s="1748"/>
      <c r="S129" s="1614">
        <v>1</v>
      </c>
      <c r="T129" s="1342" t="s">
        <v>104</v>
      </c>
      <c r="U129" s="1342" t="s">
        <v>108</v>
      </c>
      <c r="V129" s="1342"/>
      <c r="W129" s="1087">
        <v>1</v>
      </c>
      <c r="X129" s="997" t="s">
        <v>107</v>
      </c>
      <c r="Y129" s="997" t="s">
        <v>108</v>
      </c>
      <c r="Z129" s="997" t="s">
        <v>148</v>
      </c>
      <c r="AA129" s="1341">
        <v>1</v>
      </c>
      <c r="AB129" s="1342" t="s">
        <v>107</v>
      </c>
      <c r="AC129" s="1342" t="s">
        <v>108</v>
      </c>
      <c r="AD129" s="1342" t="s">
        <v>148</v>
      </c>
      <c r="AE129" s="1087">
        <v>1</v>
      </c>
      <c r="AF129" s="997" t="s">
        <v>107</v>
      </c>
      <c r="AG129" s="997" t="s">
        <v>108</v>
      </c>
      <c r="AH129" s="997" t="s">
        <v>148</v>
      </c>
      <c r="AI129" s="788" t="s">
        <v>442</v>
      </c>
    </row>
    <row r="130" spans="1:242" ht="23.25" hidden="1" customHeight="1">
      <c r="A130" s="1080"/>
      <c r="B130" s="1080" t="s">
        <v>213</v>
      </c>
      <c r="C130" s="691" t="s">
        <v>338</v>
      </c>
      <c r="D130" s="1027" t="s">
        <v>314</v>
      </c>
      <c r="E130" s="701" t="s">
        <v>499</v>
      </c>
      <c r="F130" s="585"/>
      <c r="G130" s="1039" t="s">
        <v>1039</v>
      </c>
      <c r="H130" s="578"/>
      <c r="I130" s="696" t="s">
        <v>46</v>
      </c>
      <c r="J130" s="759">
        <v>3</v>
      </c>
      <c r="K130" s="1271" t="s">
        <v>922</v>
      </c>
      <c r="L130" s="770">
        <v>14</v>
      </c>
      <c r="M130" s="766"/>
      <c r="N130" s="771"/>
      <c r="O130" s="695">
        <v>18</v>
      </c>
      <c r="P130" s="1595"/>
      <c r="Q130" s="1745"/>
      <c r="R130" s="1746"/>
      <c r="S130" s="1614">
        <v>1</v>
      </c>
      <c r="T130" s="1342" t="s">
        <v>104</v>
      </c>
      <c r="U130" s="1342" t="s">
        <v>105</v>
      </c>
      <c r="V130" s="1342"/>
      <c r="W130" s="1087">
        <v>1</v>
      </c>
      <c r="X130" s="997" t="s">
        <v>107</v>
      </c>
      <c r="Y130" s="997" t="s">
        <v>105</v>
      </c>
      <c r="Z130" s="997" t="s">
        <v>115</v>
      </c>
      <c r="AA130" s="1341">
        <v>1</v>
      </c>
      <c r="AB130" s="1342" t="s">
        <v>107</v>
      </c>
      <c r="AC130" s="1342" t="s">
        <v>105</v>
      </c>
      <c r="AD130" s="1342" t="s">
        <v>115</v>
      </c>
      <c r="AE130" s="1087">
        <v>1</v>
      </c>
      <c r="AF130" s="997" t="s">
        <v>107</v>
      </c>
      <c r="AG130" s="997" t="s">
        <v>105</v>
      </c>
      <c r="AH130" s="997" t="s">
        <v>115</v>
      </c>
      <c r="AI130" s="788" t="s">
        <v>443</v>
      </c>
    </row>
    <row r="131" spans="1:242" ht="38.25" hidden="1">
      <c r="A131" s="1080"/>
      <c r="B131" s="1080" t="s">
        <v>212</v>
      </c>
      <c r="C131" s="691" t="s">
        <v>337</v>
      </c>
      <c r="D131" s="1027" t="s">
        <v>313</v>
      </c>
      <c r="E131" s="701" t="s">
        <v>499</v>
      </c>
      <c r="F131" s="585"/>
      <c r="G131" s="1039" t="s">
        <v>1039</v>
      </c>
      <c r="H131" s="578"/>
      <c r="I131" s="696" t="s">
        <v>46</v>
      </c>
      <c r="J131" s="759">
        <v>3</v>
      </c>
      <c r="K131" s="1271" t="s">
        <v>923</v>
      </c>
      <c r="L131" s="770">
        <v>14</v>
      </c>
      <c r="M131" s="766"/>
      <c r="N131" s="771"/>
      <c r="O131" s="695">
        <v>18</v>
      </c>
      <c r="P131" s="1595"/>
      <c r="Q131" s="1745"/>
      <c r="R131" s="1746"/>
      <c r="S131" s="1614">
        <v>1</v>
      </c>
      <c r="T131" s="1342" t="s">
        <v>104</v>
      </c>
      <c r="U131" s="1342" t="s">
        <v>105</v>
      </c>
      <c r="V131" s="1342"/>
      <c r="W131" s="1087">
        <v>1</v>
      </c>
      <c r="X131" s="997" t="s">
        <v>107</v>
      </c>
      <c r="Y131" s="997" t="s">
        <v>105</v>
      </c>
      <c r="Z131" s="997" t="s">
        <v>115</v>
      </c>
      <c r="AA131" s="1341">
        <v>1</v>
      </c>
      <c r="AB131" s="1342" t="s">
        <v>107</v>
      </c>
      <c r="AC131" s="1342" t="s">
        <v>105</v>
      </c>
      <c r="AD131" s="1342" t="s">
        <v>115</v>
      </c>
      <c r="AE131" s="1087">
        <v>1</v>
      </c>
      <c r="AF131" s="997" t="s">
        <v>107</v>
      </c>
      <c r="AG131" s="997" t="s">
        <v>105</v>
      </c>
      <c r="AH131" s="997" t="s">
        <v>115</v>
      </c>
      <c r="AI131" s="788" t="s">
        <v>444</v>
      </c>
    </row>
    <row r="132" spans="1:242" ht="28.5" hidden="1" customHeight="1">
      <c r="A132" s="1116" t="s">
        <v>594</v>
      </c>
      <c r="B132" s="1116" t="s">
        <v>214</v>
      </c>
      <c r="C132" s="1117" t="s">
        <v>339</v>
      </c>
      <c r="D132" s="1114"/>
      <c r="E132" s="953" t="s">
        <v>500</v>
      </c>
      <c r="F132" s="990"/>
      <c r="G132" s="1115"/>
      <c r="H132" s="806"/>
      <c r="I132" s="1113"/>
      <c r="J132" s="1113"/>
      <c r="K132" s="814"/>
      <c r="L132" s="814"/>
      <c r="M132" s="802"/>
      <c r="N132" s="801"/>
      <c r="O132" s="801"/>
      <c r="P132" s="1688"/>
      <c r="Q132" s="1743"/>
      <c r="R132" s="1744"/>
      <c r="S132" s="1613"/>
      <c r="T132" s="930"/>
      <c r="U132" s="930"/>
      <c r="V132" s="930"/>
      <c r="W132" s="999"/>
      <c r="X132" s="930"/>
      <c r="Y132" s="930"/>
      <c r="Z132" s="930"/>
      <c r="AA132" s="999"/>
      <c r="AB132" s="930"/>
      <c r="AC132" s="930"/>
      <c r="AD132" s="930"/>
      <c r="AE132" s="999"/>
      <c r="AF132" s="930"/>
      <c r="AG132" s="930"/>
      <c r="AH132" s="930"/>
      <c r="AI132" s="949"/>
      <c r="HF132" s="1201"/>
      <c r="HG132" s="1201"/>
      <c r="HH132" s="1201"/>
      <c r="HI132" s="1201"/>
      <c r="HJ132" s="1201"/>
      <c r="HK132" s="1201"/>
      <c r="HL132" s="1201"/>
      <c r="HM132" s="1201"/>
      <c r="HN132" s="1201"/>
    </row>
    <row r="133" spans="1:242" ht="25.5" hidden="1">
      <c r="A133" s="1080"/>
      <c r="B133" s="1080" t="s">
        <v>215</v>
      </c>
      <c r="C133" s="697" t="s">
        <v>164</v>
      </c>
      <c r="D133" s="1027" t="s">
        <v>316</v>
      </c>
      <c r="E133" s="701" t="s">
        <v>499</v>
      </c>
      <c r="F133" s="579"/>
      <c r="G133" s="1039" t="s">
        <v>1039</v>
      </c>
      <c r="H133" s="578"/>
      <c r="I133" s="654" t="s">
        <v>46</v>
      </c>
      <c r="J133" s="743">
        <v>3</v>
      </c>
      <c r="K133" s="1271" t="s">
        <v>923</v>
      </c>
      <c r="L133" s="770">
        <v>14</v>
      </c>
      <c r="M133" s="747"/>
      <c r="N133" s="771"/>
      <c r="O133" s="695">
        <v>24</v>
      </c>
      <c r="P133" s="1596"/>
      <c r="Q133" s="1749"/>
      <c r="R133" s="1750"/>
      <c r="S133" s="1614">
        <v>1</v>
      </c>
      <c r="T133" s="1342" t="s">
        <v>104</v>
      </c>
      <c r="U133" s="1342" t="s">
        <v>105</v>
      </c>
      <c r="V133" s="1342"/>
      <c r="W133" s="1087">
        <v>1</v>
      </c>
      <c r="X133" s="997" t="s">
        <v>107</v>
      </c>
      <c r="Y133" s="997" t="s">
        <v>105</v>
      </c>
      <c r="Z133" s="997" t="s">
        <v>125</v>
      </c>
      <c r="AA133" s="1341">
        <v>1</v>
      </c>
      <c r="AB133" s="1342" t="s">
        <v>107</v>
      </c>
      <c r="AC133" s="1342" t="s">
        <v>105</v>
      </c>
      <c r="AD133" s="1342" t="s">
        <v>125</v>
      </c>
      <c r="AE133" s="1087">
        <v>1</v>
      </c>
      <c r="AF133" s="997" t="s">
        <v>107</v>
      </c>
      <c r="AG133" s="997" t="s">
        <v>105</v>
      </c>
      <c r="AH133" s="997" t="s">
        <v>125</v>
      </c>
      <c r="AI133" s="789" t="s">
        <v>445</v>
      </c>
    </row>
    <row r="134" spans="1:242" ht="30" hidden="1" customHeight="1">
      <c r="A134" s="1080"/>
      <c r="B134" s="1080" t="s">
        <v>216</v>
      </c>
      <c r="C134" s="691" t="s">
        <v>340</v>
      </c>
      <c r="D134" s="1027" t="s">
        <v>317</v>
      </c>
      <c r="E134" s="701" t="s">
        <v>499</v>
      </c>
      <c r="F134" s="579"/>
      <c r="G134" s="1039" t="s">
        <v>1039</v>
      </c>
      <c r="H134" s="578"/>
      <c r="I134" s="654" t="s">
        <v>46</v>
      </c>
      <c r="J134" s="743">
        <v>3</v>
      </c>
      <c r="K134" s="1271" t="s">
        <v>806</v>
      </c>
      <c r="L134" s="770">
        <v>14</v>
      </c>
      <c r="M134" s="747"/>
      <c r="N134" s="1406">
        <v>6</v>
      </c>
      <c r="O134" s="1353">
        <v>18</v>
      </c>
      <c r="P134" s="1596"/>
      <c r="Q134" s="1749"/>
      <c r="R134" s="1750"/>
      <c r="S134" s="1619" t="s">
        <v>1048</v>
      </c>
      <c r="T134" s="1335" t="s">
        <v>109</v>
      </c>
      <c r="U134" s="1383" t="s">
        <v>113</v>
      </c>
      <c r="V134" s="1559" t="s">
        <v>1089</v>
      </c>
      <c r="W134" s="1087">
        <v>1</v>
      </c>
      <c r="X134" s="997" t="s">
        <v>107</v>
      </c>
      <c r="Y134" s="997" t="s">
        <v>105</v>
      </c>
      <c r="Z134" s="997" t="s">
        <v>598</v>
      </c>
      <c r="AA134" s="1341">
        <v>1</v>
      </c>
      <c r="AB134" s="1342" t="s">
        <v>107</v>
      </c>
      <c r="AC134" s="1342" t="s">
        <v>105</v>
      </c>
      <c r="AD134" s="1342" t="s">
        <v>598</v>
      </c>
      <c r="AE134" s="1087">
        <v>1</v>
      </c>
      <c r="AF134" s="997" t="s">
        <v>107</v>
      </c>
      <c r="AG134" s="997" t="s">
        <v>105</v>
      </c>
      <c r="AH134" s="997" t="s">
        <v>598</v>
      </c>
      <c r="AI134" s="789" t="s">
        <v>446</v>
      </c>
    </row>
    <row r="135" spans="1:242" ht="28.5" hidden="1" customHeight="1">
      <c r="A135" s="1116" t="s">
        <v>595</v>
      </c>
      <c r="B135" s="1116" t="s">
        <v>220</v>
      </c>
      <c r="C135" s="1117" t="s">
        <v>217</v>
      </c>
      <c r="D135" s="1114"/>
      <c r="E135" s="953" t="s">
        <v>500</v>
      </c>
      <c r="F135" s="990"/>
      <c r="G135" s="1115"/>
      <c r="H135" s="806"/>
      <c r="I135" s="1113"/>
      <c r="J135" s="1113"/>
      <c r="K135" s="814"/>
      <c r="L135" s="814"/>
      <c r="M135" s="802"/>
      <c r="N135" s="801"/>
      <c r="O135" s="801"/>
      <c r="P135" s="1688"/>
      <c r="Q135" s="1743"/>
      <c r="R135" s="1744"/>
      <c r="S135" s="1613"/>
      <c r="T135" s="930"/>
      <c r="U135" s="930"/>
      <c r="V135" s="930"/>
      <c r="W135" s="999"/>
      <c r="X135" s="930"/>
      <c r="Y135" s="930"/>
      <c r="Z135" s="930"/>
      <c r="AA135" s="999"/>
      <c r="AB135" s="930"/>
      <c r="AC135" s="930"/>
      <c r="AD135" s="930"/>
      <c r="AE135" s="999"/>
      <c r="AF135" s="930"/>
      <c r="AG135" s="930"/>
      <c r="AH135" s="930"/>
      <c r="AI135" s="949"/>
      <c r="HF135" s="1201"/>
      <c r="HG135" s="1201"/>
      <c r="HH135" s="1201"/>
      <c r="HI135" s="1201"/>
      <c r="HJ135" s="1201"/>
      <c r="HK135" s="1201"/>
      <c r="HL135" s="1201"/>
      <c r="HM135" s="1201"/>
      <c r="HN135" s="1201"/>
    </row>
    <row r="136" spans="1:242" ht="23.25" hidden="1" customHeight="1">
      <c r="A136" s="1080"/>
      <c r="B136" s="1080" t="s">
        <v>218</v>
      </c>
      <c r="C136" s="691" t="s">
        <v>341</v>
      </c>
      <c r="D136" s="1027" t="s">
        <v>318</v>
      </c>
      <c r="E136" s="701" t="s">
        <v>499</v>
      </c>
      <c r="F136" s="579"/>
      <c r="G136" s="1039" t="s">
        <v>1039</v>
      </c>
      <c r="H136" s="578"/>
      <c r="I136" s="696" t="s">
        <v>46</v>
      </c>
      <c r="J136" s="759">
        <v>3</v>
      </c>
      <c r="K136" s="766" t="s">
        <v>743</v>
      </c>
      <c r="L136" s="770">
        <v>14</v>
      </c>
      <c r="M136" s="766"/>
      <c r="N136" s="771"/>
      <c r="O136" s="695">
        <v>24</v>
      </c>
      <c r="P136" s="1596"/>
      <c r="Q136" s="1749"/>
      <c r="R136" s="1750"/>
      <c r="S136" s="1614">
        <v>1</v>
      </c>
      <c r="T136" s="1342" t="s">
        <v>107</v>
      </c>
      <c r="U136" s="1342" t="s">
        <v>105</v>
      </c>
      <c r="V136" s="1342" t="s">
        <v>598</v>
      </c>
      <c r="W136" s="1087">
        <v>1</v>
      </c>
      <c r="X136" s="997" t="s">
        <v>107</v>
      </c>
      <c r="Y136" s="997" t="s">
        <v>105</v>
      </c>
      <c r="Z136" s="997" t="s">
        <v>598</v>
      </c>
      <c r="AA136" s="1341">
        <v>1</v>
      </c>
      <c r="AB136" s="1342" t="s">
        <v>107</v>
      </c>
      <c r="AC136" s="1342" t="s">
        <v>108</v>
      </c>
      <c r="AD136" s="1342" t="s">
        <v>148</v>
      </c>
      <c r="AE136" s="1087">
        <v>1</v>
      </c>
      <c r="AF136" s="997" t="s">
        <v>107</v>
      </c>
      <c r="AG136" s="997" t="s">
        <v>108</v>
      </c>
      <c r="AH136" s="997" t="s">
        <v>148</v>
      </c>
      <c r="AI136" s="788" t="s">
        <v>447</v>
      </c>
    </row>
    <row r="137" spans="1:242" ht="38.25" hidden="1">
      <c r="A137" s="1080"/>
      <c r="B137" s="1080" t="s">
        <v>219</v>
      </c>
      <c r="C137" s="691" t="s">
        <v>342</v>
      </c>
      <c r="D137" s="1027" t="s">
        <v>924</v>
      </c>
      <c r="E137" s="701" t="s">
        <v>499</v>
      </c>
      <c r="F137" s="579"/>
      <c r="G137" s="1039" t="s">
        <v>1039</v>
      </c>
      <c r="H137" s="578"/>
      <c r="I137" s="696" t="s">
        <v>46</v>
      </c>
      <c r="J137" s="759">
        <v>3</v>
      </c>
      <c r="K137" s="1271" t="s">
        <v>806</v>
      </c>
      <c r="L137" s="770">
        <v>14</v>
      </c>
      <c r="M137" s="766"/>
      <c r="N137" s="771"/>
      <c r="O137" s="695">
        <v>24</v>
      </c>
      <c r="P137" s="1596"/>
      <c r="Q137" s="1749"/>
      <c r="R137" s="1750"/>
      <c r="S137" s="1614">
        <v>1</v>
      </c>
      <c r="T137" s="1342" t="s">
        <v>104</v>
      </c>
      <c r="U137" s="1342" t="s">
        <v>110</v>
      </c>
      <c r="V137" s="1342"/>
      <c r="W137" s="1087">
        <v>1</v>
      </c>
      <c r="X137" s="997" t="s">
        <v>107</v>
      </c>
      <c r="Y137" s="997" t="s">
        <v>105</v>
      </c>
      <c r="Z137" s="997" t="s">
        <v>598</v>
      </c>
      <c r="AA137" s="1341">
        <v>1</v>
      </c>
      <c r="AB137" s="1342" t="s">
        <v>107</v>
      </c>
      <c r="AC137" s="1342" t="s">
        <v>105</v>
      </c>
      <c r="AD137" s="1342" t="s">
        <v>598</v>
      </c>
      <c r="AE137" s="1087">
        <v>1</v>
      </c>
      <c r="AF137" s="997" t="s">
        <v>107</v>
      </c>
      <c r="AG137" s="997" t="s">
        <v>105</v>
      </c>
      <c r="AH137" s="997" t="s">
        <v>598</v>
      </c>
      <c r="AI137" s="788" t="s">
        <v>448</v>
      </c>
    </row>
    <row r="138" spans="1:242" ht="28.5" hidden="1" customHeight="1">
      <c r="A138" s="1545" t="s">
        <v>1072</v>
      </c>
      <c r="B138" s="1545" t="s">
        <v>1073</v>
      </c>
      <c r="C138" s="1117" t="s">
        <v>186</v>
      </c>
      <c r="D138" s="1114"/>
      <c r="E138" s="990" t="s">
        <v>120</v>
      </c>
      <c r="F138" s="990"/>
      <c r="G138" s="1115"/>
      <c r="H138" s="806" t="s">
        <v>193</v>
      </c>
      <c r="I138" s="1113" t="s">
        <v>44</v>
      </c>
      <c r="J138" s="1113">
        <v>2</v>
      </c>
      <c r="K138" s="814"/>
      <c r="L138" s="814"/>
      <c r="M138" s="802"/>
      <c r="N138" s="801"/>
      <c r="O138" s="801"/>
      <c r="P138" s="1688"/>
      <c r="Q138" s="1743"/>
      <c r="R138" s="1744"/>
      <c r="S138" s="1613"/>
      <c r="T138" s="930"/>
      <c r="U138" s="930"/>
      <c r="V138" s="930"/>
      <c r="W138" s="999"/>
      <c r="X138" s="930"/>
      <c r="Y138" s="930"/>
      <c r="Z138" s="930"/>
      <c r="AA138" s="999"/>
      <c r="AB138" s="930"/>
      <c r="AC138" s="930"/>
      <c r="AD138" s="930"/>
      <c r="AE138" s="999"/>
      <c r="AF138" s="930"/>
      <c r="AG138" s="930"/>
      <c r="AH138" s="930"/>
      <c r="AI138" s="949"/>
      <c r="HF138" s="1201"/>
      <c r="HG138" s="1201"/>
      <c r="HH138" s="1201"/>
      <c r="HI138" s="1201"/>
      <c r="HJ138" s="1201"/>
      <c r="HK138" s="1201"/>
      <c r="HL138" s="1201"/>
      <c r="HM138" s="1201"/>
      <c r="HN138" s="1201"/>
    </row>
    <row r="139" spans="1:242" s="867" customFormat="1" ht="89.25" hidden="1">
      <c r="A139" s="918"/>
      <c r="B139" s="918" t="s">
        <v>309</v>
      </c>
      <c r="C139" s="691" t="s">
        <v>746</v>
      </c>
      <c r="D139" s="1309" t="s">
        <v>747</v>
      </c>
      <c r="E139" s="701" t="s">
        <v>499</v>
      </c>
      <c r="F139" s="1522" t="s">
        <v>1063</v>
      </c>
      <c r="G139" s="900" t="s">
        <v>590</v>
      </c>
      <c r="H139" s="703"/>
      <c r="I139" s="696" t="s">
        <v>44</v>
      </c>
      <c r="J139" s="759">
        <v>2</v>
      </c>
      <c r="K139" s="766" t="s">
        <v>748</v>
      </c>
      <c r="L139" s="766">
        <v>12</v>
      </c>
      <c r="M139" s="766"/>
      <c r="N139" s="758"/>
      <c r="O139" s="695">
        <v>18</v>
      </c>
      <c r="P139" s="1595"/>
      <c r="Q139" s="1745"/>
      <c r="R139" s="1746"/>
      <c r="S139" s="1614">
        <v>1</v>
      </c>
      <c r="T139" s="1342" t="s">
        <v>104</v>
      </c>
      <c r="U139" s="1342" t="s">
        <v>113</v>
      </c>
      <c r="V139" s="1342" t="s">
        <v>942</v>
      </c>
      <c r="W139" s="1087">
        <v>1</v>
      </c>
      <c r="X139" s="997" t="s">
        <v>107</v>
      </c>
      <c r="Y139" s="997" t="s">
        <v>105</v>
      </c>
      <c r="Z139" s="997" t="s">
        <v>125</v>
      </c>
      <c r="AA139" s="1341">
        <v>1</v>
      </c>
      <c r="AB139" s="1342" t="s">
        <v>107</v>
      </c>
      <c r="AC139" s="1342" t="s">
        <v>108</v>
      </c>
      <c r="AD139" s="1342" t="s">
        <v>161</v>
      </c>
      <c r="AE139" s="1087">
        <v>1</v>
      </c>
      <c r="AF139" s="997" t="s">
        <v>107</v>
      </c>
      <c r="AG139" s="997" t="s">
        <v>108</v>
      </c>
      <c r="AH139" s="997" t="s">
        <v>161</v>
      </c>
      <c r="AI139" s="788" t="s">
        <v>380</v>
      </c>
      <c r="AJ139" s="1061"/>
      <c r="AK139" s="1061"/>
      <c r="AL139" s="1061"/>
      <c r="AM139" s="1061"/>
      <c r="AN139" s="1061"/>
      <c r="AO139" s="1061"/>
      <c r="AP139" s="1061"/>
      <c r="AQ139" s="1061"/>
      <c r="AR139" s="1061"/>
      <c r="AS139" s="1061"/>
      <c r="AT139" s="1061"/>
      <c r="AU139" s="1061"/>
      <c r="AV139" s="1061"/>
      <c r="AW139" s="1061"/>
      <c r="AX139" s="1061"/>
      <c r="AY139" s="1061"/>
      <c r="AZ139" s="1061"/>
      <c r="BA139" s="1061"/>
      <c r="BB139" s="1061"/>
      <c r="BC139" s="1061"/>
      <c r="BD139" s="1061"/>
      <c r="BE139" s="1061"/>
      <c r="BF139" s="1061"/>
      <c r="BG139" s="1061"/>
      <c r="BH139" s="1061"/>
      <c r="BI139" s="1061"/>
      <c r="BJ139" s="1061"/>
      <c r="BK139" s="1061"/>
      <c r="BL139" s="1061"/>
      <c r="BM139" s="1061"/>
      <c r="BN139" s="1061"/>
      <c r="BO139" s="1061"/>
      <c r="BP139" s="1061"/>
      <c r="BQ139" s="1061"/>
      <c r="BR139" s="1061"/>
      <c r="BS139" s="1061"/>
      <c r="BT139" s="1061"/>
      <c r="BU139" s="1061"/>
      <c r="BV139" s="1061"/>
      <c r="BW139" s="1061"/>
      <c r="BX139" s="1061"/>
      <c r="BY139" s="1061"/>
      <c r="BZ139" s="1061"/>
      <c r="CA139" s="1061"/>
      <c r="CB139" s="1061"/>
      <c r="CC139" s="1061"/>
      <c r="CD139" s="1061"/>
      <c r="CE139" s="1061"/>
      <c r="CF139" s="1061"/>
      <c r="CG139" s="1061"/>
      <c r="CH139" s="1061"/>
      <c r="CI139" s="1061"/>
      <c r="CJ139" s="1061"/>
      <c r="CK139" s="1061"/>
      <c r="CL139" s="1061"/>
      <c r="CM139" s="1061"/>
      <c r="CN139" s="1061"/>
      <c r="CO139" s="1061"/>
      <c r="CP139" s="1061"/>
      <c r="CQ139" s="1061"/>
      <c r="CR139" s="1061"/>
      <c r="CS139" s="1061"/>
      <c r="CT139" s="1061"/>
      <c r="CU139" s="1061"/>
      <c r="CV139" s="1061"/>
      <c r="CW139" s="1061"/>
      <c r="CX139" s="1061"/>
      <c r="CY139" s="1061"/>
      <c r="CZ139" s="1061"/>
      <c r="DA139" s="1061"/>
      <c r="DB139" s="1061"/>
      <c r="DC139" s="1061"/>
      <c r="DD139" s="1061"/>
      <c r="DE139" s="1061"/>
      <c r="DF139" s="1061"/>
      <c r="DG139" s="947"/>
      <c r="DH139" s="947"/>
      <c r="DI139" s="947"/>
      <c r="DJ139" s="947"/>
      <c r="DK139" s="947"/>
      <c r="DL139" s="947"/>
      <c r="DM139" s="947"/>
      <c r="DN139" s="947"/>
      <c r="DO139" s="947"/>
      <c r="DP139" s="947"/>
      <c r="DQ139" s="947"/>
      <c r="DR139" s="947"/>
      <c r="DS139" s="947"/>
      <c r="DT139" s="947"/>
      <c r="DU139" s="947"/>
      <c r="DV139" s="947"/>
      <c r="DW139" s="947"/>
      <c r="DX139" s="947"/>
      <c r="DY139" s="947"/>
      <c r="DZ139" s="947"/>
      <c r="EA139" s="947"/>
      <c r="EB139" s="947"/>
      <c r="EC139" s="947"/>
      <c r="ED139" s="947"/>
      <c r="EE139" s="947"/>
      <c r="EF139" s="947"/>
      <c r="EG139" s="947"/>
      <c r="EH139" s="947"/>
      <c r="EI139" s="947"/>
      <c r="EJ139" s="947"/>
      <c r="EK139" s="947"/>
      <c r="EL139" s="947"/>
      <c r="EM139" s="947"/>
      <c r="EN139" s="947"/>
      <c r="EO139" s="947"/>
      <c r="EP139" s="947"/>
      <c r="EQ139" s="947"/>
      <c r="ER139" s="947"/>
      <c r="ES139" s="947"/>
      <c r="ET139" s="947"/>
      <c r="EU139" s="947"/>
      <c r="EV139" s="947"/>
      <c r="EW139" s="947"/>
      <c r="EX139" s="947"/>
      <c r="EY139" s="947"/>
      <c r="EZ139" s="947"/>
      <c r="FA139" s="947"/>
      <c r="FB139" s="947"/>
      <c r="FC139" s="947"/>
      <c r="FD139" s="947"/>
      <c r="FE139" s="947"/>
      <c r="FF139" s="947"/>
      <c r="FG139" s="947"/>
      <c r="FH139" s="947"/>
      <c r="FI139" s="947"/>
      <c r="FJ139" s="947"/>
      <c r="FK139" s="947"/>
      <c r="FL139" s="947"/>
      <c r="FM139" s="947"/>
      <c r="FN139" s="947"/>
      <c r="FO139" s="947"/>
      <c r="FP139" s="947"/>
      <c r="FQ139" s="947"/>
      <c r="FR139" s="947"/>
      <c r="FS139" s="947"/>
      <c r="FT139" s="947"/>
      <c r="FU139" s="947"/>
      <c r="FV139" s="947"/>
      <c r="FW139" s="947"/>
      <c r="FX139" s="947"/>
      <c r="FY139" s="947"/>
      <c r="FZ139" s="947"/>
      <c r="GA139" s="947"/>
      <c r="GB139" s="947"/>
      <c r="GC139" s="947"/>
      <c r="GD139" s="947"/>
      <c r="GE139" s="947"/>
      <c r="GF139" s="947"/>
      <c r="GG139" s="947"/>
      <c r="GH139" s="947"/>
      <c r="GI139" s="947"/>
      <c r="GJ139" s="947"/>
      <c r="GK139" s="947"/>
      <c r="GL139" s="947"/>
      <c r="GM139" s="947"/>
      <c r="GN139" s="947"/>
      <c r="GO139" s="947"/>
      <c r="GP139" s="947"/>
      <c r="GQ139" s="947"/>
      <c r="GR139" s="947"/>
      <c r="GS139" s="947"/>
      <c r="GT139" s="947"/>
      <c r="GU139" s="947"/>
      <c r="GV139" s="947"/>
      <c r="GW139" s="947"/>
      <c r="GX139" s="947"/>
      <c r="GY139" s="947"/>
      <c r="GZ139" s="947"/>
      <c r="HA139" s="947"/>
      <c r="HB139" s="947"/>
      <c r="HC139" s="947"/>
      <c r="HD139" s="947"/>
      <c r="HE139" s="947"/>
    </row>
    <row r="140" spans="1:242" s="1073" customFormat="1" ht="76.5" hidden="1">
      <c r="A140" s="918"/>
      <c r="B140" s="918" t="s">
        <v>119</v>
      </c>
      <c r="C140" s="691" t="s">
        <v>127</v>
      </c>
      <c r="D140" s="1309" t="s">
        <v>920</v>
      </c>
      <c r="E140" s="701" t="s">
        <v>499</v>
      </c>
      <c r="F140" s="832" t="s">
        <v>1063</v>
      </c>
      <c r="G140" s="1039" t="s">
        <v>1039</v>
      </c>
      <c r="H140" s="898"/>
      <c r="I140" s="696" t="s">
        <v>44</v>
      </c>
      <c r="J140" s="759">
        <v>2</v>
      </c>
      <c r="K140" s="766" t="s">
        <v>1060</v>
      </c>
      <c r="L140" s="766">
        <v>11</v>
      </c>
      <c r="M140" s="766"/>
      <c r="N140" s="758"/>
      <c r="O140" s="695">
        <v>18</v>
      </c>
      <c r="P140" s="1595"/>
      <c r="Q140" s="1745"/>
      <c r="R140" s="1746"/>
      <c r="S140" s="1614">
        <v>1</v>
      </c>
      <c r="T140" s="1342" t="s">
        <v>104</v>
      </c>
      <c r="U140" s="1342" t="s">
        <v>113</v>
      </c>
      <c r="V140" s="1342" t="s">
        <v>942</v>
      </c>
      <c r="W140" s="1087">
        <v>1</v>
      </c>
      <c r="X140" s="997" t="s">
        <v>107</v>
      </c>
      <c r="Y140" s="997" t="s">
        <v>105</v>
      </c>
      <c r="Z140" s="997" t="s">
        <v>125</v>
      </c>
      <c r="AA140" s="1341">
        <v>1</v>
      </c>
      <c r="AB140" s="1342" t="s">
        <v>107</v>
      </c>
      <c r="AC140" s="1342" t="s">
        <v>105</v>
      </c>
      <c r="AD140" s="1342" t="s">
        <v>125</v>
      </c>
      <c r="AE140" s="1087">
        <v>1</v>
      </c>
      <c r="AF140" s="997" t="s">
        <v>107</v>
      </c>
      <c r="AG140" s="997" t="s">
        <v>105</v>
      </c>
      <c r="AH140" s="997" t="s">
        <v>125</v>
      </c>
      <c r="AI140" s="788" t="s">
        <v>381</v>
      </c>
      <c r="AJ140" s="1046"/>
      <c r="AK140" s="1046"/>
      <c r="AL140" s="1046"/>
      <c r="AM140" s="1046"/>
      <c r="AN140" s="1046"/>
      <c r="AO140" s="1046"/>
      <c r="AP140" s="1046"/>
      <c r="AQ140" s="1046"/>
      <c r="AR140" s="1046"/>
      <c r="AS140" s="1046"/>
      <c r="AT140" s="1046"/>
      <c r="AU140" s="1046"/>
      <c r="AV140" s="1046"/>
      <c r="AW140" s="1046"/>
      <c r="AX140" s="1046"/>
      <c r="AY140" s="1046"/>
      <c r="AZ140" s="1046"/>
      <c r="BA140" s="1046"/>
      <c r="BB140" s="1046"/>
      <c r="BC140" s="1046"/>
      <c r="BD140" s="1046"/>
      <c r="BE140" s="1046"/>
      <c r="BF140" s="1046"/>
      <c r="BG140" s="1046"/>
      <c r="BH140" s="1046"/>
      <c r="BI140" s="1046"/>
      <c r="BJ140" s="1046"/>
      <c r="BK140" s="1046"/>
      <c r="BL140" s="1046"/>
      <c r="BM140" s="1046"/>
      <c r="BN140" s="1046"/>
      <c r="BO140" s="1046"/>
      <c r="BP140" s="1046"/>
      <c r="BQ140" s="1046"/>
      <c r="BR140" s="1046"/>
      <c r="BS140" s="1046"/>
      <c r="BT140" s="1046"/>
      <c r="BU140" s="1046"/>
      <c r="BV140" s="1046"/>
      <c r="BW140" s="1046"/>
      <c r="BX140" s="1046"/>
      <c r="BY140" s="1046"/>
      <c r="BZ140" s="1046"/>
      <c r="CA140" s="1046"/>
      <c r="CB140" s="1046"/>
      <c r="CC140" s="1046"/>
      <c r="CD140" s="1046"/>
      <c r="CE140" s="1046"/>
      <c r="CF140" s="1046"/>
      <c r="CG140" s="1046"/>
      <c r="CH140" s="1046"/>
      <c r="CI140" s="1046"/>
      <c r="CJ140" s="1046"/>
      <c r="CK140" s="1046"/>
      <c r="CL140" s="1046"/>
      <c r="CM140" s="1046"/>
      <c r="CN140" s="1046"/>
      <c r="CO140" s="1046"/>
      <c r="CP140" s="1046"/>
      <c r="CQ140" s="1046"/>
      <c r="CR140" s="1046"/>
      <c r="CS140" s="1046"/>
      <c r="CT140" s="1046"/>
      <c r="CU140" s="1046"/>
      <c r="CV140" s="1046"/>
      <c r="CW140" s="1046"/>
      <c r="CX140" s="1046"/>
      <c r="CY140" s="1046"/>
      <c r="CZ140" s="1046"/>
      <c r="DA140" s="1046"/>
      <c r="DB140" s="1046"/>
      <c r="DC140" s="1046"/>
      <c r="DD140" s="1046"/>
      <c r="DE140" s="1046"/>
      <c r="DF140" s="1046"/>
      <c r="DG140" s="1012"/>
      <c r="DH140" s="1012"/>
      <c r="DI140" s="1012"/>
      <c r="DJ140" s="1012"/>
      <c r="DK140" s="1012"/>
      <c r="DL140" s="1012"/>
      <c r="DM140" s="1012"/>
      <c r="DN140" s="1012"/>
      <c r="DO140" s="1012"/>
      <c r="DP140" s="1012"/>
      <c r="DQ140" s="1012"/>
      <c r="DR140" s="1012"/>
      <c r="DS140" s="1012"/>
      <c r="DT140" s="1012"/>
      <c r="DU140" s="1012"/>
      <c r="DV140" s="1012"/>
      <c r="DW140" s="1012"/>
      <c r="DX140" s="1012"/>
      <c r="DY140" s="1012"/>
      <c r="DZ140" s="1012"/>
      <c r="EA140" s="1012"/>
      <c r="EB140" s="1012"/>
      <c r="EC140" s="1012"/>
      <c r="ED140" s="1012"/>
      <c r="EE140" s="1012"/>
      <c r="EF140" s="1012"/>
      <c r="EG140" s="1012"/>
      <c r="EH140" s="1012"/>
      <c r="EI140" s="1012"/>
      <c r="EJ140" s="1012"/>
      <c r="EK140" s="1012"/>
      <c r="EL140" s="1012"/>
      <c r="EM140" s="1012"/>
      <c r="EN140" s="1012"/>
      <c r="EO140" s="1012"/>
      <c r="EP140" s="1012"/>
      <c r="EQ140" s="1012"/>
      <c r="ER140" s="1012"/>
      <c r="ES140" s="1012"/>
      <c r="ET140" s="1012"/>
      <c r="EU140" s="1012"/>
      <c r="EV140" s="1012"/>
      <c r="EW140" s="1012"/>
      <c r="EX140" s="1012"/>
      <c r="EY140" s="1012"/>
      <c r="EZ140" s="1012"/>
      <c r="FA140" s="1012"/>
      <c r="FB140" s="1012"/>
      <c r="FC140" s="1012"/>
      <c r="FD140" s="1012"/>
      <c r="FE140" s="1012"/>
      <c r="FF140" s="1012"/>
      <c r="FG140" s="1012"/>
      <c r="FH140" s="1012"/>
      <c r="FI140" s="1012"/>
      <c r="FJ140" s="1012"/>
      <c r="FK140" s="1012"/>
      <c r="FL140" s="1012"/>
      <c r="FM140" s="1012"/>
      <c r="FN140" s="1012"/>
      <c r="FO140" s="1012"/>
      <c r="FP140" s="1012"/>
      <c r="FQ140" s="1012"/>
      <c r="FR140" s="1012"/>
      <c r="FS140" s="1012"/>
      <c r="FT140" s="1012"/>
      <c r="FU140" s="1012"/>
      <c r="FV140" s="1012"/>
      <c r="FW140" s="1012"/>
      <c r="FX140" s="1012"/>
      <c r="FY140" s="1012"/>
      <c r="FZ140" s="1012"/>
      <c r="GA140" s="1012"/>
      <c r="GB140" s="1012"/>
      <c r="GC140" s="1012"/>
      <c r="GD140" s="1012"/>
      <c r="GE140" s="1012"/>
      <c r="GF140" s="1012"/>
      <c r="GG140" s="1012"/>
      <c r="GH140" s="1012"/>
      <c r="GI140" s="1012"/>
      <c r="GJ140" s="1012"/>
      <c r="GK140" s="1012"/>
      <c r="GL140" s="1012"/>
      <c r="GM140" s="1012"/>
      <c r="GN140" s="1012"/>
      <c r="GO140" s="1012"/>
      <c r="GP140" s="1012"/>
      <c r="GQ140" s="1012"/>
      <c r="GR140" s="1012"/>
      <c r="GS140" s="1012"/>
      <c r="GT140" s="1012"/>
      <c r="GU140" s="1012"/>
      <c r="GV140" s="1012"/>
      <c r="GW140" s="1012"/>
      <c r="GX140" s="1012"/>
      <c r="GY140" s="1012"/>
      <c r="GZ140" s="1012"/>
      <c r="HA140" s="1012"/>
      <c r="HB140" s="1012"/>
      <c r="HC140" s="1012"/>
      <c r="HD140" s="1012"/>
      <c r="HE140" s="1012"/>
    </row>
    <row r="141" spans="1:242" s="867" customFormat="1" ht="36" hidden="1" customHeight="1">
      <c r="A141" s="918"/>
      <c r="B141" s="918" t="s">
        <v>192</v>
      </c>
      <c r="C141" s="1035" t="s">
        <v>489</v>
      </c>
      <c r="D141" s="1218" t="str">
        <f>IF(D105="","",D105)</f>
        <v>LOL3B6BLOL3D6CLOL3DH42LOL3E3CLOL3G8CLOL3H5C</v>
      </c>
      <c r="E141" s="1081" t="str">
        <f t="shared" ref="E141:H141" si="2">IF(E105="","",E105)</f>
        <v>UE de tronc commun</v>
      </c>
      <c r="F141" s="1081" t="str">
        <f t="shared" si="2"/>
        <v>UFR COLLEGIUM LLSH</v>
      </c>
      <c r="G141" s="1081" t="str">
        <f t="shared" si="2"/>
        <v>LLCER</v>
      </c>
      <c r="H141" s="1081" t="str">
        <f t="shared" si="2"/>
        <v/>
      </c>
      <c r="I141" s="704" t="s">
        <v>44</v>
      </c>
      <c r="J141" s="705">
        <v>2</v>
      </c>
      <c r="K141" s="1081" t="str">
        <f t="shared" ref="K141:AI141" si="3">IF(K105="","",K105)</f>
        <v>FASQUEL Samuel</v>
      </c>
      <c r="L141" s="1081">
        <f t="shared" si="3"/>
        <v>14</v>
      </c>
      <c r="M141" s="1081">
        <f t="shared" si="3"/>
        <v>6</v>
      </c>
      <c r="N141" s="1081" t="str">
        <f t="shared" si="3"/>
        <v/>
      </c>
      <c r="O141" s="1081">
        <f t="shared" si="3"/>
        <v>18</v>
      </c>
      <c r="P141" s="820" t="str">
        <f t="shared" si="3"/>
        <v/>
      </c>
      <c r="Q141" s="1759"/>
      <c r="R141" s="1760"/>
      <c r="S141" s="1614">
        <f t="shared" si="3"/>
        <v>1</v>
      </c>
      <c r="T141" s="1342" t="str">
        <f t="shared" si="3"/>
        <v>CC</v>
      </c>
      <c r="U141" s="1342" t="str">
        <f t="shared" si="3"/>
        <v>Ecrit et Oral</v>
      </c>
      <c r="V141" s="1342" t="str">
        <f t="shared" si="3"/>
        <v/>
      </c>
      <c r="W141" s="1087">
        <f t="shared" si="3"/>
        <v>1</v>
      </c>
      <c r="X141" s="997" t="str">
        <f t="shared" si="3"/>
        <v>CT</v>
      </c>
      <c r="Y141" s="997" t="str">
        <f t="shared" si="3"/>
        <v>Ecrit</v>
      </c>
      <c r="Z141" s="997" t="str">
        <f t="shared" si="3"/>
        <v>2h00</v>
      </c>
      <c r="AA141" s="1341">
        <f t="shared" si="3"/>
        <v>1</v>
      </c>
      <c r="AB141" s="1342" t="str">
        <f t="shared" si="3"/>
        <v>CT</v>
      </c>
      <c r="AC141" s="1342" t="str">
        <f t="shared" si="3"/>
        <v>Ecrit</v>
      </c>
      <c r="AD141" s="1342" t="str">
        <f t="shared" si="3"/>
        <v>2h00</v>
      </c>
      <c r="AE141" s="1087">
        <f t="shared" si="3"/>
        <v>1</v>
      </c>
      <c r="AF141" s="997" t="str">
        <f t="shared" si="3"/>
        <v>CT</v>
      </c>
      <c r="AG141" s="997" t="str">
        <f t="shared" si="3"/>
        <v>Ecrit</v>
      </c>
      <c r="AH141" s="997" t="str">
        <f t="shared" si="3"/>
        <v>2h00</v>
      </c>
      <c r="AI141" s="1081" t="str">
        <f t="shared" si="3"/>
        <v>Pratique orale et écrite de langue vivante non spécialiste.</v>
      </c>
      <c r="AJ141" s="1516"/>
      <c r="AK141" s="1516"/>
      <c r="AL141" s="1516"/>
      <c r="AM141" s="1516"/>
      <c r="AN141" s="1516"/>
      <c r="AO141" s="1516"/>
      <c r="AP141" s="1516"/>
      <c r="AQ141" s="1516"/>
      <c r="AR141" s="1516"/>
      <c r="AS141" s="1516"/>
      <c r="AT141" s="1516"/>
      <c r="AU141" s="1516"/>
      <c r="AV141" s="1516"/>
      <c r="AW141" s="1516"/>
      <c r="AX141" s="1516"/>
      <c r="AY141" s="1516"/>
      <c r="AZ141" s="1516"/>
      <c r="BA141" s="1516"/>
      <c r="BB141" s="1516"/>
      <c r="BC141" s="1516"/>
      <c r="BD141" s="1516"/>
      <c r="BE141" s="1516"/>
      <c r="BF141" s="1516"/>
      <c r="BG141" s="1516"/>
      <c r="BH141" s="1516"/>
      <c r="BI141" s="1516"/>
      <c r="BJ141" s="1516"/>
      <c r="BK141" s="1516"/>
      <c r="BL141" s="1516"/>
      <c r="BM141" s="1516"/>
      <c r="BN141" s="1516"/>
      <c r="BO141" s="1516"/>
      <c r="BP141" s="1516"/>
      <c r="BQ141" s="1516"/>
      <c r="BR141" s="1516"/>
      <c r="BS141" s="1516"/>
      <c r="BT141" s="1516"/>
      <c r="BU141" s="1516"/>
      <c r="BV141" s="1516"/>
      <c r="BW141" s="1516"/>
      <c r="BX141" s="1516"/>
      <c r="BY141" s="1516"/>
      <c r="BZ141" s="1516"/>
      <c r="CA141" s="1516"/>
      <c r="CB141" s="1516"/>
      <c r="CC141" s="1516"/>
      <c r="CD141" s="1516"/>
      <c r="CE141" s="1516"/>
      <c r="CF141" s="1516"/>
      <c r="CG141" s="1516"/>
      <c r="CH141" s="1516"/>
      <c r="CI141" s="1516"/>
      <c r="CJ141" s="1516"/>
      <c r="CK141" s="1516"/>
      <c r="CL141" s="1516"/>
      <c r="CM141" s="1516"/>
      <c r="CN141" s="1516"/>
      <c r="CO141" s="1516"/>
      <c r="CP141" s="1516"/>
      <c r="CQ141" s="1516"/>
      <c r="CR141" s="1516"/>
      <c r="CS141" s="1516"/>
      <c r="CT141" s="1516"/>
      <c r="CU141" s="1516"/>
      <c r="CV141" s="1516"/>
      <c r="CW141" s="1516"/>
      <c r="CX141" s="1516"/>
      <c r="CY141" s="1516"/>
      <c r="CZ141" s="1516"/>
      <c r="DA141" s="1516"/>
      <c r="DB141" s="1516"/>
      <c r="DC141" s="1516"/>
      <c r="DD141" s="1516"/>
      <c r="DE141" s="1516"/>
      <c r="DF141" s="1516"/>
      <c r="DG141" s="947"/>
      <c r="DH141" s="947"/>
      <c r="DI141" s="947"/>
      <c r="DJ141" s="947"/>
      <c r="DK141" s="947"/>
      <c r="DL141" s="947"/>
      <c r="DM141" s="947"/>
      <c r="DN141" s="947"/>
      <c r="DO141" s="947"/>
      <c r="DP141" s="947"/>
      <c r="DQ141" s="947"/>
      <c r="DR141" s="947"/>
      <c r="DS141" s="947"/>
      <c r="DT141" s="947"/>
      <c r="DU141" s="947"/>
      <c r="DV141" s="947"/>
      <c r="DW141" s="947"/>
      <c r="DX141" s="947"/>
      <c r="DY141" s="947"/>
      <c r="DZ141" s="947"/>
      <c r="EA141" s="947"/>
      <c r="EB141" s="947"/>
      <c r="EC141" s="947"/>
      <c r="ED141" s="947"/>
      <c r="EE141" s="947"/>
      <c r="EF141" s="947"/>
      <c r="EG141" s="947"/>
      <c r="EH141" s="947"/>
      <c r="EI141" s="947"/>
      <c r="EJ141" s="947"/>
      <c r="EK141" s="947"/>
      <c r="EL141" s="947"/>
      <c r="EM141" s="947"/>
      <c r="EN141" s="947"/>
      <c r="EO141" s="947"/>
      <c r="EP141" s="947"/>
      <c r="EQ141" s="947"/>
      <c r="ER141" s="947"/>
      <c r="ES141" s="947"/>
      <c r="ET141" s="947"/>
      <c r="EU141" s="947"/>
      <c r="EV141" s="947"/>
      <c r="EW141" s="947"/>
      <c r="EX141" s="947"/>
      <c r="EY141" s="947"/>
      <c r="EZ141" s="947"/>
      <c r="FA141" s="947"/>
      <c r="FB141" s="947"/>
      <c r="FC141" s="947"/>
      <c r="FD141" s="947"/>
      <c r="FE141" s="947"/>
      <c r="FF141" s="947"/>
      <c r="FG141" s="947"/>
      <c r="FH141" s="947"/>
      <c r="FI141" s="947"/>
      <c r="FJ141" s="947"/>
      <c r="FK141" s="947"/>
      <c r="FL141" s="947"/>
      <c r="FM141" s="947"/>
      <c r="FN141" s="947"/>
      <c r="FO141" s="947"/>
      <c r="FP141" s="947"/>
      <c r="FQ141" s="947"/>
      <c r="FR141" s="947"/>
      <c r="FS141" s="947"/>
      <c r="FT141" s="947"/>
      <c r="FU141" s="947"/>
      <c r="FV141" s="947"/>
      <c r="FW141" s="947"/>
      <c r="FX141" s="947"/>
      <c r="FY141" s="947"/>
      <c r="FZ141" s="947"/>
      <c r="GA141" s="947"/>
      <c r="GB141" s="947"/>
      <c r="GC141" s="947"/>
      <c r="GD141" s="947"/>
      <c r="GE141" s="947"/>
      <c r="GF141" s="947"/>
      <c r="GG141" s="947"/>
      <c r="GH141" s="947"/>
      <c r="GI141" s="947"/>
      <c r="GJ141" s="947"/>
      <c r="GK141" s="947"/>
      <c r="GL141" s="947"/>
      <c r="GM141" s="947"/>
      <c r="GN141" s="947"/>
      <c r="GO141" s="947"/>
      <c r="GP141" s="947"/>
      <c r="GQ141" s="947"/>
      <c r="GR141" s="947"/>
      <c r="GS141" s="947"/>
      <c r="GT141" s="947"/>
      <c r="GU141" s="947"/>
      <c r="GV141" s="947"/>
      <c r="GW141" s="947"/>
      <c r="GX141" s="947"/>
      <c r="GY141" s="947"/>
      <c r="GZ141" s="947"/>
      <c r="HA141" s="947"/>
      <c r="HB141" s="947"/>
      <c r="HC141" s="947"/>
      <c r="HD141" s="947"/>
      <c r="HE141" s="947"/>
    </row>
    <row r="142" spans="1:242" s="1539" customFormat="1" ht="49.5" hidden="1" customHeight="1">
      <c r="A142" s="1536"/>
      <c r="B142" s="1536" t="s">
        <v>1066</v>
      </c>
      <c r="C142" s="1551" t="s">
        <v>1067</v>
      </c>
      <c r="D142" s="1546" t="s">
        <v>1068</v>
      </c>
      <c r="E142" s="1556" t="s">
        <v>511</v>
      </c>
      <c r="F142" s="1549" t="s">
        <v>1078</v>
      </c>
      <c r="G142" s="1546" t="s">
        <v>591</v>
      </c>
      <c r="H142" s="1533" t="s">
        <v>1069</v>
      </c>
      <c r="I142" s="1546">
        <v>3</v>
      </c>
      <c r="J142" s="1546">
        <v>3</v>
      </c>
      <c r="K142" s="1531" t="s">
        <v>1070</v>
      </c>
      <c r="L142" s="1531" t="str">
        <f>"08"</f>
        <v>08</v>
      </c>
      <c r="M142" s="1531"/>
      <c r="N142" s="1529"/>
      <c r="O142" s="1529">
        <v>18</v>
      </c>
      <c r="P142" s="1601"/>
      <c r="Q142" s="1761"/>
      <c r="R142" s="1762"/>
      <c r="S142" s="1543">
        <v>1</v>
      </c>
      <c r="T142" s="1541" t="s">
        <v>104</v>
      </c>
      <c r="U142" s="1541"/>
      <c r="V142" s="1541"/>
      <c r="W142" s="1554">
        <v>1</v>
      </c>
      <c r="X142" s="1541" t="s">
        <v>107</v>
      </c>
      <c r="Y142" s="1541" t="s">
        <v>105</v>
      </c>
      <c r="Z142" s="1541" t="s">
        <v>125</v>
      </c>
      <c r="AA142" s="1554">
        <v>1</v>
      </c>
      <c r="AB142" s="1541" t="s">
        <v>107</v>
      </c>
      <c r="AC142" s="1541" t="s">
        <v>105</v>
      </c>
      <c r="AD142" s="1541" t="s">
        <v>125</v>
      </c>
      <c r="AE142" s="1554">
        <v>1</v>
      </c>
      <c r="AF142" s="1541" t="s">
        <v>107</v>
      </c>
      <c r="AG142" s="1541" t="s">
        <v>105</v>
      </c>
      <c r="AH142" s="1541" t="s">
        <v>125</v>
      </c>
      <c r="AI142" s="1535" t="s">
        <v>1071</v>
      </c>
      <c r="AJ142" s="1558"/>
      <c r="AK142" s="1558"/>
      <c r="AL142" s="1558"/>
      <c r="AM142" s="1558"/>
      <c r="AN142" s="1558"/>
      <c r="AO142" s="1558"/>
      <c r="AP142" s="1558"/>
      <c r="AQ142" s="1558"/>
      <c r="AR142" s="1558"/>
      <c r="AS142" s="1558"/>
      <c r="AT142" s="1558"/>
      <c r="AU142" s="1558"/>
      <c r="AV142" s="1558"/>
      <c r="AW142" s="1558"/>
      <c r="AX142" s="1558"/>
      <c r="AY142" s="1558"/>
      <c r="AZ142" s="1558"/>
      <c r="BA142" s="1558"/>
      <c r="BB142" s="1558"/>
      <c r="BC142" s="1558"/>
      <c r="BD142" s="1558"/>
      <c r="BE142" s="1558"/>
      <c r="BF142" s="1558"/>
      <c r="BG142" s="1558"/>
      <c r="BH142" s="1558"/>
      <c r="BI142" s="1558"/>
      <c r="BJ142" s="1558"/>
      <c r="BK142" s="1558"/>
      <c r="BL142" s="1558"/>
      <c r="BM142" s="1558"/>
      <c r="BN142" s="1558"/>
      <c r="BO142" s="1558"/>
      <c r="BP142" s="1558"/>
      <c r="BQ142" s="1558"/>
      <c r="BR142" s="1558"/>
      <c r="BS142" s="1558"/>
      <c r="BT142" s="1558"/>
      <c r="BU142" s="1558"/>
      <c r="BV142" s="1558"/>
      <c r="BW142" s="1558"/>
      <c r="BX142" s="1558"/>
      <c r="BY142" s="1558"/>
      <c r="BZ142" s="1558"/>
      <c r="CA142" s="1558"/>
      <c r="CB142" s="1558"/>
      <c r="CC142" s="1558"/>
      <c r="CD142" s="1558"/>
      <c r="CE142" s="1558"/>
      <c r="CF142" s="1558"/>
      <c r="CG142" s="1558"/>
      <c r="CH142" s="1558"/>
      <c r="CI142" s="1558"/>
      <c r="CJ142" s="1558"/>
      <c r="CK142" s="1558"/>
      <c r="CL142" s="1558"/>
      <c r="CM142" s="1558"/>
      <c r="CN142" s="1558"/>
      <c r="CO142" s="1558"/>
      <c r="CP142" s="1558"/>
      <c r="CQ142" s="1558"/>
      <c r="CR142" s="1558"/>
      <c r="CS142" s="1558"/>
      <c r="CT142" s="1558"/>
      <c r="CU142" s="1558"/>
      <c r="CV142" s="1558"/>
      <c r="CW142" s="1558"/>
      <c r="CX142" s="1558"/>
      <c r="CY142" s="1558"/>
      <c r="CZ142" s="1558"/>
      <c r="DA142" s="1558"/>
      <c r="DB142" s="1558"/>
      <c r="DC142" s="1558"/>
      <c r="DD142" s="1558"/>
      <c r="DE142" s="1558"/>
      <c r="DF142" s="1558"/>
      <c r="DG142" s="1558"/>
      <c r="DH142" s="1558"/>
      <c r="DI142" s="1558"/>
      <c r="DJ142" s="1558"/>
      <c r="DK142" s="1558"/>
      <c r="DL142" s="1558"/>
      <c r="DM142" s="1558"/>
      <c r="DN142" s="1558"/>
      <c r="DO142" s="1558"/>
      <c r="DP142" s="1558"/>
      <c r="DQ142" s="1558"/>
      <c r="DR142" s="1558"/>
      <c r="DS142" s="1558"/>
      <c r="DT142" s="1558"/>
      <c r="DU142" s="1558"/>
      <c r="DV142" s="1558"/>
      <c r="DW142" s="1558"/>
      <c r="DX142" s="1558"/>
      <c r="DY142" s="1558"/>
      <c r="DZ142" s="1558"/>
      <c r="EA142" s="1558"/>
      <c r="EB142" s="1558"/>
      <c r="EC142" s="1558"/>
      <c r="ED142" s="1558"/>
      <c r="EE142" s="1558"/>
      <c r="EF142" s="1558"/>
      <c r="EG142" s="1558"/>
      <c r="EH142" s="1558"/>
      <c r="EI142" s="1558"/>
      <c r="EJ142" s="1558"/>
      <c r="EK142" s="1558"/>
      <c r="EL142" s="1558"/>
      <c r="EM142" s="1558"/>
      <c r="EN142" s="1558"/>
      <c r="EO142" s="1558"/>
      <c r="EP142" s="1558"/>
      <c r="EQ142" s="1558"/>
      <c r="ER142" s="1558"/>
      <c r="ES142" s="1558"/>
      <c r="ET142" s="1558"/>
      <c r="EU142" s="1558"/>
      <c r="EV142" s="1558"/>
      <c r="EW142" s="1558"/>
      <c r="EX142" s="1558"/>
      <c r="EY142" s="1558"/>
      <c r="EZ142" s="1558"/>
      <c r="FA142" s="1558"/>
      <c r="FB142" s="1558"/>
      <c r="FC142" s="1558"/>
      <c r="FD142" s="1558"/>
      <c r="FE142" s="1558"/>
      <c r="FF142" s="1558"/>
      <c r="FG142" s="1558"/>
      <c r="FH142" s="1558"/>
      <c r="FI142" s="1558"/>
      <c r="FJ142" s="1558"/>
      <c r="FK142" s="1558"/>
      <c r="FL142" s="1558"/>
      <c r="FM142" s="1558"/>
      <c r="FN142" s="1558"/>
      <c r="FO142" s="1558"/>
      <c r="FP142" s="1558"/>
      <c r="FQ142" s="1558"/>
      <c r="FR142" s="1558"/>
      <c r="FS142" s="1558"/>
      <c r="FT142" s="1558"/>
      <c r="FU142" s="1558"/>
      <c r="FV142" s="1558"/>
      <c r="FW142" s="1558"/>
      <c r="FX142" s="1558"/>
      <c r="FY142" s="1558"/>
      <c r="FZ142" s="1558"/>
      <c r="GA142" s="1558"/>
      <c r="GB142" s="1558"/>
      <c r="GC142" s="1558"/>
      <c r="GD142" s="1558"/>
      <c r="GE142" s="1558"/>
      <c r="GF142" s="1558"/>
      <c r="GG142" s="1558"/>
      <c r="GH142" s="1558"/>
      <c r="GI142" s="1558"/>
      <c r="GJ142" s="1558"/>
      <c r="GK142" s="1558"/>
      <c r="GL142" s="1558"/>
      <c r="GM142" s="1558"/>
      <c r="GN142" s="1558"/>
      <c r="GO142" s="1558"/>
      <c r="GP142" s="1558"/>
      <c r="GQ142" s="1558"/>
      <c r="GR142" s="1558"/>
      <c r="GS142" s="1558"/>
      <c r="GT142" s="1558"/>
      <c r="GU142" s="1558"/>
      <c r="GV142" s="1558"/>
      <c r="GW142" s="1558"/>
      <c r="GX142" s="1558"/>
      <c r="GY142" s="1558"/>
      <c r="GZ142" s="1558"/>
      <c r="HA142" s="1558"/>
      <c r="HB142" s="1558"/>
      <c r="HC142" s="1558"/>
      <c r="HD142" s="1558"/>
      <c r="HE142" s="1558"/>
      <c r="HF142" s="1558"/>
      <c r="HG142" s="1558"/>
      <c r="HH142" s="1558"/>
      <c r="HI142" s="1558"/>
      <c r="HJ142" s="1558"/>
      <c r="HK142" s="1558"/>
      <c r="HL142" s="1558"/>
      <c r="HM142" s="1558"/>
      <c r="HN142" s="1558"/>
      <c r="HO142" s="1558"/>
      <c r="HP142" s="1558"/>
      <c r="HQ142" s="1558"/>
      <c r="HR142" s="1558"/>
      <c r="HS142" s="1558"/>
      <c r="HT142" s="1558"/>
      <c r="HU142" s="1558"/>
      <c r="HV142" s="1558"/>
      <c r="HW142" s="1558"/>
      <c r="HX142" s="1558"/>
      <c r="HY142" s="1558"/>
      <c r="HZ142" s="1558"/>
      <c r="IA142" s="1558"/>
      <c r="IB142" s="1558"/>
      <c r="IC142" s="1558"/>
      <c r="ID142" s="1558"/>
      <c r="IE142" s="1558"/>
      <c r="IF142" s="1558"/>
      <c r="IG142" s="1558"/>
      <c r="IH142" s="1558"/>
    </row>
    <row r="143" spans="1:242" s="891" customFormat="1" ht="8.25" hidden="1" customHeight="1">
      <c r="A143" s="682"/>
      <c r="B143" s="682"/>
      <c r="C143" s="958"/>
      <c r="D143" s="1327"/>
      <c r="E143" s="1279"/>
      <c r="F143" s="1279"/>
      <c r="G143" s="1274"/>
      <c r="H143" s="680"/>
      <c r="I143" s="1281"/>
      <c r="J143" s="878"/>
      <c r="K143" s="850"/>
      <c r="L143" s="850"/>
      <c r="M143" s="850"/>
      <c r="N143" s="762"/>
      <c r="O143" s="1110"/>
      <c r="P143" s="1695"/>
      <c r="Q143" s="1763"/>
      <c r="R143" s="1764"/>
      <c r="S143" s="1620"/>
      <c r="T143" s="1279"/>
      <c r="U143" s="1279"/>
      <c r="V143" s="1279"/>
      <c r="W143" s="831"/>
      <c r="X143" s="1279"/>
      <c r="Y143" s="1279"/>
      <c r="Z143" s="1279"/>
      <c r="AA143" s="831"/>
      <c r="AB143" s="1279"/>
      <c r="AC143" s="1279"/>
      <c r="AD143" s="1279"/>
      <c r="AE143" s="831"/>
      <c r="AF143" s="1279"/>
      <c r="AG143" s="1279"/>
      <c r="AH143" s="1279"/>
      <c r="AI143" s="975"/>
      <c r="AJ143" s="1046"/>
      <c r="AK143" s="1046"/>
      <c r="AL143" s="1046"/>
      <c r="AM143" s="1046"/>
      <c r="AN143" s="1046"/>
      <c r="AO143" s="1046"/>
      <c r="AP143" s="1046"/>
      <c r="AQ143" s="1046"/>
      <c r="AR143" s="1046"/>
      <c r="AS143" s="1046"/>
      <c r="AT143" s="1046"/>
      <c r="AU143" s="1046"/>
      <c r="AV143" s="1046"/>
      <c r="AW143" s="1046"/>
      <c r="AX143" s="1046"/>
      <c r="AY143" s="1046"/>
      <c r="AZ143" s="1046"/>
      <c r="BA143" s="1046"/>
      <c r="BB143" s="1046"/>
      <c r="BC143" s="1046"/>
      <c r="BD143" s="1046"/>
      <c r="BE143" s="1046"/>
      <c r="BF143" s="1046"/>
      <c r="BG143" s="1046"/>
      <c r="BH143" s="1046"/>
      <c r="BI143" s="1046"/>
      <c r="BJ143" s="1046"/>
      <c r="BK143" s="1046"/>
      <c r="BL143" s="1046"/>
      <c r="BM143" s="1046"/>
      <c r="BN143" s="1046"/>
      <c r="BO143" s="1046"/>
      <c r="BP143" s="1046"/>
      <c r="BQ143" s="1046"/>
      <c r="BR143" s="1046"/>
      <c r="BS143" s="1046"/>
      <c r="BT143" s="1046"/>
      <c r="BU143" s="1046"/>
      <c r="BV143" s="1046"/>
      <c r="BW143" s="1046"/>
      <c r="BX143" s="1046"/>
      <c r="BY143" s="1046"/>
      <c r="BZ143" s="1046"/>
      <c r="CA143" s="1046"/>
      <c r="CB143" s="1046"/>
      <c r="CC143" s="1046"/>
      <c r="CD143" s="1046"/>
      <c r="CE143" s="1046"/>
      <c r="CF143" s="1046"/>
      <c r="CG143" s="1046"/>
      <c r="CH143" s="1046"/>
      <c r="CI143" s="1046"/>
      <c r="CJ143" s="1046"/>
      <c r="CK143" s="1046"/>
      <c r="CL143" s="1046"/>
      <c r="CM143" s="1046"/>
      <c r="CN143" s="1046"/>
      <c r="CO143" s="1046"/>
      <c r="CP143" s="1046"/>
      <c r="CQ143" s="1046"/>
      <c r="CR143" s="1046"/>
      <c r="CS143" s="1046"/>
      <c r="CT143" s="1046"/>
      <c r="CU143" s="1046"/>
      <c r="CV143" s="1046"/>
      <c r="CW143" s="1046"/>
      <c r="CX143" s="1046"/>
      <c r="CY143" s="1046"/>
      <c r="CZ143" s="1046"/>
      <c r="DA143" s="1046"/>
      <c r="DB143" s="1046"/>
      <c r="DC143" s="1046"/>
      <c r="DD143" s="1046"/>
      <c r="DE143" s="1046"/>
      <c r="DF143" s="1046"/>
      <c r="DG143" s="1046"/>
      <c r="DH143" s="1046"/>
      <c r="DI143" s="1046"/>
      <c r="DJ143" s="1046"/>
      <c r="DK143" s="1046"/>
      <c r="DL143" s="1046"/>
      <c r="DM143" s="1046"/>
      <c r="DN143" s="1046"/>
      <c r="DO143" s="1046"/>
      <c r="DP143" s="1046"/>
      <c r="DQ143" s="1046"/>
      <c r="DR143" s="1046"/>
      <c r="DS143" s="1046"/>
      <c r="DT143" s="1046"/>
      <c r="DU143" s="1046"/>
      <c r="DV143" s="1046"/>
      <c r="DW143" s="1046"/>
      <c r="DX143" s="1046"/>
      <c r="DY143" s="1046"/>
      <c r="DZ143" s="1046"/>
      <c r="EA143" s="1046"/>
      <c r="EB143" s="1046"/>
      <c r="EC143" s="1046"/>
      <c r="ED143" s="1046"/>
      <c r="EE143" s="1046"/>
      <c r="EF143" s="1046"/>
      <c r="EG143" s="1046"/>
      <c r="EH143" s="1046"/>
      <c r="EI143" s="1046"/>
      <c r="EJ143" s="1046"/>
      <c r="EK143" s="1046"/>
      <c r="EL143" s="1046"/>
      <c r="EM143" s="1046"/>
      <c r="EN143" s="1046"/>
      <c r="EO143" s="1046"/>
      <c r="EP143" s="1046"/>
      <c r="EQ143" s="1046"/>
      <c r="ER143" s="1046"/>
      <c r="ES143" s="1046"/>
      <c r="ET143" s="1046"/>
      <c r="EU143" s="1046"/>
      <c r="EV143" s="1046"/>
      <c r="EW143" s="1046"/>
      <c r="EX143" s="1046"/>
      <c r="EY143" s="1046"/>
      <c r="EZ143" s="1046"/>
      <c r="FA143" s="1046"/>
      <c r="FB143" s="1046"/>
      <c r="FC143" s="1046"/>
      <c r="FD143" s="1046"/>
      <c r="FE143" s="1046"/>
      <c r="FF143" s="1046"/>
      <c r="FG143" s="1046"/>
      <c r="FH143" s="1046"/>
      <c r="FI143" s="1046"/>
      <c r="FJ143" s="1046"/>
      <c r="FK143" s="1046"/>
      <c r="FL143" s="1046"/>
      <c r="FM143" s="1046"/>
      <c r="FN143" s="1046"/>
      <c r="FO143" s="1046"/>
      <c r="FP143" s="1046"/>
      <c r="FQ143" s="1046"/>
      <c r="FR143" s="1046"/>
      <c r="FS143" s="1046"/>
      <c r="FT143" s="1046"/>
      <c r="FU143" s="1046"/>
      <c r="FV143" s="1046"/>
      <c r="FW143" s="1046"/>
      <c r="FX143" s="1046"/>
      <c r="FY143" s="1046"/>
      <c r="FZ143" s="1046"/>
      <c r="GA143" s="1046"/>
      <c r="GB143" s="1046"/>
      <c r="GC143" s="1046"/>
      <c r="GD143" s="1046"/>
      <c r="GE143" s="1046"/>
      <c r="GF143" s="1046"/>
      <c r="GG143" s="1046"/>
      <c r="GH143" s="1046"/>
      <c r="GI143" s="1046"/>
      <c r="GJ143" s="1046"/>
      <c r="GK143" s="1046"/>
      <c r="GL143" s="1046"/>
      <c r="GM143" s="1046"/>
      <c r="GN143" s="1046"/>
      <c r="GO143" s="1046"/>
      <c r="GP143" s="1046"/>
      <c r="GQ143" s="1046"/>
      <c r="GR143" s="1046"/>
      <c r="GS143" s="1046"/>
      <c r="GT143" s="1046"/>
      <c r="GU143" s="1046"/>
      <c r="GV143" s="1046"/>
      <c r="GW143" s="1046"/>
      <c r="GX143" s="1046"/>
      <c r="GY143" s="1046"/>
      <c r="GZ143" s="1046"/>
      <c r="HA143" s="1046"/>
      <c r="HB143" s="1046"/>
      <c r="HC143" s="1046"/>
      <c r="HD143" s="1046"/>
      <c r="HE143" s="1046"/>
    </row>
    <row r="144" spans="1:242" ht="30.75" hidden="1" customHeight="1">
      <c r="A144" s="808" t="s">
        <v>600</v>
      </c>
      <c r="B144" s="808" t="s">
        <v>599</v>
      </c>
      <c r="C144" s="804" t="s">
        <v>911</v>
      </c>
      <c r="D144" s="981" t="s">
        <v>926</v>
      </c>
      <c r="E144" s="813" t="s">
        <v>596</v>
      </c>
      <c r="F144" s="813"/>
      <c r="G144" s="816"/>
      <c r="H144" s="803"/>
      <c r="I144" s="1058">
        <f>+I145+I146</f>
        <v>6</v>
      </c>
      <c r="J144" s="1058">
        <f>+J145+J146</f>
        <v>6</v>
      </c>
      <c r="K144" s="1044"/>
      <c r="L144" s="1044"/>
      <c r="M144" s="1044"/>
      <c r="N144" s="889"/>
      <c r="O144" s="889"/>
      <c r="P144" s="1691"/>
      <c r="Q144" s="1755"/>
      <c r="R144" s="1756"/>
      <c r="S144" s="1618"/>
      <c r="T144" s="1040"/>
      <c r="U144" s="1105"/>
      <c r="V144" s="967"/>
      <c r="W144" s="1105"/>
      <c r="X144" s="1105"/>
      <c r="Y144" s="1105"/>
      <c r="Z144" s="1105"/>
      <c r="AA144" s="1105"/>
      <c r="AB144" s="1105"/>
      <c r="AC144" s="1105"/>
      <c r="AD144" s="1105"/>
      <c r="AE144" s="1105"/>
      <c r="AF144" s="1105"/>
      <c r="AG144" s="1105"/>
      <c r="AH144" s="1105"/>
      <c r="AI144" s="884"/>
      <c r="HF144" s="1201"/>
      <c r="HG144" s="1201"/>
      <c r="HH144" s="1201"/>
      <c r="HI144" s="1201"/>
      <c r="HJ144" s="1201"/>
      <c r="HK144" s="1201"/>
      <c r="HL144" s="1201"/>
      <c r="HM144" s="1201"/>
      <c r="HN144" s="1201"/>
      <c r="HO144" s="1201"/>
      <c r="HP144" s="1201"/>
      <c r="HQ144" s="1201"/>
      <c r="HR144" s="1201"/>
      <c r="HS144" s="1201"/>
      <c r="HT144" s="1201"/>
      <c r="HU144" s="1201"/>
      <c r="HV144" s="1201"/>
      <c r="HW144" s="1201"/>
      <c r="HX144" s="1201"/>
      <c r="HY144" s="1201"/>
      <c r="HZ144" s="1201"/>
      <c r="IA144" s="1201"/>
      <c r="IB144" s="1201"/>
      <c r="IC144" s="1201"/>
      <c r="ID144" s="1201"/>
      <c r="IE144" s="1201"/>
      <c r="IF144" s="1201"/>
      <c r="IG144" s="1201"/>
    </row>
    <row r="145" spans="1:241" s="867" customFormat="1" ht="102" hidden="1">
      <c r="A145" s="708"/>
      <c r="B145" s="708" t="s">
        <v>121</v>
      </c>
      <c r="C145" s="931" t="s">
        <v>122</v>
      </c>
      <c r="D145" s="807" t="str">
        <f>IF(D108="","",D108)</f>
        <v>LOL3D7BLOL3E7DLOL3H7C</v>
      </c>
      <c r="E145" s="1018" t="str">
        <f t="shared" ref="E145:H145" si="4">IF(E108="","",E108)</f>
        <v>UE spécialisation</v>
      </c>
      <c r="F145" s="834" t="str">
        <f t="shared" si="4"/>
        <v>ESPE- L2 LEA parc. MEEF 2 et MEF FLM-FLE, L2 LLCER parc. MEEF 2 et MEF FLM-FLE, L2 Lettres, L2 Histoire parc. MEEF, L2 Géo parc. MEEF, L2 SDL parc. MEF FLM-FLE et LSF</v>
      </c>
      <c r="G145" s="1018" t="str">
        <f t="shared" si="4"/>
        <v>ESPE</v>
      </c>
      <c r="H145" s="1018" t="str">
        <f t="shared" si="4"/>
        <v/>
      </c>
      <c r="I145" s="1018" t="s">
        <v>46</v>
      </c>
      <c r="J145" s="1018">
        <v>3</v>
      </c>
      <c r="K145" s="883" t="str">
        <f t="shared" ref="K145:AI145" si="5">IF(K108="","",K108)</f>
        <v>QUITTELIER Sylvie</v>
      </c>
      <c r="L145" s="883">
        <f t="shared" si="5"/>
        <v>70</v>
      </c>
      <c r="M145" s="912">
        <f t="shared" si="5"/>
        <v>79</v>
      </c>
      <c r="N145" s="1349">
        <f t="shared" si="5"/>
        <v>20</v>
      </c>
      <c r="O145" s="1350" t="str">
        <f t="shared" si="5"/>
        <v/>
      </c>
      <c r="P145" s="1692" t="str">
        <f t="shared" si="5"/>
        <v/>
      </c>
      <c r="Q145" s="1749"/>
      <c r="R145" s="1750"/>
      <c r="S145" s="1617">
        <f t="shared" si="5"/>
        <v>1</v>
      </c>
      <c r="T145" s="1351" t="str">
        <f t="shared" si="5"/>
        <v>CC</v>
      </c>
      <c r="U145" s="1347" t="str">
        <f t="shared" si="5"/>
        <v>Ecrit</v>
      </c>
      <c r="V145" s="1352" t="str">
        <f t="shared" si="5"/>
        <v/>
      </c>
      <c r="W145" s="911">
        <f t="shared" si="5"/>
        <v>1</v>
      </c>
      <c r="X145" s="1047" t="str">
        <f t="shared" si="5"/>
        <v>CT</v>
      </c>
      <c r="Y145" s="1047" t="str">
        <f t="shared" si="5"/>
        <v>Ecrit</v>
      </c>
      <c r="Z145" s="1047" t="str">
        <f t="shared" si="5"/>
        <v>1h30</v>
      </c>
      <c r="AA145" s="1348">
        <f t="shared" si="5"/>
        <v>1</v>
      </c>
      <c r="AB145" s="1347" t="str">
        <f t="shared" si="5"/>
        <v>CT</v>
      </c>
      <c r="AC145" s="1347" t="str">
        <f t="shared" si="5"/>
        <v>Ecrit</v>
      </c>
      <c r="AD145" s="1347" t="str">
        <f t="shared" si="5"/>
        <v>1h30</v>
      </c>
      <c r="AE145" s="911">
        <f t="shared" si="5"/>
        <v>1</v>
      </c>
      <c r="AF145" s="1047" t="str">
        <f t="shared" si="5"/>
        <v>CT</v>
      </c>
      <c r="AG145" s="1047" t="str">
        <f t="shared" si="5"/>
        <v>Ecrit</v>
      </c>
      <c r="AH145" s="1047" t="str">
        <f t="shared" si="5"/>
        <v>1h30</v>
      </c>
      <c r="AI145" s="874" t="str">
        <f t="shared" si="5"/>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J145" s="1061"/>
      <c r="AK145" s="1061"/>
      <c r="AL145" s="1061"/>
      <c r="AM145" s="1061"/>
      <c r="AN145" s="1061"/>
      <c r="AO145" s="1061"/>
      <c r="AP145" s="1061"/>
      <c r="AQ145" s="1061"/>
      <c r="AR145" s="1061"/>
      <c r="AS145" s="1061"/>
      <c r="AT145" s="1061"/>
      <c r="AU145" s="1061"/>
      <c r="AV145" s="1061"/>
      <c r="AW145" s="1061"/>
      <c r="AX145" s="1061"/>
      <c r="AY145" s="1061"/>
      <c r="AZ145" s="1061"/>
      <c r="BA145" s="1061"/>
      <c r="BB145" s="1061"/>
      <c r="BC145" s="1061"/>
      <c r="BD145" s="1061"/>
      <c r="BE145" s="1061"/>
      <c r="BF145" s="1061"/>
      <c r="BG145" s="1061"/>
      <c r="BH145" s="1061"/>
      <c r="BI145" s="1061"/>
      <c r="BJ145" s="1061"/>
      <c r="BK145" s="1061"/>
      <c r="BL145" s="1061"/>
      <c r="BM145" s="1061"/>
      <c r="BN145" s="1061"/>
      <c r="BO145" s="1061"/>
      <c r="BP145" s="1061"/>
      <c r="BQ145" s="1061"/>
      <c r="BR145" s="1061"/>
      <c r="BS145" s="1061"/>
      <c r="BT145" s="1061"/>
      <c r="BU145" s="1061"/>
      <c r="BV145" s="1061"/>
      <c r="BW145" s="1061"/>
      <c r="BX145" s="1061"/>
      <c r="BY145" s="1061"/>
      <c r="BZ145" s="1061"/>
      <c r="CA145" s="1061"/>
      <c r="CB145" s="1061"/>
      <c r="CC145" s="1061"/>
      <c r="CD145" s="1061"/>
      <c r="CE145" s="1061"/>
      <c r="CF145" s="1061"/>
      <c r="CG145" s="1061"/>
      <c r="CH145" s="1061"/>
      <c r="CI145" s="1061"/>
      <c r="CJ145" s="1061"/>
      <c r="CK145" s="1061"/>
      <c r="CL145" s="1061"/>
      <c r="CM145" s="1061"/>
      <c r="CN145" s="1061"/>
      <c r="CO145" s="1061"/>
      <c r="CP145" s="1061"/>
      <c r="CQ145" s="1061"/>
      <c r="CR145" s="1061"/>
      <c r="CS145" s="1061"/>
      <c r="CT145" s="1061"/>
      <c r="CU145" s="1061"/>
      <c r="CV145" s="1061"/>
      <c r="CW145" s="1061"/>
      <c r="CX145" s="1061"/>
      <c r="CY145" s="1061"/>
      <c r="CZ145" s="1061"/>
      <c r="DA145" s="1061"/>
      <c r="DB145" s="1061"/>
      <c r="DC145" s="1061"/>
      <c r="DD145" s="1061"/>
      <c r="DE145" s="1061"/>
      <c r="DF145" s="1061"/>
      <c r="DG145" s="947"/>
      <c r="DH145" s="947"/>
      <c r="DI145" s="947"/>
      <c r="DJ145" s="947"/>
      <c r="DK145" s="947"/>
      <c r="DL145" s="947"/>
      <c r="DM145" s="947"/>
      <c r="DN145" s="947"/>
      <c r="DO145" s="947"/>
      <c r="DP145" s="947"/>
      <c r="DQ145" s="947"/>
      <c r="DR145" s="947"/>
      <c r="DS145" s="947"/>
      <c r="DT145" s="947"/>
      <c r="DU145" s="947"/>
      <c r="DV145" s="947"/>
      <c r="DW145" s="947"/>
      <c r="DX145" s="947"/>
      <c r="DY145" s="947"/>
      <c r="DZ145" s="947"/>
      <c r="EA145" s="947"/>
      <c r="EB145" s="947"/>
      <c r="EC145" s="947"/>
      <c r="ED145" s="947"/>
      <c r="EE145" s="947"/>
      <c r="EF145" s="947"/>
      <c r="EG145" s="947"/>
      <c r="EH145" s="947"/>
      <c r="EI145" s="947"/>
      <c r="EJ145" s="947"/>
      <c r="EK145" s="947"/>
      <c r="EL145" s="947"/>
      <c r="EM145" s="947"/>
      <c r="EN145" s="947"/>
      <c r="EO145" s="947"/>
      <c r="EP145" s="947"/>
      <c r="EQ145" s="947"/>
      <c r="ER145" s="947"/>
      <c r="ES145" s="947"/>
      <c r="ET145" s="947"/>
      <c r="EU145" s="947"/>
      <c r="EV145" s="947"/>
      <c r="EW145" s="947"/>
      <c r="EX145" s="947"/>
      <c r="EY145" s="947"/>
      <c r="EZ145" s="947"/>
      <c r="FA145" s="947"/>
      <c r="FB145" s="947"/>
      <c r="FC145" s="947"/>
      <c r="FD145" s="947"/>
      <c r="FE145" s="947"/>
      <c r="FF145" s="947"/>
      <c r="FG145" s="947"/>
      <c r="FH145" s="947"/>
      <c r="FI145" s="947"/>
      <c r="FJ145" s="947"/>
      <c r="FK145" s="947"/>
      <c r="FL145" s="947"/>
      <c r="FM145" s="947"/>
      <c r="FN145" s="947"/>
      <c r="FO145" s="947"/>
      <c r="FP145" s="947"/>
      <c r="FQ145" s="947"/>
      <c r="FR145" s="947"/>
      <c r="FS145" s="947"/>
      <c r="FT145" s="947"/>
      <c r="FU145" s="947"/>
      <c r="FV145" s="947"/>
      <c r="FW145" s="947"/>
      <c r="FX145" s="947"/>
      <c r="FY145" s="947"/>
      <c r="FZ145" s="947"/>
      <c r="GA145" s="947"/>
      <c r="GB145" s="947"/>
      <c r="GC145" s="947"/>
      <c r="GD145" s="947"/>
      <c r="GE145" s="947"/>
      <c r="GF145" s="947"/>
      <c r="GG145" s="947"/>
      <c r="GH145" s="947"/>
      <c r="GI145" s="947"/>
      <c r="GJ145" s="947"/>
      <c r="GK145" s="947"/>
      <c r="GL145" s="947"/>
      <c r="GM145" s="947"/>
      <c r="GN145" s="947"/>
      <c r="GO145" s="947"/>
      <c r="GP145" s="947"/>
      <c r="GQ145" s="947"/>
      <c r="GR145" s="947"/>
      <c r="GS145" s="947"/>
      <c r="GT145" s="947"/>
      <c r="GU145" s="947"/>
      <c r="GV145" s="947"/>
      <c r="GW145" s="947"/>
      <c r="GX145" s="947"/>
      <c r="GY145" s="947"/>
      <c r="GZ145" s="947"/>
      <c r="HA145" s="947"/>
      <c r="HB145" s="947"/>
      <c r="HC145" s="947"/>
      <c r="HD145" s="947"/>
      <c r="HE145" s="947"/>
    </row>
    <row r="146" spans="1:241" s="867" customFormat="1" ht="84" hidden="1" customHeight="1">
      <c r="A146" s="708"/>
      <c r="B146" s="708" t="s">
        <v>190</v>
      </c>
      <c r="C146" s="931" t="s">
        <v>42</v>
      </c>
      <c r="D146" s="1237" t="str">
        <f>IF(D123="","",D123)</f>
        <v>LOL3BC3LOL3CC3LOL3JC3</v>
      </c>
      <c r="E146" s="709" t="s">
        <v>511</v>
      </c>
      <c r="F146" s="709" t="s">
        <v>919</v>
      </c>
      <c r="G146" s="1039" t="s">
        <v>1039</v>
      </c>
      <c r="H146" s="709"/>
      <c r="I146" s="696" t="s">
        <v>46</v>
      </c>
      <c r="J146" s="759">
        <v>3</v>
      </c>
      <c r="K146" s="709" t="str">
        <f t="shared" ref="K146:AJ146" si="6">IF(K123="","",K123)</f>
        <v>NATANSON Brigitte</v>
      </c>
      <c r="L146" s="709">
        <f t="shared" si="6"/>
        <v>14</v>
      </c>
      <c r="M146" s="709" t="str">
        <f t="shared" si="6"/>
        <v/>
      </c>
      <c r="N146" s="709" t="str">
        <f t="shared" si="6"/>
        <v/>
      </c>
      <c r="O146" s="709">
        <f t="shared" si="6"/>
        <v>18</v>
      </c>
      <c r="P146" s="1602" t="str">
        <f t="shared" si="6"/>
        <v/>
      </c>
      <c r="Q146" s="1759"/>
      <c r="R146" s="1760"/>
      <c r="S146" s="1614">
        <f t="shared" si="6"/>
        <v>1</v>
      </c>
      <c r="T146" s="1342" t="str">
        <f t="shared" si="6"/>
        <v>CC</v>
      </c>
      <c r="U146" s="1342" t="str">
        <f t="shared" si="6"/>
        <v>écrit et oral</v>
      </c>
      <c r="V146" s="1342" t="str">
        <f t="shared" si="6"/>
        <v/>
      </c>
      <c r="W146" s="1087">
        <f t="shared" si="6"/>
        <v>1</v>
      </c>
      <c r="X146" s="997" t="str">
        <f t="shared" si="6"/>
        <v>CT</v>
      </c>
      <c r="Y146" s="997" t="str">
        <f t="shared" si="6"/>
        <v>écrit</v>
      </c>
      <c r="Z146" s="997" t="str">
        <f t="shared" si="6"/>
        <v>2h00</v>
      </c>
      <c r="AA146" s="1341">
        <f t="shared" si="6"/>
        <v>1</v>
      </c>
      <c r="AB146" s="1342" t="str">
        <f t="shared" si="6"/>
        <v>CT</v>
      </c>
      <c r="AC146" s="1342" t="str">
        <f t="shared" si="6"/>
        <v>écrit</v>
      </c>
      <c r="AD146" s="1342" t="str">
        <f t="shared" si="6"/>
        <v>2h00</v>
      </c>
      <c r="AE146" s="1087">
        <f t="shared" si="6"/>
        <v>1</v>
      </c>
      <c r="AF146" s="997" t="str">
        <f t="shared" si="6"/>
        <v>CT</v>
      </c>
      <c r="AG146" s="997" t="str">
        <f t="shared" si="6"/>
        <v>écrit</v>
      </c>
      <c r="AH146" s="997" t="str">
        <f t="shared" si="6"/>
        <v>2h00</v>
      </c>
      <c r="AI146" s="835" t="str">
        <f t="shared" si="6"/>
        <v>Ce cours a pour principal objet l'étude d'articles de presse, de reportages télévisés et d'émissions de radio portant sur les thèmes contemporains de l'aire géographique étudiée.</v>
      </c>
      <c r="AJ146" s="1061" t="str">
        <f t="shared" si="6"/>
        <v/>
      </c>
      <c r="AK146" s="1061"/>
      <c r="AL146" s="1061"/>
      <c r="AM146" s="1061"/>
      <c r="AN146" s="1061"/>
      <c r="AO146" s="1061"/>
      <c r="AP146" s="1061"/>
      <c r="AQ146" s="1061"/>
      <c r="AR146" s="1061"/>
      <c r="AS146" s="1061"/>
      <c r="AT146" s="1061"/>
      <c r="AU146" s="1061"/>
      <c r="AV146" s="1061"/>
      <c r="AW146" s="1061"/>
      <c r="AX146" s="1061"/>
      <c r="AY146" s="1061"/>
      <c r="AZ146" s="1061"/>
      <c r="BA146" s="1061"/>
      <c r="BB146" s="1061"/>
      <c r="BC146" s="1061"/>
      <c r="BD146" s="1061"/>
      <c r="BE146" s="1061"/>
      <c r="BF146" s="1061"/>
      <c r="BG146" s="1061"/>
      <c r="BH146" s="1061"/>
      <c r="BI146" s="1061"/>
      <c r="BJ146" s="1061"/>
      <c r="BK146" s="1061"/>
      <c r="BL146" s="1061"/>
      <c r="BM146" s="1061"/>
      <c r="BN146" s="1061"/>
      <c r="BO146" s="1061"/>
      <c r="BP146" s="1061"/>
      <c r="BQ146" s="1061"/>
      <c r="BR146" s="1061"/>
      <c r="BS146" s="1061"/>
      <c r="BT146" s="1061"/>
      <c r="BU146" s="1061"/>
      <c r="BV146" s="1061"/>
      <c r="BW146" s="1061"/>
      <c r="BX146" s="1061"/>
      <c r="BY146" s="1061"/>
      <c r="BZ146" s="1061"/>
      <c r="CA146" s="1061"/>
      <c r="CB146" s="1061"/>
      <c r="CC146" s="1061"/>
      <c r="CD146" s="1061"/>
      <c r="CE146" s="1061"/>
      <c r="CF146" s="1061"/>
      <c r="CG146" s="1061"/>
      <c r="CH146" s="1061"/>
      <c r="CI146" s="1061"/>
      <c r="CJ146" s="1061"/>
      <c r="CK146" s="1061"/>
      <c r="CL146" s="1061"/>
      <c r="CM146" s="1061"/>
      <c r="CN146" s="1061"/>
      <c r="CO146" s="1061"/>
      <c r="CP146" s="1061"/>
      <c r="CQ146" s="1061"/>
      <c r="CR146" s="1061"/>
      <c r="CS146" s="1061"/>
      <c r="CT146" s="1061"/>
      <c r="CU146" s="1061"/>
      <c r="CV146" s="1061"/>
      <c r="CW146" s="1061"/>
      <c r="CX146" s="1061"/>
      <c r="CY146" s="1061"/>
      <c r="CZ146" s="1061"/>
      <c r="DA146" s="1061"/>
      <c r="DB146" s="1061"/>
      <c r="DC146" s="1061"/>
      <c r="DD146" s="1061"/>
      <c r="DE146" s="1061"/>
      <c r="DF146" s="1061"/>
      <c r="DG146" s="947"/>
      <c r="DH146" s="947"/>
      <c r="DI146" s="947"/>
      <c r="DJ146" s="947"/>
      <c r="DK146" s="947"/>
      <c r="DL146" s="947"/>
      <c r="DM146" s="947"/>
      <c r="DN146" s="947"/>
      <c r="DO146" s="947"/>
      <c r="DP146" s="947"/>
      <c r="DQ146" s="947"/>
      <c r="DR146" s="947"/>
      <c r="DS146" s="947"/>
      <c r="DT146" s="947"/>
      <c r="DU146" s="947"/>
      <c r="DV146" s="947"/>
      <c r="DW146" s="947"/>
      <c r="DX146" s="947"/>
      <c r="DY146" s="947"/>
      <c r="DZ146" s="947"/>
      <c r="EA146" s="947"/>
      <c r="EB146" s="947"/>
      <c r="EC146" s="947"/>
      <c r="ED146" s="947"/>
      <c r="EE146" s="947"/>
      <c r="EF146" s="947"/>
      <c r="EG146" s="947"/>
      <c r="EH146" s="947"/>
      <c r="EI146" s="947"/>
      <c r="EJ146" s="947"/>
      <c r="EK146" s="947"/>
      <c r="EL146" s="947"/>
      <c r="EM146" s="947"/>
      <c r="EN146" s="947"/>
      <c r="EO146" s="947"/>
      <c r="EP146" s="947"/>
      <c r="EQ146" s="947"/>
      <c r="ER146" s="947"/>
      <c r="ES146" s="947"/>
      <c r="ET146" s="947"/>
      <c r="EU146" s="947"/>
      <c r="EV146" s="947"/>
      <c r="EW146" s="947"/>
      <c r="EX146" s="947"/>
      <c r="EY146" s="947"/>
      <c r="EZ146" s="947"/>
      <c r="FA146" s="947"/>
      <c r="FB146" s="947"/>
      <c r="FC146" s="947"/>
      <c r="FD146" s="947"/>
      <c r="FE146" s="947"/>
      <c r="FF146" s="947"/>
      <c r="FG146" s="947"/>
      <c r="FH146" s="947"/>
      <c r="FI146" s="947"/>
      <c r="FJ146" s="947"/>
      <c r="FK146" s="947"/>
      <c r="FL146" s="947"/>
      <c r="FM146" s="947"/>
      <c r="FN146" s="947"/>
      <c r="FO146" s="947"/>
      <c r="FP146" s="947"/>
      <c r="FQ146" s="947"/>
      <c r="FR146" s="947"/>
      <c r="FS146" s="947"/>
      <c r="FT146" s="947"/>
      <c r="FU146" s="947"/>
      <c r="FV146" s="947"/>
      <c r="FW146" s="947"/>
      <c r="FX146" s="947"/>
      <c r="FY146" s="947"/>
      <c r="FZ146" s="947"/>
      <c r="GA146" s="947"/>
      <c r="GB146" s="947"/>
      <c r="GC146" s="947"/>
      <c r="GD146" s="947"/>
      <c r="GE146" s="947"/>
      <c r="GF146" s="947"/>
      <c r="GG146" s="947"/>
      <c r="GH146" s="947"/>
      <c r="GI146" s="947"/>
      <c r="GJ146" s="947"/>
      <c r="GK146" s="947"/>
      <c r="GL146" s="947"/>
      <c r="GM146" s="947"/>
      <c r="GN146" s="947"/>
      <c r="GO146" s="947"/>
      <c r="GP146" s="947"/>
      <c r="GQ146" s="947"/>
      <c r="GR146" s="947"/>
      <c r="GS146" s="947"/>
      <c r="GT146" s="947"/>
      <c r="GU146" s="947"/>
      <c r="GV146" s="947"/>
      <c r="GW146" s="947"/>
      <c r="GX146" s="947"/>
      <c r="GY146" s="947"/>
      <c r="GZ146" s="947"/>
      <c r="HA146" s="947"/>
      <c r="HB146" s="947"/>
      <c r="HC146" s="947"/>
      <c r="HD146" s="947"/>
      <c r="HE146" s="947"/>
    </row>
    <row r="147" spans="1:241" ht="30.75" hidden="1" customHeight="1">
      <c r="A147" s="808" t="s">
        <v>601</v>
      </c>
      <c r="B147" s="808" t="s">
        <v>602</v>
      </c>
      <c r="C147" s="804" t="s">
        <v>343</v>
      </c>
      <c r="D147" s="981"/>
      <c r="E147" s="813" t="s">
        <v>596</v>
      </c>
      <c r="F147" s="813"/>
      <c r="G147" s="816"/>
      <c r="H147" s="803"/>
      <c r="I147" s="1058">
        <f>+I148+I149</f>
        <v>6</v>
      </c>
      <c r="J147" s="1058">
        <f>+J148+J149</f>
        <v>6</v>
      </c>
      <c r="K147" s="1044"/>
      <c r="L147" s="1044"/>
      <c r="M147" s="1044"/>
      <c r="N147" s="889"/>
      <c r="O147" s="889"/>
      <c r="P147" s="1693"/>
      <c r="Q147" s="1755"/>
      <c r="R147" s="1756"/>
      <c r="S147" s="1618"/>
      <c r="T147" s="1040"/>
      <c r="U147" s="1105"/>
      <c r="V147" s="967"/>
      <c r="W147" s="1105"/>
      <c r="X147" s="1105"/>
      <c r="Y147" s="1105"/>
      <c r="Z147" s="1105"/>
      <c r="AA147" s="1105"/>
      <c r="AB147" s="1105"/>
      <c r="AC147" s="1105"/>
      <c r="AD147" s="1105"/>
      <c r="AE147" s="1105"/>
      <c r="AF147" s="1105"/>
      <c r="AG147" s="1105"/>
      <c r="AH147" s="1105"/>
      <c r="AI147" s="884"/>
      <c r="HF147" s="1201"/>
      <c r="HG147" s="1201"/>
      <c r="HH147" s="1201"/>
      <c r="HI147" s="1201"/>
      <c r="HJ147" s="1201"/>
      <c r="HK147" s="1201"/>
      <c r="HL147" s="1201"/>
      <c r="HM147" s="1201"/>
      <c r="HN147" s="1201"/>
      <c r="HO147" s="1201"/>
      <c r="HP147" s="1201"/>
      <c r="HQ147" s="1201"/>
      <c r="HR147" s="1201"/>
      <c r="HS147" s="1201"/>
      <c r="HT147" s="1201"/>
      <c r="HU147" s="1201"/>
      <c r="HV147" s="1201"/>
      <c r="HW147" s="1201"/>
      <c r="HX147" s="1201"/>
      <c r="HY147" s="1201"/>
      <c r="HZ147" s="1201"/>
      <c r="IA147" s="1201"/>
      <c r="IB147" s="1201"/>
      <c r="IC147" s="1201"/>
      <c r="ID147" s="1201"/>
      <c r="IE147" s="1201"/>
      <c r="IF147" s="1201"/>
      <c r="IG147" s="1201"/>
    </row>
    <row r="148" spans="1:241" s="867" customFormat="1" ht="76.5" hidden="1">
      <c r="A148" s="952"/>
      <c r="B148" s="952" t="s">
        <v>195</v>
      </c>
      <c r="C148" s="691" t="s">
        <v>325</v>
      </c>
      <c r="D148" s="1027" t="str">
        <f>IF(D111="","",D111)</f>
        <v/>
      </c>
      <c r="E148" s="709" t="str">
        <f t="shared" ref="E148:H148" si="7">IF(E111="","",E111)</f>
        <v>UE spécialisation</v>
      </c>
      <c r="F148" s="698" t="str">
        <f t="shared" si="7"/>
        <v>L2 LEA et LLCER parc. Commerce international, L2 LEA ANG/ALLD Siegen</v>
      </c>
      <c r="G148" s="900" t="str">
        <f t="shared" si="7"/>
        <v>LEA</v>
      </c>
      <c r="H148" s="699" t="str">
        <f t="shared" si="7"/>
        <v/>
      </c>
      <c r="I148" s="696" t="s">
        <v>46</v>
      </c>
      <c r="J148" s="759">
        <v>3</v>
      </c>
      <c r="K148" s="766" t="str">
        <f t="shared" ref="K148:AI148" si="8">IF(K111="","",K111)</f>
        <v>KASWENGI Joseph</v>
      </c>
      <c r="L148" s="766" t="str">
        <f t="shared" si="8"/>
        <v>06</v>
      </c>
      <c r="M148" s="766" t="str">
        <f t="shared" si="8"/>
        <v/>
      </c>
      <c r="N148" s="771">
        <f t="shared" si="8"/>
        <v>12</v>
      </c>
      <c r="O148" s="1353">
        <f t="shared" si="8"/>
        <v>12</v>
      </c>
      <c r="P148" s="1595" t="str">
        <f t="shared" si="8"/>
        <v/>
      </c>
      <c r="Q148" s="1745"/>
      <c r="R148" s="1746"/>
      <c r="S148" s="1614">
        <f t="shared" si="8"/>
        <v>1</v>
      </c>
      <c r="T148" s="1342" t="str">
        <f t="shared" si="8"/>
        <v>CC</v>
      </c>
      <c r="U148" s="1342" t="str">
        <f t="shared" si="8"/>
        <v>écrit</v>
      </c>
      <c r="V148" s="1335" t="str">
        <f t="shared" si="8"/>
        <v>1h30</v>
      </c>
      <c r="W148" s="1087">
        <f t="shared" si="8"/>
        <v>1</v>
      </c>
      <c r="X148" s="997" t="str">
        <f t="shared" si="8"/>
        <v>CT</v>
      </c>
      <c r="Y148" s="997" t="str">
        <f t="shared" si="8"/>
        <v>écrit</v>
      </c>
      <c r="Z148" s="1335" t="str">
        <f t="shared" si="8"/>
        <v>1h30</v>
      </c>
      <c r="AA148" s="1341">
        <f t="shared" si="8"/>
        <v>1</v>
      </c>
      <c r="AB148" s="1342" t="str">
        <f t="shared" si="8"/>
        <v>CT</v>
      </c>
      <c r="AC148" s="1342" t="str">
        <f t="shared" si="8"/>
        <v>écrit</v>
      </c>
      <c r="AD148" s="1335" t="str">
        <f t="shared" si="8"/>
        <v>1h30</v>
      </c>
      <c r="AE148" s="1087">
        <f t="shared" si="8"/>
        <v>1</v>
      </c>
      <c r="AF148" s="997" t="str">
        <f t="shared" si="8"/>
        <v>CT</v>
      </c>
      <c r="AG148" s="997" t="str">
        <f t="shared" si="8"/>
        <v>écrit</v>
      </c>
      <c r="AH148" s="1335" t="str">
        <f t="shared" si="8"/>
        <v>1h30</v>
      </c>
      <c r="AI148" s="788" t="str">
        <f t="shared" si="8"/>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c r="AJ148" s="1061"/>
      <c r="AK148" s="1061"/>
      <c r="AL148" s="1061"/>
      <c r="AM148" s="1061"/>
      <c r="AN148" s="1061"/>
      <c r="AO148" s="1061"/>
      <c r="AP148" s="1061"/>
      <c r="AQ148" s="1061"/>
      <c r="AR148" s="1061"/>
      <c r="AS148" s="1061"/>
      <c r="AT148" s="1061"/>
      <c r="AU148" s="1061"/>
      <c r="AV148" s="1061"/>
      <c r="AW148" s="1061"/>
      <c r="AX148" s="1061"/>
      <c r="AY148" s="1061"/>
      <c r="AZ148" s="1061"/>
      <c r="BA148" s="1061"/>
      <c r="BB148" s="1061"/>
      <c r="BC148" s="1061"/>
      <c r="BD148" s="1061"/>
      <c r="BE148" s="1061"/>
      <c r="BF148" s="1061"/>
      <c r="BG148" s="1061"/>
      <c r="BH148" s="1061"/>
      <c r="BI148" s="1061"/>
      <c r="BJ148" s="1061"/>
      <c r="BK148" s="1061"/>
      <c r="BL148" s="1061"/>
      <c r="BM148" s="1061"/>
      <c r="BN148" s="1061"/>
      <c r="BO148" s="1061"/>
      <c r="BP148" s="1061"/>
      <c r="BQ148" s="1061"/>
      <c r="BR148" s="1061"/>
      <c r="BS148" s="1061"/>
      <c r="BT148" s="1061"/>
      <c r="BU148" s="1061"/>
      <c r="BV148" s="1061"/>
      <c r="BW148" s="1061"/>
      <c r="BX148" s="1061"/>
      <c r="BY148" s="1061"/>
      <c r="BZ148" s="1061"/>
      <c r="CA148" s="1061"/>
      <c r="CB148" s="1061"/>
      <c r="CC148" s="1061"/>
      <c r="CD148" s="1061"/>
      <c r="CE148" s="1061"/>
      <c r="CF148" s="1061"/>
      <c r="CG148" s="1061"/>
      <c r="CH148" s="1061"/>
      <c r="CI148" s="1061"/>
      <c r="CJ148" s="1061"/>
      <c r="CK148" s="1061"/>
      <c r="CL148" s="1061"/>
      <c r="CM148" s="1061"/>
      <c r="CN148" s="1061"/>
      <c r="CO148" s="1061"/>
      <c r="CP148" s="1061"/>
      <c r="CQ148" s="1061"/>
      <c r="CR148" s="1061"/>
      <c r="CS148" s="1061"/>
      <c r="CT148" s="1061"/>
      <c r="CU148" s="1061"/>
      <c r="CV148" s="1061"/>
      <c r="CW148" s="1061"/>
      <c r="CX148" s="1061"/>
      <c r="CY148" s="1061"/>
      <c r="CZ148" s="1061"/>
      <c r="DA148" s="1061"/>
      <c r="DB148" s="1061"/>
      <c r="DC148" s="1061"/>
      <c r="DD148" s="1061"/>
      <c r="DE148" s="1061"/>
      <c r="DF148" s="1061"/>
      <c r="DG148" s="947"/>
      <c r="DH148" s="947"/>
      <c r="DI148" s="947"/>
      <c r="DJ148" s="947"/>
      <c r="DK148" s="947"/>
      <c r="DL148" s="947"/>
      <c r="DM148" s="947"/>
      <c r="DN148" s="947"/>
      <c r="DO148" s="947"/>
      <c r="DP148" s="947"/>
      <c r="DQ148" s="947"/>
      <c r="DR148" s="947"/>
      <c r="DS148" s="947"/>
      <c r="DT148" s="947"/>
      <c r="DU148" s="947"/>
      <c r="DV148" s="947"/>
      <c r="DW148" s="947"/>
      <c r="DX148" s="947"/>
      <c r="DY148" s="947"/>
      <c r="DZ148" s="947"/>
      <c r="EA148" s="947"/>
      <c r="EB148" s="947"/>
      <c r="EC148" s="947"/>
      <c r="ED148" s="947"/>
      <c r="EE148" s="947"/>
      <c r="EF148" s="947"/>
      <c r="EG148" s="947"/>
      <c r="EH148" s="947"/>
      <c r="EI148" s="947"/>
      <c r="EJ148" s="947"/>
      <c r="EK148" s="947"/>
      <c r="EL148" s="947"/>
      <c r="EM148" s="947"/>
      <c r="EN148" s="947"/>
      <c r="EO148" s="947"/>
      <c r="EP148" s="947"/>
      <c r="EQ148" s="947"/>
      <c r="ER148" s="947"/>
      <c r="ES148" s="947"/>
      <c r="ET148" s="947"/>
      <c r="EU148" s="947"/>
      <c r="EV148" s="947"/>
      <c r="EW148" s="947"/>
      <c r="EX148" s="947"/>
      <c r="EY148" s="947"/>
      <c r="EZ148" s="947"/>
      <c r="FA148" s="947"/>
      <c r="FB148" s="947"/>
      <c r="FC148" s="947"/>
      <c r="FD148" s="947"/>
      <c r="FE148" s="947"/>
      <c r="FF148" s="947"/>
      <c r="FG148" s="947"/>
      <c r="FH148" s="947"/>
      <c r="FI148" s="947"/>
      <c r="FJ148" s="947"/>
      <c r="FK148" s="947"/>
      <c r="FL148" s="947"/>
      <c r="FM148" s="947"/>
      <c r="FN148" s="947"/>
      <c r="FO148" s="947"/>
      <c r="FP148" s="947"/>
      <c r="FQ148" s="947"/>
      <c r="FR148" s="947"/>
      <c r="FS148" s="947"/>
      <c r="FT148" s="947"/>
      <c r="FU148" s="947"/>
      <c r="FV148" s="947"/>
      <c r="FW148" s="947"/>
      <c r="FX148" s="947"/>
      <c r="FY148" s="947"/>
      <c r="FZ148" s="947"/>
      <c r="GA148" s="947"/>
      <c r="GB148" s="947"/>
      <c r="GC148" s="947"/>
      <c r="GD148" s="947"/>
      <c r="GE148" s="947"/>
      <c r="GF148" s="947"/>
      <c r="GG148" s="947"/>
      <c r="GH148" s="947"/>
      <c r="GI148" s="947"/>
      <c r="GJ148" s="947"/>
      <c r="GK148" s="947"/>
      <c r="GL148" s="947"/>
      <c r="GM148" s="947"/>
      <c r="GN148" s="947"/>
      <c r="GO148" s="947"/>
      <c r="GP148" s="947"/>
      <c r="GQ148" s="947"/>
      <c r="GR148" s="947"/>
      <c r="GS148" s="947"/>
      <c r="GT148" s="947"/>
      <c r="GU148" s="947"/>
      <c r="GV148" s="947"/>
      <c r="GW148" s="947"/>
      <c r="GX148" s="947"/>
      <c r="GY148" s="947"/>
      <c r="GZ148" s="947"/>
      <c r="HA148" s="947"/>
      <c r="HB148" s="947"/>
      <c r="HC148" s="947"/>
      <c r="HD148" s="947"/>
      <c r="HE148" s="947"/>
    </row>
    <row r="149" spans="1:241" s="867" customFormat="1" ht="51" hidden="1">
      <c r="A149" s="952"/>
      <c r="B149" s="952" t="s">
        <v>196</v>
      </c>
      <c r="C149" s="691" t="str">
        <f>+C112</f>
        <v>Introduction aux stratégies pour l'e-commerce</v>
      </c>
      <c r="D149" s="1027" t="str">
        <f>IF(D112="","",D112)</f>
        <v/>
      </c>
      <c r="E149" s="709" t="str">
        <f t="shared" ref="E149:H149" si="9">IF(E112="","",E112)</f>
        <v>UE spécialisation</v>
      </c>
      <c r="F149" s="698" t="str">
        <f t="shared" si="9"/>
        <v>L2 LEA et LLCER parc. Commerce international</v>
      </c>
      <c r="G149" s="900" t="str">
        <f t="shared" si="9"/>
        <v>LEA</v>
      </c>
      <c r="H149" s="699" t="str">
        <f t="shared" si="9"/>
        <v/>
      </c>
      <c r="I149" s="696" t="s">
        <v>46</v>
      </c>
      <c r="J149" s="759">
        <v>3</v>
      </c>
      <c r="K149" s="766" t="str">
        <f t="shared" ref="K149:AI149" si="10">IF(K112="","",K112)</f>
        <v>NOEL Isabelle</v>
      </c>
      <c r="L149" s="766" t="str">
        <f t="shared" si="10"/>
        <v>05 et 06</v>
      </c>
      <c r="M149" s="766" t="str">
        <f t="shared" si="10"/>
        <v/>
      </c>
      <c r="N149" s="771">
        <f t="shared" si="10"/>
        <v>20</v>
      </c>
      <c r="O149" s="1353">
        <f t="shared" si="10"/>
        <v>0</v>
      </c>
      <c r="P149" s="1595" t="str">
        <f t="shared" si="10"/>
        <v/>
      </c>
      <c r="Q149" s="1745"/>
      <c r="R149" s="1746"/>
      <c r="S149" s="1614">
        <f t="shared" si="10"/>
        <v>1</v>
      </c>
      <c r="T149" s="1342" t="str">
        <f t="shared" si="10"/>
        <v>CC</v>
      </c>
      <c r="U149" s="1342" t="str">
        <f t="shared" si="10"/>
        <v>écrit</v>
      </c>
      <c r="V149" s="1335" t="str">
        <f t="shared" si="10"/>
        <v>1h00</v>
      </c>
      <c r="W149" s="1087">
        <f t="shared" si="10"/>
        <v>1</v>
      </c>
      <c r="X149" s="997" t="str">
        <f t="shared" si="10"/>
        <v>CT</v>
      </c>
      <c r="Y149" s="997" t="str">
        <f t="shared" si="10"/>
        <v>écrit</v>
      </c>
      <c r="Z149" s="1335" t="str">
        <f t="shared" si="10"/>
        <v>1h00</v>
      </c>
      <c r="AA149" s="1341">
        <f t="shared" si="10"/>
        <v>1</v>
      </c>
      <c r="AB149" s="1342" t="str">
        <f t="shared" si="10"/>
        <v>CT</v>
      </c>
      <c r="AC149" s="1342" t="str">
        <f t="shared" si="10"/>
        <v>écrit</v>
      </c>
      <c r="AD149" s="1335" t="str">
        <f t="shared" si="10"/>
        <v>1h00</v>
      </c>
      <c r="AE149" s="1087">
        <f t="shared" si="10"/>
        <v>1</v>
      </c>
      <c r="AF149" s="997" t="str">
        <f t="shared" si="10"/>
        <v>CT</v>
      </c>
      <c r="AG149" s="997" t="str">
        <f t="shared" si="10"/>
        <v>écrit</v>
      </c>
      <c r="AH149" s="1335" t="str">
        <f t="shared" si="10"/>
        <v>1h00</v>
      </c>
      <c r="AI149" s="788" t="str">
        <f t="shared" si="10"/>
        <v>Les concepts de base sont abordés :- pourquoi choisir de vendre en ligne- les différentes formes de vente en ligne- le e-marketing mix et son intégration à la stratégie marketing de l'entreprise- la gestion de la relation client sur internet- les technologies digitales au service de l'e-commerce</v>
      </c>
      <c r="AJ149" s="1061"/>
      <c r="AK149" s="1061"/>
      <c r="AL149" s="1061"/>
      <c r="AM149" s="1061"/>
      <c r="AN149" s="1061"/>
      <c r="AO149" s="1061"/>
      <c r="AP149" s="1061"/>
      <c r="AQ149" s="1061"/>
      <c r="AR149" s="1061"/>
      <c r="AS149" s="1061"/>
      <c r="AT149" s="1061"/>
      <c r="AU149" s="1061"/>
      <c r="AV149" s="1061"/>
      <c r="AW149" s="1061"/>
      <c r="AX149" s="1061"/>
      <c r="AY149" s="1061"/>
      <c r="AZ149" s="1061"/>
      <c r="BA149" s="1061"/>
      <c r="BB149" s="1061"/>
      <c r="BC149" s="1061"/>
      <c r="BD149" s="1061"/>
      <c r="BE149" s="1061"/>
      <c r="BF149" s="1061"/>
      <c r="BG149" s="1061"/>
      <c r="BH149" s="1061"/>
      <c r="BI149" s="1061"/>
      <c r="BJ149" s="1061"/>
      <c r="BK149" s="1061"/>
      <c r="BL149" s="1061"/>
      <c r="BM149" s="1061"/>
      <c r="BN149" s="1061"/>
      <c r="BO149" s="1061"/>
      <c r="BP149" s="1061"/>
      <c r="BQ149" s="1061"/>
      <c r="BR149" s="1061"/>
      <c r="BS149" s="1061"/>
      <c r="BT149" s="1061"/>
      <c r="BU149" s="1061"/>
      <c r="BV149" s="1061"/>
      <c r="BW149" s="1061"/>
      <c r="BX149" s="1061"/>
      <c r="BY149" s="1061"/>
      <c r="BZ149" s="1061"/>
      <c r="CA149" s="1061"/>
      <c r="CB149" s="1061"/>
      <c r="CC149" s="1061"/>
      <c r="CD149" s="1061"/>
      <c r="CE149" s="1061"/>
      <c r="CF149" s="1061"/>
      <c r="CG149" s="1061"/>
      <c r="CH149" s="1061"/>
      <c r="CI149" s="1061"/>
      <c r="CJ149" s="1061"/>
      <c r="CK149" s="1061"/>
      <c r="CL149" s="1061"/>
      <c r="CM149" s="1061"/>
      <c r="CN149" s="1061"/>
      <c r="CO149" s="1061"/>
      <c r="CP149" s="1061"/>
      <c r="CQ149" s="1061"/>
      <c r="CR149" s="1061"/>
      <c r="CS149" s="1061"/>
      <c r="CT149" s="1061"/>
      <c r="CU149" s="1061"/>
      <c r="CV149" s="1061"/>
      <c r="CW149" s="1061"/>
      <c r="CX149" s="1061"/>
      <c r="CY149" s="1061"/>
      <c r="CZ149" s="1061"/>
      <c r="DA149" s="1061"/>
      <c r="DB149" s="1061"/>
      <c r="DC149" s="1061"/>
      <c r="DD149" s="1061"/>
      <c r="DE149" s="1061"/>
      <c r="DF149" s="1061"/>
      <c r="DG149" s="947"/>
      <c r="DH149" s="947"/>
      <c r="DI149" s="947"/>
      <c r="DJ149" s="947"/>
      <c r="DK149" s="947"/>
      <c r="DL149" s="947"/>
      <c r="DM149" s="947"/>
      <c r="DN149" s="947"/>
      <c r="DO149" s="947"/>
      <c r="DP149" s="947"/>
      <c r="DQ149" s="947"/>
      <c r="DR149" s="947"/>
      <c r="DS149" s="947"/>
      <c r="DT149" s="947"/>
      <c r="DU149" s="947"/>
      <c r="DV149" s="947"/>
      <c r="DW149" s="947"/>
      <c r="DX149" s="947"/>
      <c r="DY149" s="947"/>
      <c r="DZ149" s="947"/>
      <c r="EA149" s="947"/>
      <c r="EB149" s="947"/>
      <c r="EC149" s="947"/>
      <c r="ED149" s="947"/>
      <c r="EE149" s="947"/>
      <c r="EF149" s="947"/>
      <c r="EG149" s="947"/>
      <c r="EH149" s="947"/>
      <c r="EI149" s="947"/>
      <c r="EJ149" s="947"/>
      <c r="EK149" s="947"/>
      <c r="EL149" s="947"/>
      <c r="EM149" s="947"/>
      <c r="EN149" s="947"/>
      <c r="EO149" s="947"/>
      <c r="EP149" s="947"/>
      <c r="EQ149" s="947"/>
      <c r="ER149" s="947"/>
      <c r="ES149" s="947"/>
      <c r="ET149" s="947"/>
      <c r="EU149" s="947"/>
      <c r="EV149" s="947"/>
      <c r="EW149" s="947"/>
      <c r="EX149" s="947"/>
      <c r="EY149" s="947"/>
      <c r="EZ149" s="947"/>
      <c r="FA149" s="947"/>
      <c r="FB149" s="947"/>
      <c r="FC149" s="947"/>
      <c r="FD149" s="947"/>
      <c r="FE149" s="947"/>
      <c r="FF149" s="947"/>
      <c r="FG149" s="947"/>
      <c r="FH149" s="947"/>
      <c r="FI149" s="947"/>
      <c r="FJ149" s="947"/>
      <c r="FK149" s="947"/>
      <c r="FL149" s="947"/>
      <c r="FM149" s="947"/>
      <c r="FN149" s="947"/>
      <c r="FO149" s="947"/>
      <c r="FP149" s="947"/>
      <c r="FQ149" s="947"/>
      <c r="FR149" s="947"/>
      <c r="FS149" s="947"/>
      <c r="FT149" s="947"/>
      <c r="FU149" s="947"/>
      <c r="FV149" s="947"/>
      <c r="FW149" s="947"/>
      <c r="FX149" s="947"/>
      <c r="FY149" s="947"/>
      <c r="FZ149" s="947"/>
      <c r="GA149" s="947"/>
      <c r="GB149" s="947"/>
      <c r="GC149" s="947"/>
      <c r="GD149" s="947"/>
      <c r="GE149" s="947"/>
      <c r="GF149" s="947"/>
      <c r="GG149" s="947"/>
      <c r="GH149" s="947"/>
      <c r="GI149" s="947"/>
      <c r="GJ149" s="947"/>
      <c r="GK149" s="947"/>
      <c r="GL149" s="947"/>
      <c r="GM149" s="947"/>
      <c r="GN149" s="947"/>
      <c r="GO149" s="947"/>
      <c r="GP149" s="947"/>
      <c r="GQ149" s="947"/>
      <c r="GR149" s="947"/>
      <c r="GS149" s="947"/>
      <c r="GT149" s="947"/>
      <c r="GU149" s="947"/>
      <c r="GV149" s="947"/>
      <c r="GW149" s="947"/>
      <c r="GX149" s="947"/>
      <c r="GY149" s="947"/>
      <c r="GZ149" s="947"/>
      <c r="HA149" s="947"/>
      <c r="HB149" s="947"/>
      <c r="HC149" s="947"/>
      <c r="HD149" s="947"/>
      <c r="HE149" s="947"/>
    </row>
    <row r="150" spans="1:241" ht="30.75" hidden="1" customHeight="1">
      <c r="A150" s="808" t="s">
        <v>604</v>
      </c>
      <c r="B150" s="808" t="s">
        <v>603</v>
      </c>
      <c r="C150" s="804" t="s">
        <v>140</v>
      </c>
      <c r="D150" s="981"/>
      <c r="E150" s="813" t="s">
        <v>596</v>
      </c>
      <c r="F150" s="813"/>
      <c r="G150" s="816"/>
      <c r="H150" s="803"/>
      <c r="I150" s="1058">
        <f>+I151+I152</f>
        <v>6</v>
      </c>
      <c r="J150" s="1058">
        <f>+J151+J152</f>
        <v>6</v>
      </c>
      <c r="K150" s="1044"/>
      <c r="L150" s="1044"/>
      <c r="M150" s="1044"/>
      <c r="N150" s="889"/>
      <c r="O150" s="889"/>
      <c r="P150" s="1693"/>
      <c r="Q150" s="1755"/>
      <c r="R150" s="1756"/>
      <c r="S150" s="1618"/>
      <c r="T150" s="1040"/>
      <c r="U150" s="1105"/>
      <c r="V150" s="967"/>
      <c r="W150" s="1105"/>
      <c r="X150" s="1105"/>
      <c r="Y150" s="1105"/>
      <c r="Z150" s="1105"/>
      <c r="AA150" s="1105"/>
      <c r="AB150" s="1105"/>
      <c r="AC150" s="1105"/>
      <c r="AD150" s="1105"/>
      <c r="AE150" s="1105"/>
      <c r="AF150" s="1105"/>
      <c r="AG150" s="1105"/>
      <c r="AH150" s="1105"/>
      <c r="AI150" s="884"/>
      <c r="HF150" s="1201"/>
      <c r="HG150" s="1201"/>
      <c r="HH150" s="1201"/>
      <c r="HI150" s="1201"/>
      <c r="HJ150" s="1201"/>
      <c r="HK150" s="1201"/>
      <c r="HL150" s="1201"/>
      <c r="HM150" s="1201"/>
      <c r="HN150" s="1201"/>
      <c r="HO150" s="1201"/>
      <c r="HP150" s="1201"/>
      <c r="HQ150" s="1201"/>
      <c r="HR150" s="1201"/>
      <c r="HS150" s="1201"/>
      <c r="HT150" s="1201"/>
      <c r="HU150" s="1201"/>
      <c r="HV150" s="1201"/>
      <c r="HW150" s="1201"/>
      <c r="HX150" s="1201"/>
      <c r="HY150" s="1201"/>
      <c r="HZ150" s="1201"/>
      <c r="IA150" s="1201"/>
      <c r="IB150" s="1201"/>
      <c r="IC150" s="1201"/>
      <c r="ID150" s="1201"/>
      <c r="IE150" s="1201"/>
      <c r="IF150" s="1201"/>
      <c r="IG150" s="1201"/>
    </row>
    <row r="151" spans="1:241" s="867" customFormat="1" ht="102" hidden="1">
      <c r="A151" s="708"/>
      <c r="B151" s="708" t="s">
        <v>121</v>
      </c>
      <c r="C151" s="931" t="s">
        <v>122</v>
      </c>
      <c r="D151" s="807" t="str">
        <f>IF(D108="","",D108)</f>
        <v>LOL3D7BLOL3E7DLOL3H7C</v>
      </c>
      <c r="E151" s="1018" t="str">
        <f t="shared" ref="E151:H151" si="11">IF(E108="","",E108)</f>
        <v>UE spécialisation</v>
      </c>
      <c r="F151" s="834" t="str">
        <f t="shared" si="11"/>
        <v>ESPE- L2 LEA parc. MEEF 2 et MEF FLM-FLE, L2 LLCER parc. MEEF 2 et MEF FLM-FLE, L2 Lettres, L2 Histoire parc. MEEF, L2 Géo parc. MEEF, L2 SDL parc. MEF FLM-FLE et LSF</v>
      </c>
      <c r="G151" s="1018" t="str">
        <f t="shared" si="11"/>
        <v>ESPE</v>
      </c>
      <c r="H151" s="1018" t="str">
        <f t="shared" si="11"/>
        <v/>
      </c>
      <c r="I151" s="1018" t="s">
        <v>46</v>
      </c>
      <c r="J151" s="1018">
        <v>3</v>
      </c>
      <c r="K151" s="883" t="str">
        <f t="shared" ref="K151:AI151" si="12">IF(K108="","",K108)</f>
        <v>QUITTELIER Sylvie</v>
      </c>
      <c r="L151" s="883">
        <f t="shared" si="12"/>
        <v>70</v>
      </c>
      <c r="M151" s="912">
        <f t="shared" si="12"/>
        <v>79</v>
      </c>
      <c r="N151" s="1349">
        <f t="shared" si="12"/>
        <v>20</v>
      </c>
      <c r="O151" s="1350"/>
      <c r="P151" s="1694" t="str">
        <f t="shared" si="12"/>
        <v/>
      </c>
      <c r="Q151" s="1749"/>
      <c r="R151" s="1750"/>
      <c r="S151" s="1617">
        <f t="shared" si="12"/>
        <v>1</v>
      </c>
      <c r="T151" s="1351" t="str">
        <f t="shared" si="12"/>
        <v>CC</v>
      </c>
      <c r="U151" s="1347" t="str">
        <f t="shared" si="12"/>
        <v>Ecrit</v>
      </c>
      <c r="V151" s="1352" t="str">
        <f t="shared" si="12"/>
        <v/>
      </c>
      <c r="W151" s="911">
        <f t="shared" si="12"/>
        <v>1</v>
      </c>
      <c r="X151" s="1047" t="str">
        <f t="shared" si="12"/>
        <v>CT</v>
      </c>
      <c r="Y151" s="1047" t="str">
        <f t="shared" si="12"/>
        <v>Ecrit</v>
      </c>
      <c r="Z151" s="1047" t="str">
        <f t="shared" si="12"/>
        <v>1h30</v>
      </c>
      <c r="AA151" s="1348">
        <f t="shared" si="12"/>
        <v>1</v>
      </c>
      <c r="AB151" s="1347" t="str">
        <f t="shared" si="12"/>
        <v>CT</v>
      </c>
      <c r="AC151" s="1347" t="str">
        <f t="shared" si="12"/>
        <v>Ecrit</v>
      </c>
      <c r="AD151" s="1347" t="str">
        <f t="shared" si="12"/>
        <v>1h30</v>
      </c>
      <c r="AE151" s="911">
        <f t="shared" si="12"/>
        <v>1</v>
      </c>
      <c r="AF151" s="1047" t="str">
        <f t="shared" si="12"/>
        <v>CT</v>
      </c>
      <c r="AG151" s="1047" t="str">
        <f t="shared" si="12"/>
        <v>Ecrit</v>
      </c>
      <c r="AH151" s="1047" t="str">
        <f t="shared" si="12"/>
        <v>1h30</v>
      </c>
      <c r="AI151" s="874" t="str">
        <f t="shared" si="12"/>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J151" s="1061"/>
      <c r="AK151" s="1061"/>
      <c r="AL151" s="1061"/>
      <c r="AM151" s="1061"/>
      <c r="AN151" s="1061"/>
      <c r="AO151" s="1061"/>
      <c r="AP151" s="1061"/>
      <c r="AQ151" s="1061"/>
      <c r="AR151" s="1061"/>
      <c r="AS151" s="1061"/>
      <c r="AT151" s="1061"/>
      <c r="AU151" s="1061"/>
      <c r="AV151" s="1061"/>
      <c r="AW151" s="1061"/>
      <c r="AX151" s="1061"/>
      <c r="AY151" s="1061"/>
      <c r="AZ151" s="1061"/>
      <c r="BA151" s="1061"/>
      <c r="BB151" s="1061"/>
      <c r="BC151" s="1061"/>
      <c r="BD151" s="1061"/>
      <c r="BE151" s="1061"/>
      <c r="BF151" s="1061"/>
      <c r="BG151" s="1061"/>
      <c r="BH151" s="1061"/>
      <c r="BI151" s="1061"/>
      <c r="BJ151" s="1061"/>
      <c r="BK151" s="1061"/>
      <c r="BL151" s="1061"/>
      <c r="BM151" s="1061"/>
      <c r="BN151" s="1061"/>
      <c r="BO151" s="1061"/>
      <c r="BP151" s="1061"/>
      <c r="BQ151" s="1061"/>
      <c r="BR151" s="1061"/>
      <c r="BS151" s="1061"/>
      <c r="BT151" s="1061"/>
      <c r="BU151" s="1061"/>
      <c r="BV151" s="1061"/>
      <c r="BW151" s="1061"/>
      <c r="BX151" s="1061"/>
      <c r="BY151" s="1061"/>
      <c r="BZ151" s="1061"/>
      <c r="CA151" s="1061"/>
      <c r="CB151" s="1061"/>
      <c r="CC151" s="1061"/>
      <c r="CD151" s="1061"/>
      <c r="CE151" s="1061"/>
      <c r="CF151" s="1061"/>
      <c r="CG151" s="1061"/>
      <c r="CH151" s="1061"/>
      <c r="CI151" s="1061"/>
      <c r="CJ151" s="1061"/>
      <c r="CK151" s="1061"/>
      <c r="CL151" s="1061"/>
      <c r="CM151" s="1061"/>
      <c r="CN151" s="1061"/>
      <c r="CO151" s="1061"/>
      <c r="CP151" s="1061"/>
      <c r="CQ151" s="1061"/>
      <c r="CR151" s="1061"/>
      <c r="CS151" s="1061"/>
      <c r="CT151" s="1061"/>
      <c r="CU151" s="1061"/>
      <c r="CV151" s="1061"/>
      <c r="CW151" s="1061"/>
      <c r="CX151" s="1061"/>
      <c r="CY151" s="1061"/>
      <c r="CZ151" s="1061"/>
      <c r="DA151" s="1061"/>
      <c r="DB151" s="1061"/>
      <c r="DC151" s="1061"/>
      <c r="DD151" s="1061"/>
      <c r="DE151" s="1061"/>
      <c r="DF151" s="1061"/>
      <c r="DG151" s="947"/>
      <c r="DH151" s="947"/>
      <c r="DI151" s="947"/>
      <c r="DJ151" s="947"/>
      <c r="DK151" s="947"/>
      <c r="DL151" s="947"/>
      <c r="DM151" s="947"/>
      <c r="DN151" s="947"/>
      <c r="DO151" s="947"/>
      <c r="DP151" s="947"/>
      <c r="DQ151" s="947"/>
      <c r="DR151" s="947"/>
      <c r="DS151" s="947"/>
      <c r="DT151" s="947"/>
      <c r="DU151" s="947"/>
      <c r="DV151" s="947"/>
      <c r="DW151" s="947"/>
      <c r="DX151" s="947"/>
      <c r="DY151" s="947"/>
      <c r="DZ151" s="947"/>
      <c r="EA151" s="947"/>
      <c r="EB151" s="947"/>
      <c r="EC151" s="947"/>
      <c r="ED151" s="947"/>
      <c r="EE151" s="947"/>
      <c r="EF151" s="947"/>
      <c r="EG151" s="947"/>
      <c r="EH151" s="947"/>
      <c r="EI151" s="947"/>
      <c r="EJ151" s="947"/>
      <c r="EK151" s="947"/>
      <c r="EL151" s="947"/>
      <c r="EM151" s="947"/>
      <c r="EN151" s="947"/>
      <c r="EO151" s="947"/>
      <c r="EP151" s="947"/>
      <c r="EQ151" s="947"/>
      <c r="ER151" s="947"/>
      <c r="ES151" s="947"/>
      <c r="ET151" s="947"/>
      <c r="EU151" s="947"/>
      <c r="EV151" s="947"/>
      <c r="EW151" s="947"/>
      <c r="EX151" s="947"/>
      <c r="EY151" s="947"/>
      <c r="EZ151" s="947"/>
      <c r="FA151" s="947"/>
      <c r="FB151" s="947"/>
      <c r="FC151" s="947"/>
      <c r="FD151" s="947"/>
      <c r="FE151" s="947"/>
      <c r="FF151" s="947"/>
      <c r="FG151" s="947"/>
      <c r="FH151" s="947"/>
      <c r="FI151" s="947"/>
      <c r="FJ151" s="947"/>
      <c r="FK151" s="947"/>
      <c r="FL151" s="947"/>
      <c r="FM151" s="947"/>
      <c r="FN151" s="947"/>
      <c r="FO151" s="947"/>
      <c r="FP151" s="947"/>
      <c r="FQ151" s="947"/>
      <c r="FR151" s="947"/>
      <c r="FS151" s="947"/>
      <c r="FT151" s="947"/>
      <c r="FU151" s="947"/>
      <c r="FV151" s="947"/>
      <c r="FW151" s="947"/>
      <c r="FX151" s="947"/>
      <c r="FY151" s="947"/>
      <c r="FZ151" s="947"/>
      <c r="GA151" s="947"/>
      <c r="GB151" s="947"/>
      <c r="GC151" s="947"/>
      <c r="GD151" s="947"/>
      <c r="GE151" s="947"/>
      <c r="GF151" s="947"/>
      <c r="GG151" s="947"/>
      <c r="GH151" s="947"/>
      <c r="GI151" s="947"/>
      <c r="GJ151" s="947"/>
      <c r="GK151" s="947"/>
      <c r="GL151" s="947"/>
      <c r="GM151" s="947"/>
      <c r="GN151" s="947"/>
      <c r="GO151" s="947"/>
      <c r="GP151" s="947"/>
      <c r="GQ151" s="947"/>
      <c r="GR151" s="947"/>
      <c r="GS151" s="947"/>
      <c r="GT151" s="947"/>
      <c r="GU151" s="947"/>
      <c r="GV151" s="947"/>
      <c r="GW151" s="947"/>
      <c r="GX151" s="947"/>
      <c r="GY151" s="947"/>
      <c r="GZ151" s="947"/>
      <c r="HA151" s="947"/>
      <c r="HB151" s="947"/>
      <c r="HC151" s="947"/>
      <c r="HD151" s="947"/>
      <c r="HE151" s="947"/>
    </row>
    <row r="152" spans="1:241" ht="76.5" hidden="1">
      <c r="A152" s="876"/>
      <c r="B152" s="876" t="s">
        <v>194</v>
      </c>
      <c r="C152" s="691" t="s">
        <v>43</v>
      </c>
      <c r="D152" s="1027" t="str">
        <f>IF(D115="","",D115)</f>
        <v/>
      </c>
      <c r="E152" s="709" t="str">
        <f t="shared" ref="E152:H152" si="13">IF(E115="","",E115)</f>
        <v>UE spécialisation</v>
      </c>
      <c r="F152" s="707" t="str">
        <f t="shared" si="13"/>
        <v xml:space="preserve">L2 SDL parc. MEF-FLE, L2 LLCER parc. MEF FLM-FLE, L2 LEA parc. MEF FLM-FLE, </v>
      </c>
      <c r="G152" s="1039" t="str">
        <f t="shared" si="13"/>
        <v>SDL</v>
      </c>
      <c r="H152" s="699" t="str">
        <f t="shared" si="13"/>
        <v/>
      </c>
      <c r="I152" s="696" t="s">
        <v>46</v>
      </c>
      <c r="J152" s="759">
        <v>3</v>
      </c>
      <c r="K152" s="766" t="str">
        <f t="shared" ref="K152:AI152" si="14">IF(K115="","",K115)</f>
        <v>SKROVEC Marie</v>
      </c>
      <c r="L152" s="766" t="str">
        <f t="shared" si="14"/>
        <v>07</v>
      </c>
      <c r="M152" s="766">
        <f t="shared" si="14"/>
        <v>79</v>
      </c>
      <c r="N152" s="758">
        <f t="shared" si="14"/>
        <v>10</v>
      </c>
      <c r="O152" s="695">
        <f t="shared" si="14"/>
        <v>15</v>
      </c>
      <c r="P152" s="1595" t="str">
        <f t="shared" si="14"/>
        <v/>
      </c>
      <c r="Q152" s="1745"/>
      <c r="R152" s="1746"/>
      <c r="S152" s="1614">
        <f t="shared" si="14"/>
        <v>1</v>
      </c>
      <c r="T152" s="1342" t="str">
        <f t="shared" si="14"/>
        <v>CC</v>
      </c>
      <c r="U152" s="1342" t="str">
        <f t="shared" si="14"/>
        <v/>
      </c>
      <c r="V152" s="1342" t="str">
        <f t="shared" si="14"/>
        <v/>
      </c>
      <c r="W152" s="1087">
        <f t="shared" si="14"/>
        <v>1</v>
      </c>
      <c r="X152" s="997" t="str">
        <f t="shared" si="14"/>
        <v>CT</v>
      </c>
      <c r="Y152" s="997" t="str">
        <f t="shared" si="14"/>
        <v>Oral</v>
      </c>
      <c r="Z152" s="997" t="str">
        <f t="shared" si="14"/>
        <v>15-20 min</v>
      </c>
      <c r="AA152" s="1341">
        <f t="shared" si="14"/>
        <v>1</v>
      </c>
      <c r="AB152" s="1342" t="str">
        <f t="shared" si="14"/>
        <v>CT</v>
      </c>
      <c r="AC152" s="1342" t="str">
        <f t="shared" si="14"/>
        <v>Oral</v>
      </c>
      <c r="AD152" s="1342" t="str">
        <f t="shared" si="14"/>
        <v>15-20 min</v>
      </c>
      <c r="AE152" s="1087">
        <f t="shared" si="14"/>
        <v>1</v>
      </c>
      <c r="AF152" s="997" t="str">
        <f t="shared" si="14"/>
        <v>CT</v>
      </c>
      <c r="AG152" s="997" t="str">
        <f t="shared" si="14"/>
        <v>Oral</v>
      </c>
      <c r="AH152" s="997" t="str">
        <f t="shared" si="14"/>
        <v>15-20 min</v>
      </c>
      <c r="AI152" s="788" t="str">
        <f t="shared" si="14"/>
        <v>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etc.Les étudiants analysenet différents documents (référentiels, supports didactiques) pour se familiariser avec les niveaux de compétence et la construction de séquences didactiques en FLE.</v>
      </c>
    </row>
    <row r="153" spans="1:241" s="1303" customFormat="1" ht="30.75" hidden="1" customHeight="1">
      <c r="A153" s="808" t="s">
        <v>1093</v>
      </c>
      <c r="B153" s="808" t="s">
        <v>605</v>
      </c>
      <c r="C153" s="804" t="s">
        <v>344</v>
      </c>
      <c r="D153" s="981"/>
      <c r="E153" s="813" t="s">
        <v>596</v>
      </c>
      <c r="F153" s="813"/>
      <c r="G153" s="816"/>
      <c r="H153" s="803"/>
      <c r="I153" s="1058">
        <f>+I154+I155</f>
        <v>6</v>
      </c>
      <c r="J153" s="1044">
        <f>+J154+J155</f>
        <v>6</v>
      </c>
      <c r="K153" s="1044"/>
      <c r="L153" s="1044"/>
      <c r="M153" s="1044"/>
      <c r="N153" s="889"/>
      <c r="O153" s="889"/>
      <c r="P153" s="1693"/>
      <c r="Q153" s="1755"/>
      <c r="R153" s="1756"/>
      <c r="S153" s="1618"/>
      <c r="T153" s="1040"/>
      <c r="U153" s="1105"/>
      <c r="V153" s="967"/>
      <c r="W153" s="1105"/>
      <c r="X153" s="1105"/>
      <c r="Y153" s="1105"/>
      <c r="Z153" s="1105"/>
      <c r="AA153" s="1105"/>
      <c r="AB153" s="1105"/>
      <c r="AC153" s="1105"/>
      <c r="AD153" s="1105"/>
      <c r="AE153" s="1105"/>
      <c r="AF153" s="1105"/>
      <c r="AG153" s="1105"/>
      <c r="AH153" s="1105"/>
      <c r="AI153" s="884"/>
      <c r="AJ153" s="1061"/>
      <c r="AK153" s="1061"/>
      <c r="AL153" s="1061"/>
      <c r="AM153" s="1061"/>
      <c r="AN153" s="1061"/>
      <c r="AO153" s="1061"/>
      <c r="AP153" s="1061"/>
      <c r="AQ153" s="1061"/>
      <c r="AR153" s="1061"/>
      <c r="AS153" s="1061"/>
      <c r="AT153" s="1061"/>
      <c r="AU153" s="1061"/>
      <c r="AV153" s="1061"/>
      <c r="AW153" s="1061"/>
      <c r="AX153" s="1061"/>
      <c r="AY153" s="1061"/>
      <c r="AZ153" s="1061"/>
      <c r="BA153" s="1061"/>
      <c r="BB153" s="1061"/>
      <c r="BC153" s="1061"/>
      <c r="BD153" s="1061"/>
      <c r="BE153" s="1061"/>
      <c r="BF153" s="1061"/>
      <c r="BG153" s="1061"/>
      <c r="BH153" s="1061"/>
      <c r="BI153" s="1061"/>
      <c r="BJ153" s="1061"/>
      <c r="BK153" s="1061"/>
      <c r="BL153" s="1061"/>
      <c r="BM153" s="1061"/>
      <c r="BN153" s="1061"/>
      <c r="BO153" s="1061"/>
      <c r="BP153" s="1061"/>
      <c r="BQ153" s="1061"/>
      <c r="BR153" s="1061"/>
      <c r="BS153" s="1061"/>
      <c r="BT153" s="1061"/>
      <c r="BU153" s="1061"/>
      <c r="BV153" s="1061"/>
      <c r="BW153" s="1061"/>
      <c r="BX153" s="1061"/>
      <c r="BY153" s="1061"/>
      <c r="BZ153" s="1061"/>
      <c r="CA153" s="1061"/>
      <c r="CB153" s="1061"/>
      <c r="CC153" s="1061"/>
      <c r="CD153" s="1061"/>
      <c r="CE153" s="1061"/>
      <c r="CF153" s="1061"/>
      <c r="CG153" s="1061"/>
      <c r="CH153" s="1061"/>
      <c r="CI153" s="1061"/>
      <c r="CJ153" s="1061"/>
      <c r="CK153" s="1061"/>
      <c r="CL153" s="1061"/>
      <c r="CM153" s="1061"/>
      <c r="CN153" s="1061"/>
      <c r="CO153" s="1061"/>
      <c r="CP153" s="1061"/>
      <c r="CQ153" s="1061"/>
      <c r="CR153" s="1061"/>
      <c r="CS153" s="1061"/>
      <c r="CT153" s="1061"/>
      <c r="CU153" s="1061"/>
      <c r="CV153" s="1061"/>
      <c r="CW153" s="1061"/>
      <c r="CX153" s="1061"/>
      <c r="CY153" s="1061"/>
      <c r="CZ153" s="1061"/>
      <c r="DA153" s="1061"/>
      <c r="DB153" s="1061"/>
      <c r="DC153" s="1061"/>
      <c r="DD153" s="1061"/>
      <c r="DE153" s="1061"/>
      <c r="DF153" s="1061"/>
      <c r="DG153" s="1298"/>
      <c r="DH153" s="1298"/>
      <c r="DI153" s="1298"/>
      <c r="DJ153" s="1298"/>
      <c r="DK153" s="1298"/>
      <c r="DL153" s="1298"/>
      <c r="DM153" s="1298"/>
      <c r="DN153" s="1298"/>
      <c r="DO153" s="1298"/>
      <c r="DP153" s="1298"/>
      <c r="DQ153" s="1298"/>
      <c r="DR153" s="1298"/>
      <c r="DS153" s="1298"/>
      <c r="DT153" s="1298"/>
      <c r="DU153" s="1298"/>
      <c r="DV153" s="1298"/>
      <c r="DW153" s="1298"/>
      <c r="DX153" s="1298"/>
      <c r="DY153" s="1298"/>
      <c r="DZ153" s="1298"/>
      <c r="EA153" s="1298"/>
      <c r="EB153" s="1298"/>
      <c r="EC153" s="1298"/>
      <c r="ED153" s="1298"/>
      <c r="EE153" s="1298"/>
      <c r="EF153" s="1298"/>
      <c r="EG153" s="1298"/>
      <c r="EH153" s="1298"/>
      <c r="EI153" s="1298"/>
      <c r="EJ153" s="1298"/>
      <c r="EK153" s="1298"/>
      <c r="EL153" s="1298"/>
      <c r="EM153" s="1298"/>
      <c r="EN153" s="1298"/>
      <c r="EO153" s="1298"/>
      <c r="EP153" s="1298"/>
      <c r="EQ153" s="1298"/>
      <c r="ER153" s="1298"/>
      <c r="ES153" s="1298"/>
      <c r="ET153" s="1298"/>
      <c r="EU153" s="1298"/>
      <c r="EV153" s="1298"/>
      <c r="EW153" s="1298"/>
      <c r="EX153" s="1298"/>
      <c r="EY153" s="1298"/>
      <c r="EZ153" s="1298"/>
      <c r="FA153" s="1298"/>
      <c r="FB153" s="1298"/>
      <c r="FC153" s="1298"/>
      <c r="FD153" s="1298"/>
      <c r="FE153" s="1298"/>
      <c r="FF153" s="1298"/>
      <c r="FG153" s="1298"/>
      <c r="FH153" s="1298"/>
      <c r="FI153" s="1298"/>
      <c r="FJ153" s="1298"/>
      <c r="FK153" s="1298"/>
      <c r="FL153" s="1298"/>
      <c r="FM153" s="1298"/>
      <c r="FN153" s="1298"/>
      <c r="FO153" s="1298"/>
      <c r="FP153" s="1298"/>
      <c r="FQ153" s="1298"/>
      <c r="FR153" s="1298"/>
      <c r="FS153" s="1298"/>
      <c r="FT153" s="1298"/>
      <c r="FU153" s="1298"/>
      <c r="FV153" s="1298"/>
      <c r="FW153" s="1298"/>
      <c r="FX153" s="1298"/>
      <c r="FY153" s="1298"/>
      <c r="FZ153" s="1298"/>
      <c r="GA153" s="1298"/>
      <c r="GB153" s="1298"/>
      <c r="GC153" s="1298"/>
      <c r="GD153" s="1298"/>
      <c r="GE153" s="1298"/>
      <c r="GF153" s="1298"/>
      <c r="GG153" s="1298"/>
      <c r="GH153" s="1298"/>
      <c r="GI153" s="1298"/>
      <c r="GJ153" s="1298"/>
      <c r="GK153" s="1298"/>
      <c r="GL153" s="1298"/>
      <c r="GM153" s="1298"/>
      <c r="GN153" s="1298"/>
      <c r="GO153" s="1298"/>
      <c r="GP153" s="1298"/>
      <c r="GQ153" s="1298"/>
      <c r="GR153" s="1298"/>
      <c r="GS153" s="1298"/>
      <c r="GT153" s="1298"/>
      <c r="GU153" s="1298"/>
      <c r="GV153" s="1298"/>
      <c r="GW153" s="1298"/>
      <c r="GX153" s="1298"/>
      <c r="GY153" s="1298"/>
      <c r="GZ153" s="1298"/>
      <c r="HA153" s="1298"/>
      <c r="HB153" s="1298"/>
      <c r="HC153" s="1298"/>
      <c r="HD153" s="1298"/>
      <c r="HE153" s="1298"/>
      <c r="HF153" s="1298"/>
      <c r="HG153" s="1298"/>
      <c r="HH153" s="1298"/>
      <c r="HI153" s="1298"/>
      <c r="HJ153" s="1298"/>
      <c r="HK153" s="1298"/>
      <c r="HL153" s="1298"/>
      <c r="HM153" s="1298"/>
      <c r="HN153" s="1298"/>
      <c r="HO153" s="1298"/>
      <c r="HP153" s="1298"/>
      <c r="HQ153" s="1298"/>
      <c r="HR153" s="1298"/>
      <c r="HS153" s="1298"/>
      <c r="HT153" s="1298"/>
      <c r="HU153" s="1298"/>
      <c r="HV153" s="1298"/>
      <c r="HW153" s="1298"/>
      <c r="HX153" s="1298"/>
      <c r="HY153" s="1298"/>
      <c r="HZ153" s="1298"/>
      <c r="IA153" s="1298"/>
      <c r="IB153" s="1298"/>
      <c r="IC153" s="1298"/>
      <c r="ID153" s="1298"/>
      <c r="IE153" s="1298"/>
      <c r="IF153" s="1298"/>
      <c r="IG153" s="1298"/>
    </row>
    <row r="154" spans="1:241" s="1303" customFormat="1" ht="31.5" hidden="1" customHeight="1">
      <c r="A154" s="952" t="str">
        <f>IF(A117="","",A117)</f>
        <v/>
      </c>
      <c r="B154" s="1565" t="str">
        <f t="shared" ref="B154:G154" si="15">IF(B117="","",B117)</f>
        <v>LLA3B50</v>
      </c>
      <c r="C154" s="655" t="str">
        <f t="shared" si="15"/>
        <v>Traduction et multimédia 1</v>
      </c>
      <c r="D154" s="1027" t="str">
        <f t="shared" si="15"/>
        <v/>
      </c>
      <c r="E154" s="709" t="str">
        <f t="shared" si="15"/>
        <v>UE spécialisation</v>
      </c>
      <c r="F154" s="698" t="str">
        <f t="shared" si="15"/>
        <v>L2 LEA et LLCER parc. Traduction</v>
      </c>
      <c r="G154" s="1039" t="str">
        <f t="shared" si="15"/>
        <v>LLCER</v>
      </c>
      <c r="H154" s="699" t="str">
        <f t="shared" ref="H154:L154" si="16">IF(H117="","",H117)</f>
        <v/>
      </c>
      <c r="I154" s="696" t="str">
        <f t="shared" si="16"/>
        <v>3</v>
      </c>
      <c r="J154" s="759">
        <f t="shared" si="16"/>
        <v>3</v>
      </c>
      <c r="K154" s="1327" t="str">
        <f t="shared" si="16"/>
        <v>CLOISEAU Gilles</v>
      </c>
      <c r="L154" s="766" t="str">
        <f t="shared" si="16"/>
        <v>71 et 11</v>
      </c>
      <c r="M154" s="766" t="str">
        <f t="shared" ref="M154:AI154" si="17">IF(M117="","",M117)</f>
        <v/>
      </c>
      <c r="N154" s="758" t="str">
        <f t="shared" si="17"/>
        <v/>
      </c>
      <c r="O154" s="1353">
        <f t="shared" si="17"/>
        <v>18</v>
      </c>
      <c r="P154" s="1595" t="str">
        <f t="shared" si="17"/>
        <v/>
      </c>
      <c r="Q154" s="1745"/>
      <c r="R154" s="1746"/>
      <c r="S154" s="1614">
        <f t="shared" si="17"/>
        <v>1</v>
      </c>
      <c r="T154" s="1342" t="str">
        <f t="shared" si="17"/>
        <v>CC</v>
      </c>
      <c r="U154" s="1342" t="str">
        <f t="shared" si="17"/>
        <v>écrit</v>
      </c>
      <c r="V154" s="1342" t="str">
        <f t="shared" si="17"/>
        <v>1h30</v>
      </c>
      <c r="W154" s="1087">
        <f t="shared" si="17"/>
        <v>1</v>
      </c>
      <c r="X154" s="997" t="str">
        <f t="shared" si="17"/>
        <v>CT</v>
      </c>
      <c r="Y154" s="997" t="str">
        <f t="shared" si="17"/>
        <v>écrit</v>
      </c>
      <c r="Z154" s="997" t="str">
        <f t="shared" si="17"/>
        <v>1h30</v>
      </c>
      <c r="AA154" s="1341">
        <f t="shared" si="17"/>
        <v>1</v>
      </c>
      <c r="AB154" s="1342" t="str">
        <f t="shared" si="17"/>
        <v>CT</v>
      </c>
      <c r="AC154" s="1342" t="str">
        <f t="shared" si="17"/>
        <v>écrit</v>
      </c>
      <c r="AD154" s="1342" t="str">
        <f t="shared" si="17"/>
        <v>1h30</v>
      </c>
      <c r="AE154" s="1087">
        <f t="shared" si="17"/>
        <v>1</v>
      </c>
      <c r="AF154" s="997" t="str">
        <f t="shared" si="17"/>
        <v>CT</v>
      </c>
      <c r="AG154" s="997" t="str">
        <f t="shared" si="17"/>
        <v>écrit</v>
      </c>
      <c r="AH154" s="997" t="str">
        <f t="shared" si="17"/>
        <v>1h30</v>
      </c>
      <c r="AI154" s="788" t="str">
        <f t="shared" si="17"/>
        <v>Ce cours vise à amener à la pratique de la traduction écrite, en sous-titrage, et orale consécutive et simultanée à partir de documents multimédia, audio et vidéo.</v>
      </c>
      <c r="AJ154" s="1061"/>
      <c r="AK154" s="1061"/>
      <c r="AL154" s="1061"/>
      <c r="AM154" s="1061"/>
      <c r="AN154" s="1061"/>
      <c r="AO154" s="1061"/>
      <c r="AP154" s="1061"/>
      <c r="AQ154" s="1061"/>
      <c r="AR154" s="1061"/>
      <c r="AS154" s="1061"/>
      <c r="AT154" s="1061"/>
      <c r="AU154" s="1061"/>
      <c r="AV154" s="1061"/>
      <c r="AW154" s="1061"/>
      <c r="AX154" s="1061"/>
      <c r="AY154" s="1061"/>
      <c r="AZ154" s="1061"/>
      <c r="BA154" s="1061"/>
      <c r="BB154" s="1061"/>
      <c r="BC154" s="1061"/>
      <c r="BD154" s="1061"/>
      <c r="BE154" s="1061"/>
      <c r="BF154" s="1061"/>
      <c r="BG154" s="1061"/>
      <c r="BH154" s="1061"/>
      <c r="BI154" s="1061"/>
      <c r="BJ154" s="1061"/>
      <c r="BK154" s="1061"/>
      <c r="BL154" s="1061"/>
      <c r="BM154" s="1061"/>
      <c r="BN154" s="1061"/>
      <c r="BO154" s="1061"/>
      <c r="BP154" s="1061"/>
      <c r="BQ154" s="1061"/>
      <c r="BR154" s="1061"/>
      <c r="BS154" s="1061"/>
      <c r="BT154" s="1061"/>
      <c r="BU154" s="1061"/>
      <c r="BV154" s="1061"/>
      <c r="BW154" s="1061"/>
      <c r="BX154" s="1061"/>
      <c r="BY154" s="1061"/>
      <c r="BZ154" s="1061"/>
      <c r="CA154" s="1061"/>
      <c r="CB154" s="1061"/>
      <c r="CC154" s="1061"/>
      <c r="CD154" s="1061"/>
      <c r="CE154" s="1061"/>
      <c r="CF154" s="1061"/>
      <c r="CG154" s="1061"/>
      <c r="CH154" s="1061"/>
      <c r="CI154" s="1061"/>
      <c r="CJ154" s="1061"/>
      <c r="CK154" s="1061"/>
      <c r="CL154" s="1061"/>
      <c r="CM154" s="1061"/>
      <c r="CN154" s="1061"/>
      <c r="CO154" s="1061"/>
      <c r="CP154" s="1061"/>
      <c r="CQ154" s="1061"/>
      <c r="CR154" s="1061"/>
      <c r="CS154" s="1061"/>
      <c r="CT154" s="1061"/>
      <c r="CU154" s="1061"/>
      <c r="CV154" s="1061"/>
      <c r="CW154" s="1061"/>
      <c r="CX154" s="1061"/>
      <c r="CY154" s="1061"/>
      <c r="CZ154" s="1061"/>
      <c r="DA154" s="1061"/>
      <c r="DB154" s="1061"/>
      <c r="DC154" s="1061"/>
      <c r="DD154" s="1061"/>
      <c r="DE154" s="1061"/>
      <c r="DF154" s="1061"/>
      <c r="DG154" s="1298"/>
      <c r="DH154" s="1298"/>
      <c r="DI154" s="1298"/>
      <c r="DJ154" s="1298"/>
      <c r="DK154" s="1298"/>
      <c r="DL154" s="1298"/>
      <c r="DM154" s="1298"/>
      <c r="DN154" s="1298"/>
      <c r="DO154" s="1298"/>
      <c r="DP154" s="1298"/>
      <c r="DQ154" s="1298"/>
      <c r="DR154" s="1298"/>
      <c r="DS154" s="1298"/>
      <c r="DT154" s="1298"/>
      <c r="DU154" s="1298"/>
      <c r="DV154" s="1298"/>
      <c r="DW154" s="1298"/>
      <c r="DX154" s="1298"/>
      <c r="DY154" s="1298"/>
      <c r="DZ154" s="1298"/>
      <c r="EA154" s="1298"/>
      <c r="EB154" s="1298"/>
      <c r="EC154" s="1298"/>
      <c r="ED154" s="1298"/>
      <c r="EE154" s="1298"/>
      <c r="EF154" s="1298"/>
      <c r="EG154" s="1298"/>
      <c r="EH154" s="1298"/>
      <c r="EI154" s="1298"/>
      <c r="EJ154" s="1298"/>
      <c r="EK154" s="1298"/>
      <c r="EL154" s="1298"/>
      <c r="EM154" s="1298"/>
      <c r="EN154" s="1298"/>
      <c r="EO154" s="1298"/>
      <c r="EP154" s="1298"/>
      <c r="EQ154" s="1298"/>
      <c r="ER154" s="1298"/>
      <c r="ES154" s="1298"/>
      <c r="ET154" s="1298"/>
      <c r="EU154" s="1298"/>
      <c r="EV154" s="1298"/>
      <c r="EW154" s="1298"/>
      <c r="EX154" s="1298"/>
      <c r="EY154" s="1298"/>
      <c r="EZ154" s="1298"/>
      <c r="FA154" s="1298"/>
      <c r="FB154" s="1298"/>
      <c r="FC154" s="1298"/>
      <c r="FD154" s="1298"/>
      <c r="FE154" s="1298"/>
      <c r="FF154" s="1298"/>
      <c r="FG154" s="1298"/>
      <c r="FH154" s="1298"/>
      <c r="FI154" s="1298"/>
      <c r="FJ154" s="1298"/>
      <c r="FK154" s="1298"/>
      <c r="FL154" s="1298"/>
      <c r="FM154" s="1298"/>
      <c r="FN154" s="1298"/>
      <c r="FO154" s="1298"/>
      <c r="FP154" s="1298"/>
      <c r="FQ154" s="1298"/>
      <c r="FR154" s="1298"/>
      <c r="FS154" s="1298"/>
      <c r="FT154" s="1298"/>
      <c r="FU154" s="1298"/>
      <c r="FV154" s="1298"/>
      <c r="FW154" s="1298"/>
      <c r="FX154" s="1298"/>
      <c r="FY154" s="1298"/>
      <c r="FZ154" s="1298"/>
      <c r="GA154" s="1298"/>
      <c r="GB154" s="1298"/>
      <c r="GC154" s="1298"/>
      <c r="GD154" s="1298"/>
      <c r="GE154" s="1298"/>
      <c r="GF154" s="1298"/>
      <c r="GG154" s="1298"/>
      <c r="GH154" s="1298"/>
      <c r="GI154" s="1298"/>
      <c r="GJ154" s="1298"/>
      <c r="GK154" s="1298"/>
      <c r="GL154" s="1298"/>
      <c r="GM154" s="1298"/>
      <c r="GN154" s="1298"/>
      <c r="GO154" s="1298"/>
      <c r="GP154" s="1298"/>
      <c r="GQ154" s="1298"/>
      <c r="GR154" s="1298"/>
      <c r="GS154" s="1298"/>
      <c r="GT154" s="1298"/>
      <c r="GU154" s="1298"/>
      <c r="GV154" s="1298"/>
      <c r="GW154" s="1298"/>
      <c r="GX154" s="1298"/>
      <c r="GY154" s="1298"/>
      <c r="GZ154" s="1298"/>
      <c r="HA154" s="1298"/>
      <c r="HB154" s="1298"/>
      <c r="HC154" s="1298"/>
      <c r="HD154" s="1298"/>
      <c r="HE154" s="1298"/>
    </row>
    <row r="155" spans="1:241" s="1303" customFormat="1" ht="38.25" hidden="1">
      <c r="A155" s="952" t="str">
        <f>IF(A118="","",A118)</f>
        <v/>
      </c>
      <c r="B155" s="1565" t="str">
        <f t="shared" ref="B155:G155" si="18">IF(B118="","",B118)</f>
        <v>LLA3B51</v>
      </c>
      <c r="C155" s="1566" t="str">
        <f t="shared" si="18"/>
        <v>Traduction renforcée Anglais/Français 1</v>
      </c>
      <c r="D155" s="1027" t="str">
        <f t="shared" si="18"/>
        <v/>
      </c>
      <c r="E155" s="709" t="str">
        <f t="shared" si="18"/>
        <v>UE spécialisation</v>
      </c>
      <c r="F155" s="698" t="str">
        <f t="shared" si="18"/>
        <v>L2 LEA et LLCER parc. Traduction</v>
      </c>
      <c r="G155" s="1039" t="str">
        <f t="shared" si="18"/>
        <v>LLCER</v>
      </c>
      <c r="H155" s="699" t="str">
        <f t="shared" ref="H155:L155" si="19">IF(H118="","",H118)</f>
        <v/>
      </c>
      <c r="I155" s="696" t="str">
        <f t="shared" si="19"/>
        <v>3</v>
      </c>
      <c r="J155" s="759">
        <f t="shared" si="19"/>
        <v>3</v>
      </c>
      <c r="K155" s="1327" t="str">
        <f t="shared" si="19"/>
        <v>SCAILLET Agnès</v>
      </c>
      <c r="L155" s="766">
        <f t="shared" si="19"/>
        <v>11</v>
      </c>
      <c r="M155" s="766" t="str">
        <f t="shared" ref="M155:AI155" si="20">IF(M118="","",M118)</f>
        <v/>
      </c>
      <c r="N155" s="758" t="str">
        <f t="shared" si="20"/>
        <v/>
      </c>
      <c r="O155" s="1353">
        <f t="shared" si="20"/>
        <v>18</v>
      </c>
      <c r="P155" s="1595" t="str">
        <f t="shared" si="20"/>
        <v/>
      </c>
      <c r="Q155" s="1745"/>
      <c r="R155" s="1746"/>
      <c r="S155" s="1614">
        <f t="shared" si="20"/>
        <v>1</v>
      </c>
      <c r="T155" s="1342" t="str">
        <f t="shared" si="20"/>
        <v>CC</v>
      </c>
      <c r="U155" s="1342" t="str">
        <f t="shared" si="20"/>
        <v>écrit</v>
      </c>
      <c r="V155" s="1335" t="str">
        <f t="shared" si="20"/>
        <v>1h30</v>
      </c>
      <c r="W155" s="1087">
        <f t="shared" si="20"/>
        <v>1</v>
      </c>
      <c r="X155" s="997" t="str">
        <f t="shared" si="20"/>
        <v>CT</v>
      </c>
      <c r="Y155" s="997" t="str">
        <f t="shared" si="20"/>
        <v>écrit</v>
      </c>
      <c r="Z155" s="1335" t="str">
        <f t="shared" si="20"/>
        <v>1h30</v>
      </c>
      <c r="AA155" s="1341">
        <f t="shared" si="20"/>
        <v>1</v>
      </c>
      <c r="AB155" s="1342" t="str">
        <f t="shared" si="20"/>
        <v>CT</v>
      </c>
      <c r="AC155" s="1342" t="str">
        <f t="shared" si="20"/>
        <v>écrit</v>
      </c>
      <c r="AD155" s="1335" t="str">
        <f t="shared" si="20"/>
        <v>1h30</v>
      </c>
      <c r="AE155" s="1087">
        <f t="shared" si="20"/>
        <v>1</v>
      </c>
      <c r="AF155" s="997" t="str">
        <f t="shared" si="20"/>
        <v>CT</v>
      </c>
      <c r="AG155" s="997" t="str">
        <f t="shared" si="20"/>
        <v>écrit</v>
      </c>
      <c r="AH155" s="1335" t="str">
        <f t="shared" si="20"/>
        <v>1h30</v>
      </c>
      <c r="AI155" s="788" t="str">
        <f t="shared" si="20"/>
        <v>Dans ce premier semestre du parcours de spécialisation en traduction, ce cours propose un entraînement soutenu, pour une pratique renforcée de l'exercice, sur des supports variés, en abordant des registres diversifiés.</v>
      </c>
      <c r="AJ155" s="1061"/>
      <c r="AK155" s="1061"/>
      <c r="AL155" s="1061"/>
      <c r="AM155" s="1061"/>
      <c r="AN155" s="1061"/>
      <c r="AO155" s="1061"/>
      <c r="AP155" s="1061"/>
      <c r="AQ155" s="1061"/>
      <c r="AR155" s="1061"/>
      <c r="AS155" s="1061"/>
      <c r="AT155" s="1061"/>
      <c r="AU155" s="1061"/>
      <c r="AV155" s="1061"/>
      <c r="AW155" s="1061"/>
      <c r="AX155" s="1061"/>
      <c r="AY155" s="1061"/>
      <c r="AZ155" s="1061"/>
      <c r="BA155" s="1061"/>
      <c r="BB155" s="1061"/>
      <c r="BC155" s="1061"/>
      <c r="BD155" s="1061"/>
      <c r="BE155" s="1061"/>
      <c r="BF155" s="1061"/>
      <c r="BG155" s="1061"/>
      <c r="BH155" s="1061"/>
      <c r="BI155" s="1061"/>
      <c r="BJ155" s="1061"/>
      <c r="BK155" s="1061"/>
      <c r="BL155" s="1061"/>
      <c r="BM155" s="1061"/>
      <c r="BN155" s="1061"/>
      <c r="BO155" s="1061"/>
      <c r="BP155" s="1061"/>
      <c r="BQ155" s="1061"/>
      <c r="BR155" s="1061"/>
      <c r="BS155" s="1061"/>
      <c r="BT155" s="1061"/>
      <c r="BU155" s="1061"/>
      <c r="BV155" s="1061"/>
      <c r="BW155" s="1061"/>
      <c r="BX155" s="1061"/>
      <c r="BY155" s="1061"/>
      <c r="BZ155" s="1061"/>
      <c r="CA155" s="1061"/>
      <c r="CB155" s="1061"/>
      <c r="CC155" s="1061"/>
      <c r="CD155" s="1061"/>
      <c r="CE155" s="1061"/>
      <c r="CF155" s="1061"/>
      <c r="CG155" s="1061"/>
      <c r="CH155" s="1061"/>
      <c r="CI155" s="1061"/>
      <c r="CJ155" s="1061"/>
      <c r="CK155" s="1061"/>
      <c r="CL155" s="1061"/>
      <c r="CM155" s="1061"/>
      <c r="CN155" s="1061"/>
      <c r="CO155" s="1061"/>
      <c r="CP155" s="1061"/>
      <c r="CQ155" s="1061"/>
      <c r="CR155" s="1061"/>
      <c r="CS155" s="1061"/>
      <c r="CT155" s="1061"/>
      <c r="CU155" s="1061"/>
      <c r="CV155" s="1061"/>
      <c r="CW155" s="1061"/>
      <c r="CX155" s="1061"/>
      <c r="CY155" s="1061"/>
      <c r="CZ155" s="1061"/>
      <c r="DA155" s="1061"/>
      <c r="DB155" s="1061"/>
      <c r="DC155" s="1061"/>
      <c r="DD155" s="1061"/>
      <c r="DE155" s="1061"/>
      <c r="DF155" s="1061"/>
      <c r="DG155" s="1298"/>
      <c r="DH155" s="1298"/>
      <c r="DI155" s="1298"/>
      <c r="DJ155" s="1298"/>
      <c r="DK155" s="1298"/>
      <c r="DL155" s="1298"/>
      <c r="DM155" s="1298"/>
      <c r="DN155" s="1298"/>
      <c r="DO155" s="1298"/>
      <c r="DP155" s="1298"/>
      <c r="DQ155" s="1298"/>
      <c r="DR155" s="1298"/>
      <c r="DS155" s="1298"/>
      <c r="DT155" s="1298"/>
      <c r="DU155" s="1298"/>
      <c r="DV155" s="1298"/>
      <c r="DW155" s="1298"/>
      <c r="DX155" s="1298"/>
      <c r="DY155" s="1298"/>
      <c r="DZ155" s="1298"/>
      <c r="EA155" s="1298"/>
      <c r="EB155" s="1298"/>
      <c r="EC155" s="1298"/>
      <c r="ED155" s="1298"/>
      <c r="EE155" s="1298"/>
      <c r="EF155" s="1298"/>
      <c r="EG155" s="1298"/>
      <c r="EH155" s="1298"/>
      <c r="EI155" s="1298"/>
      <c r="EJ155" s="1298"/>
      <c r="EK155" s="1298"/>
      <c r="EL155" s="1298"/>
      <c r="EM155" s="1298"/>
      <c r="EN155" s="1298"/>
      <c r="EO155" s="1298"/>
      <c r="EP155" s="1298"/>
      <c r="EQ155" s="1298"/>
      <c r="ER155" s="1298"/>
      <c r="ES155" s="1298"/>
      <c r="ET155" s="1298"/>
      <c r="EU155" s="1298"/>
      <c r="EV155" s="1298"/>
      <c r="EW155" s="1298"/>
      <c r="EX155" s="1298"/>
      <c r="EY155" s="1298"/>
      <c r="EZ155" s="1298"/>
      <c r="FA155" s="1298"/>
      <c r="FB155" s="1298"/>
      <c r="FC155" s="1298"/>
      <c r="FD155" s="1298"/>
      <c r="FE155" s="1298"/>
      <c r="FF155" s="1298"/>
      <c r="FG155" s="1298"/>
      <c r="FH155" s="1298"/>
      <c r="FI155" s="1298"/>
      <c r="FJ155" s="1298"/>
      <c r="FK155" s="1298"/>
      <c r="FL155" s="1298"/>
      <c r="FM155" s="1298"/>
      <c r="FN155" s="1298"/>
      <c r="FO155" s="1298"/>
      <c r="FP155" s="1298"/>
      <c r="FQ155" s="1298"/>
      <c r="FR155" s="1298"/>
      <c r="FS155" s="1298"/>
      <c r="FT155" s="1298"/>
      <c r="FU155" s="1298"/>
      <c r="FV155" s="1298"/>
      <c r="FW155" s="1298"/>
      <c r="FX155" s="1298"/>
      <c r="FY155" s="1298"/>
      <c r="FZ155" s="1298"/>
      <c r="GA155" s="1298"/>
      <c r="GB155" s="1298"/>
      <c r="GC155" s="1298"/>
      <c r="GD155" s="1298"/>
      <c r="GE155" s="1298"/>
      <c r="GF155" s="1298"/>
      <c r="GG155" s="1298"/>
      <c r="GH155" s="1298"/>
      <c r="GI155" s="1298"/>
      <c r="GJ155" s="1298"/>
      <c r="GK155" s="1298"/>
      <c r="GL155" s="1298"/>
      <c r="GM155" s="1298"/>
      <c r="GN155" s="1298"/>
      <c r="GO155" s="1298"/>
      <c r="GP155" s="1298"/>
      <c r="GQ155" s="1298"/>
      <c r="GR155" s="1298"/>
      <c r="GS155" s="1298"/>
      <c r="GT155" s="1298"/>
      <c r="GU155" s="1298"/>
      <c r="GV155" s="1298"/>
      <c r="GW155" s="1298"/>
      <c r="GX155" s="1298"/>
      <c r="GY155" s="1298"/>
      <c r="GZ155" s="1298"/>
      <c r="HA155" s="1298"/>
      <c r="HB155" s="1298"/>
      <c r="HC155" s="1298"/>
      <c r="HD155" s="1298"/>
      <c r="HE155" s="1298"/>
    </row>
    <row r="156" spans="1:241" ht="30.75" hidden="1" customHeight="1">
      <c r="A156" s="808" t="s">
        <v>607</v>
      </c>
      <c r="B156" s="808" t="s">
        <v>606</v>
      </c>
      <c r="C156" s="804" t="s">
        <v>72</v>
      </c>
      <c r="D156" s="981"/>
      <c r="E156" s="813" t="s">
        <v>596</v>
      </c>
      <c r="F156" s="813"/>
      <c r="G156" s="816"/>
      <c r="H156" s="803"/>
      <c r="I156" s="1058">
        <f>+I157+I158</f>
        <v>6</v>
      </c>
      <c r="J156" s="1058">
        <f>+J157+J158</f>
        <v>6</v>
      </c>
      <c r="K156" s="1044"/>
      <c r="L156" s="1044"/>
      <c r="M156" s="1044"/>
      <c r="N156" s="889"/>
      <c r="O156" s="889"/>
      <c r="P156" s="1693"/>
      <c r="Q156" s="1755"/>
      <c r="R156" s="1756"/>
      <c r="S156" s="1618"/>
      <c r="T156" s="1040"/>
      <c r="U156" s="1105"/>
      <c r="V156" s="967"/>
      <c r="W156" s="1105"/>
      <c r="X156" s="1105"/>
      <c r="Y156" s="1105"/>
      <c r="Z156" s="1105"/>
      <c r="AA156" s="1105"/>
      <c r="AB156" s="1105"/>
      <c r="AC156" s="1105"/>
      <c r="AD156" s="1105"/>
      <c r="AE156" s="1105"/>
      <c r="AF156" s="1105"/>
      <c r="AG156" s="1105"/>
      <c r="AH156" s="1105"/>
      <c r="AI156" s="884"/>
      <c r="HF156" s="1201"/>
      <c r="HG156" s="1201"/>
      <c r="HH156" s="1201"/>
      <c r="HI156" s="1201"/>
      <c r="HJ156" s="1201"/>
      <c r="HK156" s="1201"/>
      <c r="HL156" s="1201"/>
      <c r="HM156" s="1201"/>
      <c r="HN156" s="1201"/>
      <c r="HO156" s="1201"/>
      <c r="HP156" s="1201"/>
      <c r="HQ156" s="1201"/>
      <c r="HR156" s="1201"/>
      <c r="HS156" s="1201"/>
      <c r="HT156" s="1201"/>
      <c r="HU156" s="1201"/>
      <c r="HV156" s="1201"/>
      <c r="HW156" s="1201"/>
      <c r="HX156" s="1201"/>
      <c r="HY156" s="1201"/>
      <c r="HZ156" s="1201"/>
      <c r="IA156" s="1201"/>
      <c r="IB156" s="1201"/>
      <c r="IC156" s="1201"/>
      <c r="ID156" s="1201"/>
      <c r="IE156" s="1201"/>
      <c r="IF156" s="1201"/>
      <c r="IG156" s="1201"/>
    </row>
    <row r="157" spans="1:241" ht="25.5" hidden="1">
      <c r="A157" s="876"/>
      <c r="B157" s="876" t="s">
        <v>202</v>
      </c>
      <c r="C157" s="691" t="s">
        <v>71</v>
      </c>
      <c r="D157" s="1027" t="str">
        <f>IF(D120="","",D120)</f>
        <v>LOL3BB1LOL3CB1LOL3JB1</v>
      </c>
      <c r="E157" s="709" t="str">
        <f t="shared" ref="E157:F157" si="21">IF(E120="","",E120)</f>
        <v>UE spécialisation</v>
      </c>
      <c r="F157" s="707" t="str">
        <f t="shared" si="21"/>
        <v>L2 LEA et LLCER parc. Médiation interculturelle</v>
      </c>
      <c r="G157" s="1039" t="str">
        <f>IF(G120="","",G120)</f>
        <v>LLCER</v>
      </c>
      <c r="H157" s="699" t="str">
        <f t="shared" ref="H157" si="22">IF(H120="","",H120)</f>
        <v/>
      </c>
      <c r="I157" s="696" t="s">
        <v>46</v>
      </c>
      <c r="J157" s="759">
        <v>3</v>
      </c>
      <c r="K157" s="766" t="str">
        <f t="shared" ref="K157:AI157" si="23">IF(K120="","",K120)</f>
        <v>SERPOLLET Noëlle</v>
      </c>
      <c r="L157" s="766">
        <f t="shared" si="23"/>
        <v>11</v>
      </c>
      <c r="M157" s="766" t="str">
        <f t="shared" si="23"/>
        <v/>
      </c>
      <c r="N157" s="758" t="str">
        <f t="shared" si="23"/>
        <v/>
      </c>
      <c r="O157" s="695">
        <f t="shared" si="23"/>
        <v>18</v>
      </c>
      <c r="P157" s="1595" t="str">
        <f t="shared" si="23"/>
        <v/>
      </c>
      <c r="Q157" s="1745"/>
      <c r="R157" s="1746"/>
      <c r="S157" s="1614">
        <f t="shared" si="23"/>
        <v>1</v>
      </c>
      <c r="T157" s="1342" t="str">
        <f t="shared" si="23"/>
        <v>CC</v>
      </c>
      <c r="U157" s="1342" t="str">
        <f t="shared" si="23"/>
        <v>écrit et oral</v>
      </c>
      <c r="V157" s="1342" t="str">
        <f t="shared" si="23"/>
        <v>écrit 1h30 + oral 15 min</v>
      </c>
      <c r="W157" s="1087">
        <f t="shared" si="23"/>
        <v>1</v>
      </c>
      <c r="X157" s="997" t="str">
        <f t="shared" si="23"/>
        <v>CT</v>
      </c>
      <c r="Y157" s="997" t="str">
        <f t="shared" si="23"/>
        <v>écrit</v>
      </c>
      <c r="Z157" s="997" t="str">
        <f t="shared" si="23"/>
        <v>1h30</v>
      </c>
      <c r="AA157" s="1341">
        <f t="shared" si="23"/>
        <v>1</v>
      </c>
      <c r="AB157" s="1342" t="str">
        <f t="shared" si="23"/>
        <v>CT</v>
      </c>
      <c r="AC157" s="1342" t="str">
        <f t="shared" si="23"/>
        <v>écrit</v>
      </c>
      <c r="AD157" s="1342" t="str">
        <f t="shared" si="23"/>
        <v>1h30</v>
      </c>
      <c r="AE157" s="1087">
        <f t="shared" si="23"/>
        <v>1</v>
      </c>
      <c r="AF157" s="997" t="str">
        <f t="shared" si="23"/>
        <v>CT</v>
      </c>
      <c r="AG157" s="997" t="str">
        <f t="shared" si="23"/>
        <v>écrit</v>
      </c>
      <c r="AH157" s="997" t="str">
        <f t="shared" si="23"/>
        <v>1h30</v>
      </c>
      <c r="AI157" s="788" t="str">
        <f t="shared" si="23"/>
        <v/>
      </c>
    </row>
    <row r="158" spans="1:241" ht="25.5" hidden="1">
      <c r="A158" s="1116" t="str">
        <f>+A121</f>
        <v>LCLA3B03</v>
      </c>
      <c r="B158" s="1116" t="s">
        <v>204</v>
      </c>
      <c r="C158" s="1117" t="s">
        <v>203</v>
      </c>
      <c r="D158" s="1116" t="str">
        <f t="shared" ref="D158:F160" si="24">IF(D121="","",D121)</f>
        <v/>
      </c>
      <c r="E158" s="1116" t="str">
        <f t="shared" si="24"/>
        <v>BLOC</v>
      </c>
      <c r="F158" s="1116" t="str">
        <f t="shared" si="24"/>
        <v>L2 LEA et LLCER parc. Médiation interculturelle</v>
      </c>
      <c r="G158" s="1116" t="str">
        <f t="shared" ref="G158:H158" si="25">IF(G121="","",G121)</f>
        <v/>
      </c>
      <c r="H158" s="1116" t="str">
        <f t="shared" si="25"/>
        <v>1 UE 3 ECTS</v>
      </c>
      <c r="I158" s="1113">
        <v>3</v>
      </c>
      <c r="J158" s="1113">
        <v>3</v>
      </c>
      <c r="K158" s="1116" t="str">
        <f t="shared" ref="K158:AI158" si="26">IF(K121="","",K121)</f>
        <v/>
      </c>
      <c r="L158" s="1116" t="str">
        <f t="shared" si="26"/>
        <v/>
      </c>
      <c r="M158" s="1116" t="str">
        <f t="shared" si="26"/>
        <v/>
      </c>
      <c r="N158" s="1116" t="str">
        <f t="shared" si="26"/>
        <v/>
      </c>
      <c r="O158" s="1116" t="str">
        <f t="shared" si="26"/>
        <v/>
      </c>
      <c r="P158" s="1696" t="str">
        <f t="shared" si="26"/>
        <v/>
      </c>
      <c r="Q158" s="1765"/>
      <c r="R158" s="1766"/>
      <c r="S158" s="1621" t="str">
        <f t="shared" si="26"/>
        <v/>
      </c>
      <c r="T158" s="1116" t="str">
        <f t="shared" si="26"/>
        <v/>
      </c>
      <c r="U158" s="1116" t="str">
        <f t="shared" si="26"/>
        <v/>
      </c>
      <c r="V158" s="1116" t="str">
        <f t="shared" si="26"/>
        <v/>
      </c>
      <c r="W158" s="1116" t="str">
        <f t="shared" si="26"/>
        <v/>
      </c>
      <c r="X158" s="1116" t="str">
        <f t="shared" si="26"/>
        <v/>
      </c>
      <c r="Y158" s="1116" t="str">
        <f t="shared" si="26"/>
        <v/>
      </c>
      <c r="Z158" s="1116" t="str">
        <f t="shared" si="26"/>
        <v/>
      </c>
      <c r="AA158" s="1116" t="str">
        <f t="shared" si="26"/>
        <v/>
      </c>
      <c r="AB158" s="1116" t="str">
        <f t="shared" si="26"/>
        <v/>
      </c>
      <c r="AC158" s="1116" t="str">
        <f t="shared" si="26"/>
        <v/>
      </c>
      <c r="AD158" s="1116" t="str">
        <f t="shared" si="26"/>
        <v/>
      </c>
      <c r="AE158" s="1116" t="str">
        <f t="shared" si="26"/>
        <v/>
      </c>
      <c r="AF158" s="1116" t="str">
        <f t="shared" si="26"/>
        <v/>
      </c>
      <c r="AG158" s="1116" t="str">
        <f t="shared" si="26"/>
        <v/>
      </c>
      <c r="AH158" s="1116" t="str">
        <f t="shared" si="26"/>
        <v/>
      </c>
      <c r="AI158" s="1116" t="str">
        <f t="shared" si="26"/>
        <v/>
      </c>
      <c r="HF158" s="1201"/>
      <c r="HG158" s="1201"/>
      <c r="HH158" s="1201"/>
      <c r="HI158" s="1201"/>
      <c r="HJ158" s="1201"/>
      <c r="HK158" s="1201"/>
      <c r="HL158" s="1201"/>
      <c r="HM158" s="1201"/>
      <c r="HN158" s="1201"/>
    </row>
    <row r="159" spans="1:241" ht="47.25" hidden="1" customHeight="1">
      <c r="A159" s="876"/>
      <c r="B159" s="876" t="s">
        <v>205</v>
      </c>
      <c r="C159" s="691" t="s">
        <v>490</v>
      </c>
      <c r="D159" s="1027" t="str">
        <f t="shared" si="24"/>
        <v>LOL3BB2LOL3CB2LOL3JB2</v>
      </c>
      <c r="E159" s="709" t="str">
        <f t="shared" si="24"/>
        <v>UE spécialisation</v>
      </c>
      <c r="F159" s="707" t="str">
        <f t="shared" si="24"/>
        <v>L2 LEA et LLCER parc. Médiation interculturelle</v>
      </c>
      <c r="G159" s="1039" t="str">
        <f t="shared" ref="G159:H159" si="27">IF(G122="","",G122)</f>
        <v>LLCER</v>
      </c>
      <c r="H159" s="699" t="str">
        <f t="shared" si="27"/>
        <v/>
      </c>
      <c r="I159" s="696" t="s">
        <v>46</v>
      </c>
      <c r="J159" s="759">
        <v>3</v>
      </c>
      <c r="K159" s="766" t="str">
        <f t="shared" ref="K159:AI159" si="28">IF(K122="","",K122)</f>
        <v>SERPOLLET Noëlle</v>
      </c>
      <c r="L159" s="766">
        <f t="shared" si="28"/>
        <v>11</v>
      </c>
      <c r="M159" s="766" t="str">
        <f t="shared" si="28"/>
        <v/>
      </c>
      <c r="N159" s="758" t="str">
        <f t="shared" si="28"/>
        <v/>
      </c>
      <c r="O159" s="695">
        <f t="shared" si="28"/>
        <v>18</v>
      </c>
      <c r="P159" s="1595" t="str">
        <f t="shared" si="28"/>
        <v/>
      </c>
      <c r="Q159" s="1745"/>
      <c r="R159" s="1746"/>
      <c r="S159" s="1614">
        <f t="shared" si="28"/>
        <v>1</v>
      </c>
      <c r="T159" s="1342" t="str">
        <f t="shared" si="28"/>
        <v>CC</v>
      </c>
      <c r="U159" s="1342" t="str">
        <f t="shared" si="28"/>
        <v>écrit et oral</v>
      </c>
      <c r="V159" s="1342" t="str">
        <f t="shared" si="28"/>
        <v>écrit 1h30 + oral 15 min</v>
      </c>
      <c r="W159" s="1087">
        <f t="shared" si="28"/>
        <v>1</v>
      </c>
      <c r="X159" s="997" t="str">
        <f t="shared" si="28"/>
        <v>CT</v>
      </c>
      <c r="Y159" s="997" t="str">
        <f t="shared" si="28"/>
        <v>écrit</v>
      </c>
      <c r="Z159" s="997" t="str">
        <f t="shared" si="28"/>
        <v>1h30</v>
      </c>
      <c r="AA159" s="1341">
        <f t="shared" si="28"/>
        <v>1</v>
      </c>
      <c r="AB159" s="1342" t="str">
        <f t="shared" si="28"/>
        <v>CT</v>
      </c>
      <c r="AC159" s="1342" t="str">
        <f t="shared" si="28"/>
        <v>écrit</v>
      </c>
      <c r="AD159" s="1342" t="str">
        <f t="shared" si="28"/>
        <v>1h30</v>
      </c>
      <c r="AE159" s="1087">
        <f t="shared" si="28"/>
        <v>1</v>
      </c>
      <c r="AF159" s="997" t="str">
        <f t="shared" si="28"/>
        <v>CT</v>
      </c>
      <c r="AG159" s="997" t="str">
        <f t="shared" si="28"/>
        <v>écrit</v>
      </c>
      <c r="AH159" s="997" t="str">
        <f t="shared" si="28"/>
        <v>1h30</v>
      </c>
      <c r="AI159" s="788" t="str">
        <f t="shared" si="28"/>
        <v/>
      </c>
    </row>
    <row r="160" spans="1:241" ht="47.25" hidden="1" customHeight="1">
      <c r="A160" s="876"/>
      <c r="B160" s="876" t="s">
        <v>190</v>
      </c>
      <c r="C160" s="691" t="s">
        <v>42</v>
      </c>
      <c r="D160" s="1027" t="str">
        <f t="shared" si="24"/>
        <v>LOL3BC3LOL3CC3LOL3JC3</v>
      </c>
      <c r="E160" s="709" t="str">
        <f t="shared" si="24"/>
        <v>UE spécialisation</v>
      </c>
      <c r="F160" s="707" t="str">
        <f t="shared" si="24"/>
        <v>L2 LEA et LLCER parc. Médiation interculturelle</v>
      </c>
      <c r="G160" s="1039" t="str">
        <f t="shared" ref="G160:H160" si="29">IF(G123="","",G123)</f>
        <v>LLCER</v>
      </c>
      <c r="H160" s="699" t="str">
        <f t="shared" si="29"/>
        <v/>
      </c>
      <c r="I160" s="696" t="s">
        <v>46</v>
      </c>
      <c r="J160" s="759">
        <v>3</v>
      </c>
      <c r="K160" s="766" t="str">
        <f t="shared" ref="K160:AI160" si="30">IF(K123="","",K123)</f>
        <v>NATANSON Brigitte</v>
      </c>
      <c r="L160" s="766">
        <f t="shared" si="30"/>
        <v>14</v>
      </c>
      <c r="M160" s="766" t="str">
        <f t="shared" si="30"/>
        <v/>
      </c>
      <c r="N160" s="758" t="str">
        <f t="shared" si="30"/>
        <v/>
      </c>
      <c r="O160" s="695">
        <f t="shared" si="30"/>
        <v>18</v>
      </c>
      <c r="P160" s="1595" t="str">
        <f t="shared" si="30"/>
        <v/>
      </c>
      <c r="Q160" s="1745"/>
      <c r="R160" s="1746"/>
      <c r="S160" s="1614">
        <f t="shared" si="30"/>
        <v>1</v>
      </c>
      <c r="T160" s="1342" t="str">
        <f t="shared" si="30"/>
        <v>CC</v>
      </c>
      <c r="U160" s="1342" t="str">
        <f t="shared" si="30"/>
        <v>écrit et oral</v>
      </c>
      <c r="V160" s="1342" t="str">
        <f t="shared" si="30"/>
        <v/>
      </c>
      <c r="W160" s="1087">
        <f t="shared" si="30"/>
        <v>1</v>
      </c>
      <c r="X160" s="997" t="str">
        <f t="shared" si="30"/>
        <v>CT</v>
      </c>
      <c r="Y160" s="997" t="str">
        <f t="shared" si="30"/>
        <v>écrit</v>
      </c>
      <c r="Z160" s="997" t="str">
        <f t="shared" si="30"/>
        <v>2h00</v>
      </c>
      <c r="AA160" s="1341">
        <f t="shared" si="30"/>
        <v>1</v>
      </c>
      <c r="AB160" s="1342" t="str">
        <f t="shared" si="30"/>
        <v>CT</v>
      </c>
      <c r="AC160" s="1342" t="str">
        <f t="shared" si="30"/>
        <v>écrit</v>
      </c>
      <c r="AD160" s="1342" t="str">
        <f t="shared" si="30"/>
        <v>2h00</v>
      </c>
      <c r="AE160" s="1087">
        <f t="shared" si="30"/>
        <v>1</v>
      </c>
      <c r="AF160" s="997" t="str">
        <f t="shared" si="30"/>
        <v>CT</v>
      </c>
      <c r="AG160" s="997" t="str">
        <f t="shared" si="30"/>
        <v>écrit</v>
      </c>
      <c r="AH160" s="997" t="str">
        <f t="shared" si="30"/>
        <v>2h00</v>
      </c>
      <c r="AI160" s="788" t="str">
        <f t="shared" si="30"/>
        <v>Ce cours a pour principal objet l'étude d'articles de presse, de reportages télévisés et d'émissions de radio portant sur les thèmes contemporains de l'aire géographique étudiée.</v>
      </c>
    </row>
    <row r="161" spans="1:241" ht="30.75" customHeight="1">
      <c r="A161" s="605"/>
      <c r="B161" s="605"/>
      <c r="C161" s="873"/>
      <c r="D161" s="1246"/>
      <c r="E161" s="846"/>
      <c r="F161" s="846"/>
      <c r="G161" s="846"/>
      <c r="H161" s="846"/>
      <c r="I161" s="846"/>
      <c r="J161" s="1091" t="s">
        <v>30</v>
      </c>
      <c r="K161" s="954"/>
      <c r="L161" s="954"/>
      <c r="M161" s="954"/>
      <c r="N161" s="870"/>
      <c r="O161" s="846"/>
      <c r="P161" s="1697"/>
      <c r="Q161" s="1767"/>
      <c r="R161" s="1768"/>
      <c r="S161" s="1712"/>
      <c r="T161" s="842"/>
      <c r="U161" s="842"/>
      <c r="V161" s="842"/>
      <c r="W161" s="842"/>
      <c r="X161" s="842"/>
      <c r="Y161" s="842"/>
      <c r="Z161" s="842"/>
      <c r="AA161" s="842"/>
      <c r="AB161" s="842"/>
      <c r="AC161" s="842"/>
      <c r="AD161" s="842"/>
      <c r="AE161" s="842"/>
      <c r="AF161" s="842"/>
      <c r="AG161" s="842"/>
      <c r="AH161" s="842"/>
      <c r="AI161" s="987"/>
    </row>
    <row r="162" spans="1:241" ht="30.75" customHeight="1">
      <c r="A162" s="1054"/>
      <c r="B162" s="1054"/>
      <c r="C162" s="903"/>
      <c r="D162" s="1245"/>
      <c r="E162" s="1022"/>
      <c r="F162" s="1022"/>
      <c r="G162" s="1022"/>
      <c r="H162" s="1022"/>
      <c r="I162" s="1022"/>
      <c r="J162" s="1082"/>
      <c r="K162" s="941"/>
      <c r="L162" s="941"/>
      <c r="M162" s="941"/>
      <c r="N162" s="1082"/>
      <c r="O162" s="1022"/>
      <c r="P162" s="1698"/>
      <c r="Q162" s="1769"/>
      <c r="R162" s="1770"/>
      <c r="S162" s="1713"/>
      <c r="T162" s="833"/>
      <c r="U162" s="833"/>
      <c r="V162" s="833"/>
      <c r="W162" s="833"/>
      <c r="X162" s="833"/>
      <c r="Y162" s="833"/>
      <c r="Z162" s="833"/>
      <c r="AA162" s="833"/>
      <c r="AB162" s="833"/>
      <c r="AC162" s="833"/>
      <c r="AD162" s="833"/>
      <c r="AE162" s="833"/>
      <c r="AF162" s="833"/>
      <c r="AG162" s="833"/>
      <c r="AH162" s="833"/>
      <c r="AI162" s="823"/>
    </row>
    <row r="163" spans="1:241" ht="23.25" customHeight="1">
      <c r="A163" s="637" t="s">
        <v>521</v>
      </c>
      <c r="B163" s="925" t="s">
        <v>520</v>
      </c>
      <c r="C163" s="1103" t="s">
        <v>332</v>
      </c>
      <c r="D163" s="1247"/>
      <c r="E163" s="872" t="s">
        <v>597</v>
      </c>
      <c r="F163" s="872"/>
      <c r="G163" s="636"/>
      <c r="H163" s="636"/>
      <c r="I163" s="636"/>
      <c r="J163" s="744"/>
      <c r="K163" s="756"/>
      <c r="L163" s="756"/>
      <c r="M163" s="756"/>
      <c r="N163" s="751"/>
      <c r="O163" s="638"/>
      <c r="P163" s="1594"/>
      <c r="Q163" s="1739"/>
      <c r="R163" s="1740"/>
      <c r="S163" s="1711"/>
      <c r="T163" s="639"/>
      <c r="U163" s="639"/>
      <c r="V163" s="639"/>
      <c r="W163" s="639"/>
      <c r="X163" s="639"/>
      <c r="Y163" s="639"/>
      <c r="Z163" s="639"/>
      <c r="AA163" s="639"/>
      <c r="AB163" s="639"/>
      <c r="AC163" s="639"/>
      <c r="AD163" s="639"/>
      <c r="AE163" s="639"/>
      <c r="AF163" s="639"/>
      <c r="AG163" s="639"/>
      <c r="AH163" s="639"/>
      <c r="AI163" s="787"/>
    </row>
    <row r="164" spans="1:241" ht="23.25" customHeight="1">
      <c r="A164" s="1109"/>
      <c r="B164" s="1109"/>
      <c r="C164" s="1112" t="s">
        <v>484</v>
      </c>
      <c r="D164" s="1230"/>
      <c r="E164" s="853"/>
      <c r="F164" s="853"/>
      <c r="G164" s="1111"/>
      <c r="H164" s="1111"/>
      <c r="I164" s="1111"/>
      <c r="J164" s="1111"/>
      <c r="K164" s="1111"/>
      <c r="L164" s="1111"/>
      <c r="M164" s="1111"/>
      <c r="N164" s="1111"/>
      <c r="O164" s="1111"/>
      <c r="P164" s="1687"/>
      <c r="Q164" s="1741"/>
      <c r="R164" s="1742"/>
      <c r="S164" s="1612"/>
      <c r="T164" s="1111"/>
      <c r="U164" s="1111"/>
      <c r="V164" s="1111"/>
      <c r="W164" s="1111"/>
      <c r="X164" s="1111"/>
      <c r="Y164" s="1111"/>
      <c r="Z164" s="1111"/>
      <c r="AA164" s="1111"/>
      <c r="AB164" s="1111"/>
      <c r="AC164" s="1111"/>
      <c r="AD164" s="1111"/>
      <c r="AE164" s="1111"/>
      <c r="AF164" s="1111"/>
      <c r="AG164" s="1111"/>
      <c r="AH164" s="1111"/>
      <c r="AI164" s="1118"/>
      <c r="AJ164" s="866"/>
      <c r="AK164" s="866"/>
      <c r="AL164" s="866"/>
      <c r="AM164" s="866"/>
      <c r="AN164" s="866"/>
      <c r="AO164" s="866"/>
      <c r="AP164" s="866"/>
      <c r="AQ164" s="866"/>
      <c r="AR164" s="866"/>
      <c r="AS164" s="866"/>
      <c r="AT164" s="866"/>
      <c r="AU164" s="866"/>
      <c r="AV164" s="866"/>
      <c r="AW164" s="866"/>
      <c r="AX164" s="866"/>
      <c r="AY164" s="866"/>
      <c r="AZ164" s="866"/>
      <c r="BA164" s="866"/>
      <c r="BB164" s="866"/>
      <c r="BC164" s="866"/>
      <c r="BD164" s="866"/>
      <c r="BE164" s="866"/>
      <c r="BF164" s="866"/>
      <c r="BG164" s="866"/>
      <c r="BH164" s="866"/>
      <c r="BI164" s="866"/>
      <c r="BJ164" s="866"/>
      <c r="BK164" s="866"/>
      <c r="BL164" s="866"/>
      <c r="BM164" s="866"/>
      <c r="BN164" s="866"/>
      <c r="BO164" s="866"/>
      <c r="BP164" s="866"/>
      <c r="BQ164" s="866"/>
      <c r="BR164" s="866"/>
      <c r="BS164" s="866"/>
      <c r="BT164" s="866"/>
      <c r="BU164" s="866"/>
      <c r="BV164" s="866"/>
      <c r="BW164" s="866"/>
      <c r="BX164" s="866"/>
      <c r="BY164" s="866"/>
      <c r="BZ164" s="866"/>
      <c r="CA164" s="866"/>
      <c r="CB164" s="866"/>
      <c r="CC164" s="866"/>
      <c r="CD164" s="866"/>
      <c r="CE164" s="866"/>
      <c r="CF164" s="866"/>
      <c r="CG164" s="866"/>
      <c r="CH164" s="866"/>
      <c r="CI164" s="866"/>
      <c r="CJ164" s="866"/>
      <c r="CK164" s="866"/>
      <c r="CL164" s="866"/>
      <c r="CM164" s="866"/>
      <c r="CN164" s="866"/>
      <c r="CO164" s="866"/>
      <c r="CP164" s="866"/>
      <c r="CQ164" s="866"/>
      <c r="CR164" s="866"/>
      <c r="CS164" s="866"/>
      <c r="CT164" s="866"/>
      <c r="CU164" s="866"/>
      <c r="CV164" s="866"/>
      <c r="CW164" s="866"/>
      <c r="CX164" s="866"/>
      <c r="CY164" s="866"/>
      <c r="CZ164" s="866"/>
      <c r="DA164" s="866"/>
      <c r="DB164" s="866"/>
      <c r="DC164" s="866"/>
      <c r="DD164" s="866"/>
      <c r="DE164" s="866"/>
      <c r="DF164" s="866"/>
      <c r="DG164" s="1057"/>
      <c r="DH164" s="1057"/>
      <c r="DI164" s="1057"/>
      <c r="DJ164" s="1057"/>
      <c r="DK164" s="1057"/>
      <c r="DL164" s="1057"/>
      <c r="DM164" s="1057"/>
      <c r="DN164" s="1057"/>
      <c r="DO164" s="1057"/>
      <c r="DP164" s="1057"/>
      <c r="DQ164" s="1057"/>
      <c r="DR164" s="1057"/>
      <c r="DS164" s="1057"/>
      <c r="DT164" s="1057"/>
      <c r="DU164" s="1057"/>
      <c r="DV164" s="1057"/>
      <c r="DW164" s="1057"/>
      <c r="DX164" s="1057"/>
      <c r="DY164" s="1057"/>
      <c r="DZ164" s="1057"/>
      <c r="EA164" s="1057"/>
      <c r="EB164" s="1057"/>
      <c r="EC164" s="1057"/>
      <c r="ED164" s="1057"/>
      <c r="EE164" s="1057"/>
      <c r="EF164" s="1057"/>
      <c r="EG164" s="1057"/>
      <c r="EH164" s="1057"/>
      <c r="EI164" s="1057"/>
      <c r="EJ164" s="1057"/>
      <c r="EK164" s="1057"/>
      <c r="EL164" s="1057"/>
      <c r="EM164" s="1057"/>
      <c r="EN164" s="1057"/>
      <c r="EO164" s="1057"/>
      <c r="EP164" s="1057"/>
      <c r="EQ164" s="1057"/>
      <c r="ER164" s="1057"/>
      <c r="ES164" s="1057"/>
      <c r="ET164" s="1057"/>
      <c r="EU164" s="1057"/>
      <c r="EV164" s="1057"/>
      <c r="EW164" s="1057"/>
      <c r="EX164" s="1057"/>
      <c r="EY164" s="1057"/>
      <c r="EZ164" s="1057"/>
      <c r="FA164" s="1057"/>
      <c r="FB164" s="1057"/>
      <c r="FC164" s="1057"/>
      <c r="FD164" s="1057"/>
      <c r="FE164" s="1057"/>
      <c r="FF164" s="1057"/>
      <c r="FG164" s="1057"/>
      <c r="FH164" s="1057"/>
      <c r="FI164" s="1057"/>
      <c r="FJ164" s="1057"/>
      <c r="FK164" s="1057"/>
      <c r="FL164" s="1057"/>
      <c r="FM164" s="1057"/>
      <c r="FN164" s="1057"/>
      <c r="FO164" s="1057"/>
      <c r="FP164" s="1057"/>
      <c r="FQ164" s="1057"/>
      <c r="FR164" s="1057"/>
      <c r="FS164" s="1057"/>
      <c r="FT164" s="1057"/>
      <c r="FU164" s="1057"/>
      <c r="FV164" s="1057"/>
      <c r="FW164" s="1057"/>
      <c r="FX164" s="1057"/>
      <c r="FY164" s="1057"/>
      <c r="FZ164" s="1057"/>
      <c r="GA164" s="1057"/>
      <c r="GB164" s="1057"/>
      <c r="GC164" s="1057"/>
      <c r="GD164" s="1057"/>
      <c r="GE164" s="1057"/>
      <c r="GF164" s="1057"/>
      <c r="GG164" s="1057"/>
      <c r="GH164" s="1057"/>
      <c r="GI164" s="1057"/>
      <c r="GJ164" s="1057"/>
      <c r="GK164" s="1057"/>
      <c r="GL164" s="1057"/>
      <c r="GM164" s="1057"/>
      <c r="GN164" s="1057"/>
      <c r="GO164" s="1057"/>
      <c r="GP164" s="1057"/>
      <c r="GQ164" s="1057"/>
      <c r="GR164" s="1057"/>
      <c r="GS164" s="1057"/>
      <c r="GT164" s="1057"/>
      <c r="GU164" s="1057"/>
      <c r="GV164" s="1057"/>
      <c r="GW164" s="1057"/>
      <c r="GX164" s="1057"/>
      <c r="GY164" s="1057"/>
      <c r="GZ164" s="1057"/>
      <c r="HA164" s="1057"/>
      <c r="HB164" s="1057"/>
      <c r="HC164" s="1057"/>
      <c r="HD164" s="1057"/>
      <c r="HE164" s="1057"/>
      <c r="HF164" s="1057"/>
      <c r="HG164" s="1057"/>
      <c r="HH164" s="1057"/>
      <c r="HI164" s="1057"/>
      <c r="HJ164" s="1057"/>
      <c r="HK164" s="1057"/>
      <c r="HL164" s="1057"/>
      <c r="HM164" s="1057"/>
      <c r="HN164" s="1057"/>
      <c r="HO164" s="1201"/>
      <c r="HP164" s="1201"/>
      <c r="HQ164" s="1201"/>
      <c r="HR164" s="1201"/>
      <c r="HS164" s="1201"/>
      <c r="HT164" s="1201"/>
      <c r="HU164" s="1201"/>
      <c r="HV164" s="1201"/>
      <c r="HW164" s="1201"/>
      <c r="HX164" s="1201"/>
      <c r="HY164" s="1201"/>
      <c r="HZ164" s="1201"/>
      <c r="IA164" s="1201"/>
      <c r="IB164" s="1201"/>
      <c r="IC164" s="1201"/>
      <c r="ID164" s="1201"/>
      <c r="IE164" s="1201"/>
      <c r="IF164" s="1201"/>
      <c r="IG164" s="1201"/>
    </row>
    <row r="165" spans="1:241" ht="25.5">
      <c r="A165" s="1116" t="s">
        <v>1099</v>
      </c>
      <c r="B165" s="1116" t="s">
        <v>1098</v>
      </c>
      <c r="C165" s="1117" t="s">
        <v>871</v>
      </c>
      <c r="D165" s="1114"/>
      <c r="E165" s="953" t="s">
        <v>538</v>
      </c>
      <c r="F165" s="990"/>
      <c r="G165" s="1115"/>
      <c r="H165" s="806"/>
      <c r="I165" s="984">
        <f>SUM(I166:I170)</f>
        <v>12</v>
      </c>
      <c r="J165" s="984">
        <f>SUM(J166:J170)</f>
        <v>12</v>
      </c>
      <c r="K165" s="814"/>
      <c r="L165" s="814"/>
      <c r="M165" s="802"/>
      <c r="N165" s="801"/>
      <c r="O165" s="801"/>
      <c r="P165" s="1688"/>
      <c r="Q165" s="1743"/>
      <c r="R165" s="1744"/>
      <c r="S165" s="1613"/>
      <c r="T165" s="930"/>
      <c r="U165" s="930"/>
      <c r="V165" s="930"/>
      <c r="W165" s="999"/>
      <c r="X165" s="930"/>
      <c r="Y165" s="930"/>
      <c r="Z165" s="930"/>
      <c r="AA165" s="999"/>
      <c r="AB165" s="930"/>
      <c r="AC165" s="930"/>
      <c r="AD165" s="930"/>
      <c r="AE165" s="999"/>
      <c r="AF165" s="930"/>
      <c r="AG165" s="930"/>
      <c r="AH165" s="930"/>
      <c r="AI165" s="949"/>
      <c r="HF165" s="1201"/>
      <c r="HG165" s="1201"/>
      <c r="HH165" s="1201"/>
      <c r="HI165" s="1201"/>
      <c r="HJ165" s="1201"/>
      <c r="HK165" s="1201"/>
      <c r="HL165" s="1201"/>
      <c r="HM165" s="1201"/>
      <c r="HN165" s="1201"/>
    </row>
    <row r="166" spans="1:241" ht="38.25">
      <c r="A166" s="819"/>
      <c r="B166" s="887" t="s">
        <v>1100</v>
      </c>
      <c r="C166" s="711" t="s">
        <v>530</v>
      </c>
      <c r="D166" s="1027" t="s">
        <v>285</v>
      </c>
      <c r="E166" s="1039" t="s">
        <v>499</v>
      </c>
      <c r="F166" s="707"/>
      <c r="G166" s="1039" t="str">
        <f t="shared" ref="G166" si="31">IF(G129="","",G129)</f>
        <v>LLCER</v>
      </c>
      <c r="H166" s="699"/>
      <c r="I166" s="1165">
        <v>2</v>
      </c>
      <c r="J166" s="1662">
        <v>2</v>
      </c>
      <c r="K166" s="1283" t="s">
        <v>782</v>
      </c>
      <c r="L166" s="766">
        <v>11</v>
      </c>
      <c r="M166" s="766"/>
      <c r="N166" s="758"/>
      <c r="O166" s="695">
        <v>12</v>
      </c>
      <c r="P166" s="1595"/>
      <c r="Q166" s="1771" t="s">
        <v>1157</v>
      </c>
      <c r="R166" s="1772" t="s">
        <v>1120</v>
      </c>
      <c r="S166" s="1634">
        <v>1</v>
      </c>
      <c r="T166" s="1389" t="s">
        <v>104</v>
      </c>
      <c r="U166" s="1389" t="s">
        <v>105</v>
      </c>
      <c r="V166" s="1389" t="s">
        <v>755</v>
      </c>
      <c r="W166" s="1635">
        <v>1</v>
      </c>
      <c r="X166" s="1636" t="s">
        <v>107</v>
      </c>
      <c r="Y166" s="1637" t="s">
        <v>1086</v>
      </c>
      <c r="Z166" s="1636" t="s">
        <v>755</v>
      </c>
      <c r="AA166" s="1356">
        <v>1</v>
      </c>
      <c r="AB166" s="1357" t="s">
        <v>107</v>
      </c>
      <c r="AC166" s="1559" t="s">
        <v>1086</v>
      </c>
      <c r="AD166" s="1357" t="s">
        <v>755</v>
      </c>
      <c r="AE166" s="661">
        <v>1</v>
      </c>
      <c r="AF166" s="660" t="s">
        <v>107</v>
      </c>
      <c r="AG166" s="1559" t="s">
        <v>1086</v>
      </c>
      <c r="AH166" s="660" t="s">
        <v>755</v>
      </c>
      <c r="AI166" s="788" t="s">
        <v>389</v>
      </c>
    </row>
    <row r="167" spans="1:241" ht="114.75">
      <c r="A167" s="885"/>
      <c r="B167" s="887" t="s">
        <v>523</v>
      </c>
      <c r="C167" s="711" t="s">
        <v>529</v>
      </c>
      <c r="D167" s="818" t="s">
        <v>286</v>
      </c>
      <c r="E167" s="1039" t="s">
        <v>499</v>
      </c>
      <c r="F167" s="707"/>
      <c r="G167" s="1039" t="s">
        <v>1039</v>
      </c>
      <c r="H167" s="699"/>
      <c r="I167" s="718">
        <v>2</v>
      </c>
      <c r="J167" s="759">
        <v>2</v>
      </c>
      <c r="K167" s="1283" t="s">
        <v>782</v>
      </c>
      <c r="L167" s="766">
        <v>11</v>
      </c>
      <c r="M167" s="766"/>
      <c r="N167" s="758"/>
      <c r="O167" s="838"/>
      <c r="P167" s="1689">
        <v>12</v>
      </c>
      <c r="Q167" s="1771" t="s">
        <v>1157</v>
      </c>
      <c r="R167" s="1773" t="s">
        <v>1118</v>
      </c>
      <c r="S167" s="1634">
        <v>1</v>
      </c>
      <c r="T167" s="1389" t="s">
        <v>104</v>
      </c>
      <c r="U167" s="1389" t="s">
        <v>105</v>
      </c>
      <c r="V167" s="1389" t="s">
        <v>114</v>
      </c>
      <c r="W167" s="1635">
        <v>1</v>
      </c>
      <c r="X167" s="1636" t="s">
        <v>107</v>
      </c>
      <c r="Y167" s="1636" t="s">
        <v>105</v>
      </c>
      <c r="Z167" s="1636" t="s">
        <v>755</v>
      </c>
      <c r="AA167" s="1356">
        <v>1</v>
      </c>
      <c r="AB167" s="1357" t="s">
        <v>107</v>
      </c>
      <c r="AC167" s="1357" t="s">
        <v>105</v>
      </c>
      <c r="AD167" s="1357" t="s">
        <v>755</v>
      </c>
      <c r="AE167" s="661">
        <v>1</v>
      </c>
      <c r="AF167" s="660" t="s">
        <v>107</v>
      </c>
      <c r="AG167" s="660" t="s">
        <v>105</v>
      </c>
      <c r="AH167" s="660" t="s">
        <v>755</v>
      </c>
      <c r="AI167" s="788" t="s">
        <v>390</v>
      </c>
    </row>
    <row r="168" spans="1:241" ht="127.5">
      <c r="A168" s="1009"/>
      <c r="B168" s="887" t="s">
        <v>524</v>
      </c>
      <c r="C168" s="711" t="s">
        <v>528</v>
      </c>
      <c r="D168" s="818" t="s">
        <v>287</v>
      </c>
      <c r="E168" s="1039" t="s">
        <v>499</v>
      </c>
      <c r="F168" s="698"/>
      <c r="G168" s="1039" t="str">
        <f t="shared" ref="G168" si="32">IF(G131="","",G131)</f>
        <v>LLCER</v>
      </c>
      <c r="H168" s="699"/>
      <c r="I168" s="718">
        <v>2</v>
      </c>
      <c r="J168" s="759">
        <v>2</v>
      </c>
      <c r="K168" s="1283" t="s">
        <v>782</v>
      </c>
      <c r="L168" s="766">
        <v>11</v>
      </c>
      <c r="M168" s="766"/>
      <c r="N168" s="758"/>
      <c r="O168" s="692">
        <v>0</v>
      </c>
      <c r="P168" s="1607">
        <v>12</v>
      </c>
      <c r="Q168" s="1771" t="s">
        <v>1157</v>
      </c>
      <c r="R168" s="1774" t="s">
        <v>1122</v>
      </c>
      <c r="S168" s="1634">
        <v>1</v>
      </c>
      <c r="T168" s="1389" t="s">
        <v>104</v>
      </c>
      <c r="U168" s="1389" t="s">
        <v>108</v>
      </c>
      <c r="V168" s="1389" t="s">
        <v>941</v>
      </c>
      <c r="W168" s="1635">
        <v>1</v>
      </c>
      <c r="X168" s="1636" t="s">
        <v>107</v>
      </c>
      <c r="Y168" s="1636" t="s">
        <v>108</v>
      </c>
      <c r="Z168" s="1636" t="s">
        <v>161</v>
      </c>
      <c r="AA168" s="1356">
        <v>1</v>
      </c>
      <c r="AB168" s="1357" t="s">
        <v>107</v>
      </c>
      <c r="AC168" s="1357" t="s">
        <v>108</v>
      </c>
      <c r="AD168" s="1357" t="s">
        <v>161</v>
      </c>
      <c r="AE168" s="661">
        <v>1</v>
      </c>
      <c r="AF168" s="660" t="s">
        <v>107</v>
      </c>
      <c r="AG168" s="660" t="s">
        <v>108</v>
      </c>
      <c r="AH168" s="660" t="s">
        <v>161</v>
      </c>
      <c r="AI168" s="788" t="s">
        <v>391</v>
      </c>
    </row>
    <row r="169" spans="1:241" ht="40.5" customHeight="1">
      <c r="A169" s="1009"/>
      <c r="B169" s="887" t="s">
        <v>525</v>
      </c>
      <c r="C169" s="711" t="s">
        <v>350</v>
      </c>
      <c r="D169" s="818" t="s">
        <v>288</v>
      </c>
      <c r="E169" s="1039" t="s">
        <v>499</v>
      </c>
      <c r="F169" s="698"/>
      <c r="G169" s="1039" t="s">
        <v>1039</v>
      </c>
      <c r="H169" s="699"/>
      <c r="I169" s="718">
        <v>3</v>
      </c>
      <c r="J169" s="759">
        <v>3</v>
      </c>
      <c r="K169" s="1277" t="s">
        <v>795</v>
      </c>
      <c r="L169" s="766">
        <v>11</v>
      </c>
      <c r="M169" s="766"/>
      <c r="N169" s="758"/>
      <c r="O169" s="695">
        <v>18</v>
      </c>
      <c r="P169" s="1595"/>
      <c r="Q169" s="1771" t="s">
        <v>1113</v>
      </c>
      <c r="R169" s="1772" t="s">
        <v>1114</v>
      </c>
      <c r="S169" s="1638">
        <v>1</v>
      </c>
      <c r="T169" s="1636" t="s">
        <v>104</v>
      </c>
      <c r="U169" s="1636" t="s">
        <v>105</v>
      </c>
      <c r="V169" s="1636" t="s">
        <v>115</v>
      </c>
      <c r="W169" s="1635">
        <v>1</v>
      </c>
      <c r="X169" s="1636" t="s">
        <v>107</v>
      </c>
      <c r="Y169" s="1636" t="s">
        <v>105</v>
      </c>
      <c r="Z169" s="1636" t="s">
        <v>115</v>
      </c>
      <c r="AA169" s="1356">
        <v>1</v>
      </c>
      <c r="AB169" s="1357" t="s">
        <v>107</v>
      </c>
      <c r="AC169" s="1357" t="s">
        <v>105</v>
      </c>
      <c r="AD169" s="1357" t="s">
        <v>115</v>
      </c>
      <c r="AE169" s="661">
        <v>1</v>
      </c>
      <c r="AF169" s="660" t="s">
        <v>107</v>
      </c>
      <c r="AG169" s="660" t="s">
        <v>105</v>
      </c>
      <c r="AH169" s="660" t="s">
        <v>115</v>
      </c>
      <c r="AI169" s="788" t="s">
        <v>375</v>
      </c>
    </row>
    <row r="170" spans="1:241" ht="38.25">
      <c r="A170" s="1009"/>
      <c r="B170" s="887" t="s">
        <v>526</v>
      </c>
      <c r="C170" s="856" t="s">
        <v>527</v>
      </c>
      <c r="D170" s="818" t="s">
        <v>289</v>
      </c>
      <c r="E170" s="1039" t="s">
        <v>499</v>
      </c>
      <c r="F170" s="698"/>
      <c r="G170" s="1465" t="s">
        <v>1039</v>
      </c>
      <c r="H170" s="699"/>
      <c r="I170" s="718">
        <v>3</v>
      </c>
      <c r="J170" s="759">
        <v>3</v>
      </c>
      <c r="K170" s="1275" t="s">
        <v>783</v>
      </c>
      <c r="L170" s="766">
        <v>11</v>
      </c>
      <c r="M170" s="766"/>
      <c r="N170" s="758"/>
      <c r="O170" s="695">
        <v>24</v>
      </c>
      <c r="P170" s="1595"/>
      <c r="Q170" s="1771" t="s">
        <v>1157</v>
      </c>
      <c r="R170" s="1772" t="s">
        <v>1115</v>
      </c>
      <c r="S170" s="1642">
        <v>1</v>
      </c>
      <c r="T170" s="1641" t="s">
        <v>104</v>
      </c>
      <c r="U170" s="1641" t="s">
        <v>105</v>
      </c>
      <c r="V170" s="1641" t="s">
        <v>125</v>
      </c>
      <c r="W170" s="1639">
        <v>1</v>
      </c>
      <c r="X170" s="1640" t="s">
        <v>107</v>
      </c>
      <c r="Y170" s="1640" t="s">
        <v>105</v>
      </c>
      <c r="Z170" s="1640" t="s">
        <v>125</v>
      </c>
      <c r="AA170" s="1356">
        <v>1</v>
      </c>
      <c r="AB170" s="1357" t="s">
        <v>107</v>
      </c>
      <c r="AC170" s="1357" t="s">
        <v>105</v>
      </c>
      <c r="AD170" s="1387" t="s">
        <v>125</v>
      </c>
      <c r="AE170" s="661">
        <v>1</v>
      </c>
      <c r="AF170" s="660" t="s">
        <v>107</v>
      </c>
      <c r="AG170" s="660" t="s">
        <v>105</v>
      </c>
      <c r="AH170" s="1387" t="s">
        <v>125</v>
      </c>
      <c r="AI170" s="788" t="s">
        <v>392</v>
      </c>
    </row>
    <row r="171" spans="1:241">
      <c r="A171" s="1116"/>
      <c r="B171" s="1116"/>
      <c r="C171" s="1117" t="s">
        <v>41</v>
      </c>
      <c r="D171" s="1114"/>
      <c r="E171" s="953"/>
      <c r="F171" s="990"/>
      <c r="G171" s="1115"/>
      <c r="H171" s="806"/>
      <c r="I171" s="1113"/>
      <c r="J171" s="1113"/>
      <c r="K171" s="814"/>
      <c r="L171" s="814"/>
      <c r="M171" s="802"/>
      <c r="N171" s="801"/>
      <c r="O171" s="801"/>
      <c r="P171" s="1688"/>
      <c r="Q171" s="1743"/>
      <c r="R171" s="1744"/>
      <c r="S171" s="1613"/>
      <c r="T171" s="930"/>
      <c r="U171" s="930"/>
      <c r="V171" s="930"/>
      <c r="W171" s="999"/>
      <c r="X171" s="930"/>
      <c r="Y171" s="930"/>
      <c r="Z171" s="930"/>
      <c r="AA171" s="999"/>
      <c r="AB171" s="930"/>
      <c r="AC171" s="930"/>
      <c r="AD171" s="930"/>
      <c r="AE171" s="999"/>
      <c r="AF171" s="930"/>
      <c r="AG171" s="930"/>
      <c r="AH171" s="930"/>
      <c r="AI171" s="949"/>
      <c r="HF171" s="1201"/>
      <c r="HG171" s="1201"/>
      <c r="HH171" s="1201"/>
      <c r="HI171" s="1201"/>
      <c r="HJ171" s="1201"/>
      <c r="HK171" s="1201"/>
      <c r="HL171" s="1201"/>
      <c r="HM171" s="1201"/>
      <c r="HN171" s="1201"/>
    </row>
    <row r="172" spans="1:241" ht="55.5" customHeight="1">
      <c r="A172" s="926"/>
      <c r="B172" s="887" t="s">
        <v>531</v>
      </c>
      <c r="C172" s="1034" t="s">
        <v>532</v>
      </c>
      <c r="D172" s="1027" t="s">
        <v>282</v>
      </c>
      <c r="E172" s="579"/>
      <c r="F172" s="585"/>
      <c r="G172" s="1039" t="s">
        <v>1039</v>
      </c>
      <c r="H172" s="578"/>
      <c r="I172" s="654" t="s">
        <v>46</v>
      </c>
      <c r="J172" s="745">
        <v>3</v>
      </c>
      <c r="K172" s="770" t="s">
        <v>784</v>
      </c>
      <c r="L172" s="770">
        <v>11</v>
      </c>
      <c r="M172" s="770"/>
      <c r="N172" s="765">
        <v>12</v>
      </c>
      <c r="O172" s="641">
        <v>6</v>
      </c>
      <c r="P172" s="1596"/>
      <c r="Q172" s="1771" t="s">
        <v>1157</v>
      </c>
      <c r="R172" s="1775" t="s">
        <v>1117</v>
      </c>
      <c r="S172" s="1642">
        <v>1</v>
      </c>
      <c r="T172" s="1641" t="s">
        <v>104</v>
      </c>
      <c r="U172" s="1643" t="s">
        <v>105</v>
      </c>
      <c r="V172" s="1643" t="s">
        <v>115</v>
      </c>
      <c r="W172" s="1635">
        <v>1</v>
      </c>
      <c r="X172" s="1636" t="s">
        <v>107</v>
      </c>
      <c r="Y172" s="1636" t="s">
        <v>105</v>
      </c>
      <c r="Z172" s="1636" t="s">
        <v>125</v>
      </c>
      <c r="AA172" s="1356">
        <v>1</v>
      </c>
      <c r="AB172" s="1357" t="s">
        <v>107</v>
      </c>
      <c r="AC172" s="1357" t="s">
        <v>105</v>
      </c>
      <c r="AD172" s="1357" t="s">
        <v>125</v>
      </c>
      <c r="AE172" s="661">
        <v>1</v>
      </c>
      <c r="AF172" s="660" t="s">
        <v>107</v>
      </c>
      <c r="AG172" s="660" t="s">
        <v>105</v>
      </c>
      <c r="AH172" s="660" t="s">
        <v>125</v>
      </c>
      <c r="AI172" s="790" t="s">
        <v>393</v>
      </c>
    </row>
    <row r="173" spans="1:241" ht="25.5">
      <c r="A173" s="1116" t="s">
        <v>539</v>
      </c>
      <c r="B173" s="1116" t="s">
        <v>533</v>
      </c>
      <c r="C173" s="1117" t="s">
        <v>534</v>
      </c>
      <c r="D173" s="1114"/>
      <c r="E173" s="953" t="s">
        <v>538</v>
      </c>
      <c r="F173" s="990"/>
      <c r="G173" s="1115"/>
      <c r="H173" s="806"/>
      <c r="I173" s="1113"/>
      <c r="J173" s="1113"/>
      <c r="K173" s="814"/>
      <c r="L173" s="814"/>
      <c r="M173" s="802"/>
      <c r="N173" s="801"/>
      <c r="O173" s="801"/>
      <c r="P173" s="1688"/>
      <c r="Q173" s="1743"/>
      <c r="R173" s="1744"/>
      <c r="S173" s="1613"/>
      <c r="T173" s="930"/>
      <c r="U173" s="930"/>
      <c r="V173" s="930"/>
      <c r="W173" s="999"/>
      <c r="X173" s="930"/>
      <c r="Y173" s="930"/>
      <c r="Z173" s="930"/>
      <c r="AA173" s="999"/>
      <c r="AB173" s="930"/>
      <c r="AC173" s="930"/>
      <c r="AD173" s="930"/>
      <c r="AE173" s="999"/>
      <c r="AF173" s="930"/>
      <c r="AG173" s="930"/>
      <c r="AH173" s="930"/>
      <c r="AI173" s="949"/>
      <c r="HF173" s="1201"/>
      <c r="HG173" s="1201"/>
      <c r="HH173" s="1201"/>
      <c r="HI173" s="1201"/>
      <c r="HJ173" s="1201"/>
      <c r="HK173" s="1201"/>
      <c r="HL173" s="1201"/>
      <c r="HM173" s="1201"/>
      <c r="HN173" s="1201"/>
    </row>
    <row r="174" spans="1:241" ht="51">
      <c r="A174" s="647"/>
      <c r="B174" s="887" t="s">
        <v>537</v>
      </c>
      <c r="C174" s="691" t="s">
        <v>331</v>
      </c>
      <c r="D174" s="1222" t="s">
        <v>777</v>
      </c>
      <c r="E174" s="1039" t="s">
        <v>499</v>
      </c>
      <c r="F174" s="1039"/>
      <c r="G174" s="1039" t="s">
        <v>1039</v>
      </c>
      <c r="H174" s="648"/>
      <c r="I174" s="696" t="s">
        <v>44</v>
      </c>
      <c r="J174" s="750" t="s">
        <v>44</v>
      </c>
      <c r="K174" s="1283" t="s">
        <v>787</v>
      </c>
      <c r="L174" s="754" t="s">
        <v>745</v>
      </c>
      <c r="M174" s="754"/>
      <c r="N174" s="772"/>
      <c r="O174" s="714">
        <v>18</v>
      </c>
      <c r="P174" s="1699"/>
      <c r="Q174" s="1771" t="s">
        <v>1157</v>
      </c>
      <c r="R174" s="1775" t="s">
        <v>1118</v>
      </c>
      <c r="S174" s="1642">
        <v>1</v>
      </c>
      <c r="T174" s="1641" t="s">
        <v>104</v>
      </c>
      <c r="U174" s="1641" t="s">
        <v>1162</v>
      </c>
      <c r="V174" s="1641" t="s">
        <v>1163</v>
      </c>
      <c r="W174" s="1635">
        <v>1</v>
      </c>
      <c r="X174" s="1636" t="s">
        <v>107</v>
      </c>
      <c r="Y174" s="1636" t="s">
        <v>105</v>
      </c>
      <c r="Z174" s="1636" t="s">
        <v>125</v>
      </c>
      <c r="AA174" s="1356">
        <v>1</v>
      </c>
      <c r="AB174" s="1357" t="s">
        <v>107</v>
      </c>
      <c r="AC174" s="1357" t="s">
        <v>105</v>
      </c>
      <c r="AD174" s="1357" t="s">
        <v>125</v>
      </c>
      <c r="AE174" s="661">
        <v>1</v>
      </c>
      <c r="AF174" s="660" t="s">
        <v>107</v>
      </c>
      <c r="AG174" s="660" t="s">
        <v>105</v>
      </c>
      <c r="AH174" s="660" t="s">
        <v>125</v>
      </c>
      <c r="AI174" s="788" t="s">
        <v>396</v>
      </c>
    </row>
    <row r="175" spans="1:241" ht="25.5">
      <c r="A175" s="1116" t="s">
        <v>571</v>
      </c>
      <c r="B175" s="1116" t="s">
        <v>535</v>
      </c>
      <c r="C175" s="1117" t="s">
        <v>536</v>
      </c>
      <c r="D175" s="1114"/>
      <c r="E175" s="953" t="s">
        <v>499</v>
      </c>
      <c r="F175" s="990"/>
      <c r="G175" s="1115"/>
      <c r="H175" s="806"/>
      <c r="I175" s="1021">
        <v>3</v>
      </c>
      <c r="J175" s="1021">
        <v>3</v>
      </c>
      <c r="K175" s="814"/>
      <c r="L175" s="814"/>
      <c r="M175" s="802"/>
      <c r="N175" s="801"/>
      <c r="O175" s="801"/>
      <c r="P175" s="1688"/>
      <c r="Q175" s="1743"/>
      <c r="R175" s="1744"/>
      <c r="S175" s="1613"/>
      <c r="T175" s="930"/>
      <c r="U175" s="930"/>
      <c r="V175" s="930"/>
      <c r="W175" s="999"/>
      <c r="X175" s="930"/>
      <c r="Y175" s="930"/>
      <c r="Z175" s="930"/>
      <c r="AA175" s="999"/>
      <c r="AB175" s="930"/>
      <c r="AC175" s="930"/>
      <c r="AD175" s="930"/>
      <c r="AE175" s="999"/>
      <c r="AF175" s="930"/>
      <c r="AG175" s="930"/>
      <c r="AH175" s="930"/>
      <c r="AI175" s="949"/>
      <c r="HF175" s="1201"/>
      <c r="HG175" s="1201"/>
      <c r="HH175" s="1201"/>
      <c r="HI175" s="1201"/>
      <c r="HJ175" s="1201"/>
      <c r="HK175" s="1201"/>
      <c r="HL175" s="1201"/>
      <c r="HM175" s="1201"/>
      <c r="HN175" s="1201"/>
    </row>
    <row r="176" spans="1:241" ht="47.25" customHeight="1">
      <c r="A176" s="642"/>
      <c r="B176" s="901" t="s">
        <v>569</v>
      </c>
      <c r="C176" s="843" t="s">
        <v>143</v>
      </c>
      <c r="D176" s="818" t="s">
        <v>280</v>
      </c>
      <c r="E176" s="579" t="s">
        <v>498</v>
      </c>
      <c r="F176" s="579"/>
      <c r="G176" s="1039" t="s">
        <v>1039</v>
      </c>
      <c r="H176" s="845"/>
      <c r="I176" s="932"/>
      <c r="J176" s="932" t="s">
        <v>510</v>
      </c>
      <c r="K176" s="1283" t="s">
        <v>785</v>
      </c>
      <c r="L176" s="768" t="s">
        <v>745</v>
      </c>
      <c r="M176" s="768"/>
      <c r="N176" s="673"/>
      <c r="O176" s="641">
        <v>12</v>
      </c>
      <c r="P176" s="1597"/>
      <c r="Q176" s="1771" t="s">
        <v>1157</v>
      </c>
      <c r="R176" s="1775" t="s">
        <v>1124</v>
      </c>
      <c r="S176" s="1642">
        <v>1</v>
      </c>
      <c r="T176" s="1641" t="s">
        <v>104</v>
      </c>
      <c r="U176" s="1641" t="s">
        <v>105</v>
      </c>
      <c r="V176" s="1641" t="s">
        <v>755</v>
      </c>
      <c r="W176" s="1635">
        <v>1</v>
      </c>
      <c r="X176" s="1636" t="s">
        <v>107</v>
      </c>
      <c r="Y176" s="1636" t="s">
        <v>105</v>
      </c>
      <c r="Z176" s="1636" t="s">
        <v>115</v>
      </c>
      <c r="AA176" s="1356">
        <v>1</v>
      </c>
      <c r="AB176" s="1357" t="s">
        <v>107</v>
      </c>
      <c r="AC176" s="1357" t="s">
        <v>105</v>
      </c>
      <c r="AD176" s="1357" t="s">
        <v>115</v>
      </c>
      <c r="AE176" s="661">
        <v>1</v>
      </c>
      <c r="AF176" s="660" t="s">
        <v>107</v>
      </c>
      <c r="AG176" s="660" t="s">
        <v>105</v>
      </c>
      <c r="AH176" s="660" t="s">
        <v>115</v>
      </c>
      <c r="AI176" s="791" t="s">
        <v>394</v>
      </c>
    </row>
    <row r="177" spans="1:555" ht="47.25" customHeight="1">
      <c r="A177" s="642"/>
      <c r="B177" s="901" t="s">
        <v>570</v>
      </c>
      <c r="C177" s="843" t="s">
        <v>144</v>
      </c>
      <c r="D177" s="1258" t="s">
        <v>281</v>
      </c>
      <c r="E177" s="579" t="s">
        <v>498</v>
      </c>
      <c r="F177" s="839"/>
      <c r="G177" s="875" t="s">
        <v>1039</v>
      </c>
      <c r="H177" s="973"/>
      <c r="I177" s="932"/>
      <c r="J177" s="932" t="s">
        <v>510</v>
      </c>
      <c r="K177" s="1283" t="s">
        <v>786</v>
      </c>
      <c r="L177" s="768" t="s">
        <v>745</v>
      </c>
      <c r="M177" s="768"/>
      <c r="N177" s="673"/>
      <c r="O177" s="641">
        <v>12</v>
      </c>
      <c r="P177" s="1597"/>
      <c r="Q177" s="1776" t="s">
        <v>1116</v>
      </c>
      <c r="R177" s="1775" t="s">
        <v>1124</v>
      </c>
      <c r="S177" s="1638" t="s">
        <v>734</v>
      </c>
      <c r="T177" s="1636" t="s">
        <v>109</v>
      </c>
      <c r="U177" s="1636" t="s">
        <v>105</v>
      </c>
      <c r="V177" s="1636" t="s">
        <v>999</v>
      </c>
      <c r="W177" s="1635">
        <v>1</v>
      </c>
      <c r="X177" s="1636" t="s">
        <v>107</v>
      </c>
      <c r="Y177" s="1636" t="s">
        <v>105</v>
      </c>
      <c r="Z177" s="1636" t="s">
        <v>125</v>
      </c>
      <c r="AA177" s="1356">
        <v>1</v>
      </c>
      <c r="AB177" s="1357" t="s">
        <v>107</v>
      </c>
      <c r="AC177" s="1357" t="s">
        <v>105</v>
      </c>
      <c r="AD177" s="1357" t="s">
        <v>125</v>
      </c>
      <c r="AE177" s="661">
        <v>1</v>
      </c>
      <c r="AF177" s="660" t="s">
        <v>107</v>
      </c>
      <c r="AG177" s="660" t="s">
        <v>105</v>
      </c>
      <c r="AH177" s="660" t="s">
        <v>125</v>
      </c>
      <c r="AI177" s="791" t="s">
        <v>395</v>
      </c>
    </row>
    <row r="178" spans="1:555" s="1003" customFormat="1" ht="12.75" customHeight="1">
      <c r="A178" s="1037"/>
      <c r="B178" s="1037"/>
      <c r="C178" s="815"/>
      <c r="D178" s="1053"/>
      <c r="E178" s="1100"/>
      <c r="F178" s="1098"/>
      <c r="G178" s="892"/>
      <c r="H178" s="1050"/>
      <c r="I178" s="913"/>
      <c r="J178" s="915"/>
      <c r="K178" s="913"/>
      <c r="L178" s="913"/>
      <c r="M178" s="913"/>
      <c r="N178" s="913"/>
      <c r="O178" s="886"/>
      <c r="P178" s="855"/>
      <c r="Q178" s="1777"/>
      <c r="R178" s="1778"/>
      <c r="S178" s="1644"/>
      <c r="T178" s="1645"/>
      <c r="U178" s="1645"/>
      <c r="V178" s="1645"/>
      <c r="W178" s="1646"/>
      <c r="X178" s="1645"/>
      <c r="Y178" s="1645"/>
      <c r="Z178" s="1645"/>
      <c r="AA178" s="1346"/>
      <c r="AB178" s="1345"/>
      <c r="AC178" s="1345"/>
      <c r="AD178" s="1345"/>
      <c r="AE178" s="995"/>
      <c r="AF178" s="1059"/>
      <c r="AG178" s="1059"/>
      <c r="AH178" s="1059"/>
      <c r="AI178" s="879"/>
      <c r="AJ178" s="938"/>
      <c r="AK178" s="938"/>
      <c r="AL178" s="938"/>
      <c r="AM178" s="938"/>
      <c r="AN178" s="938"/>
      <c r="AO178" s="938"/>
      <c r="AP178" s="938"/>
      <c r="AQ178" s="938"/>
      <c r="AR178" s="938"/>
      <c r="AS178" s="938"/>
      <c r="AT178" s="938"/>
      <c r="AU178" s="938"/>
      <c r="AV178" s="938"/>
      <c r="AW178" s="938"/>
      <c r="AX178" s="938"/>
      <c r="AY178" s="938"/>
      <c r="AZ178" s="938"/>
      <c r="BA178" s="938"/>
      <c r="BB178" s="938"/>
      <c r="BC178" s="938"/>
      <c r="BD178" s="938"/>
      <c r="BE178" s="938"/>
      <c r="BF178" s="938"/>
      <c r="BG178" s="938"/>
      <c r="BH178" s="938"/>
      <c r="BI178" s="938"/>
      <c r="BJ178" s="938"/>
      <c r="BK178" s="938"/>
      <c r="BL178" s="938"/>
      <c r="BM178" s="938"/>
      <c r="BN178" s="938"/>
      <c r="BO178" s="938"/>
      <c r="BP178" s="938"/>
      <c r="BQ178" s="938"/>
      <c r="BR178" s="938"/>
      <c r="BS178" s="938"/>
      <c r="BT178" s="938"/>
      <c r="BU178" s="938"/>
      <c r="BV178" s="938"/>
      <c r="BW178" s="938"/>
      <c r="BX178" s="938"/>
      <c r="BY178" s="938"/>
      <c r="BZ178" s="938"/>
      <c r="CA178" s="938"/>
      <c r="CB178" s="938"/>
      <c r="CC178" s="938"/>
      <c r="CD178" s="938"/>
      <c r="CE178" s="938"/>
      <c r="CF178" s="938"/>
      <c r="CG178" s="938"/>
      <c r="CH178" s="938"/>
      <c r="CI178" s="938"/>
      <c r="CJ178" s="938"/>
      <c r="CK178" s="938"/>
      <c r="CL178" s="938"/>
      <c r="CM178" s="938"/>
      <c r="CN178" s="938"/>
      <c r="CO178" s="938"/>
      <c r="CP178" s="938"/>
      <c r="CQ178" s="938"/>
      <c r="CR178" s="938"/>
      <c r="CS178" s="938"/>
      <c r="CT178" s="938"/>
      <c r="CU178" s="938"/>
      <c r="CV178" s="938"/>
      <c r="CW178" s="938"/>
      <c r="CX178" s="938"/>
      <c r="CY178" s="938"/>
      <c r="CZ178" s="938"/>
      <c r="DA178" s="938"/>
      <c r="DB178" s="938"/>
      <c r="DC178" s="938"/>
      <c r="DD178" s="938"/>
      <c r="DE178" s="938"/>
      <c r="DF178" s="938"/>
      <c r="DG178" s="939"/>
      <c r="DH178" s="939"/>
      <c r="DI178" s="939"/>
      <c r="DJ178" s="939"/>
      <c r="DK178" s="939"/>
      <c r="DL178" s="939"/>
      <c r="DM178" s="939"/>
      <c r="DN178" s="939"/>
      <c r="DO178" s="939"/>
      <c r="DP178" s="939"/>
      <c r="DQ178" s="939"/>
      <c r="DR178" s="939"/>
      <c r="DS178" s="939"/>
      <c r="DT178" s="939"/>
      <c r="DU178" s="939"/>
      <c r="DV178" s="939"/>
      <c r="DW178" s="939"/>
      <c r="DX178" s="939"/>
      <c r="DY178" s="939"/>
      <c r="DZ178" s="939"/>
      <c r="EA178" s="939"/>
      <c r="EB178" s="939"/>
      <c r="EC178" s="939"/>
      <c r="ED178" s="939"/>
      <c r="EE178" s="939"/>
      <c r="EF178" s="939"/>
      <c r="EG178" s="939"/>
      <c r="EH178" s="939"/>
      <c r="EI178" s="939"/>
      <c r="EJ178" s="939"/>
      <c r="EK178" s="939"/>
      <c r="EL178" s="939"/>
      <c r="EM178" s="939"/>
      <c r="EN178" s="939"/>
      <c r="EO178" s="939"/>
      <c r="EP178" s="939"/>
      <c r="EQ178" s="939"/>
      <c r="ER178" s="939"/>
      <c r="ES178" s="939"/>
      <c r="ET178" s="939"/>
      <c r="EU178" s="939"/>
      <c r="EV178" s="939"/>
      <c r="EW178" s="939"/>
      <c r="EX178" s="939"/>
      <c r="EY178" s="939"/>
      <c r="EZ178" s="939"/>
      <c r="FA178" s="939"/>
      <c r="FB178" s="939"/>
      <c r="FC178" s="939"/>
      <c r="FD178" s="939"/>
      <c r="FE178" s="939"/>
      <c r="FF178" s="939"/>
      <c r="FG178" s="939"/>
      <c r="FH178" s="939"/>
      <c r="FI178" s="939"/>
      <c r="FJ178" s="939"/>
      <c r="FK178" s="939"/>
      <c r="FL178" s="939"/>
      <c r="FM178" s="939"/>
      <c r="FN178" s="939"/>
      <c r="FO178" s="939"/>
      <c r="FP178" s="939"/>
      <c r="FQ178" s="939"/>
      <c r="FR178" s="939"/>
      <c r="FS178" s="939"/>
      <c r="FT178" s="939"/>
      <c r="FU178" s="939"/>
      <c r="FV178" s="939"/>
      <c r="FW178" s="939"/>
      <c r="FX178" s="939"/>
      <c r="FY178" s="939"/>
      <c r="FZ178" s="939"/>
      <c r="GA178" s="939"/>
      <c r="GB178" s="939"/>
      <c r="GC178" s="939"/>
      <c r="GD178" s="939"/>
      <c r="GE178" s="939"/>
      <c r="GF178" s="939"/>
      <c r="GG178" s="939"/>
      <c r="GH178" s="939"/>
      <c r="GI178" s="939"/>
      <c r="GJ178" s="939"/>
      <c r="GK178" s="939"/>
      <c r="GL178" s="939"/>
      <c r="GM178" s="939"/>
      <c r="GN178" s="939"/>
      <c r="GO178" s="939"/>
      <c r="GP178" s="939"/>
      <c r="GQ178" s="939"/>
      <c r="GR178" s="939"/>
      <c r="GS178" s="939"/>
      <c r="GT178" s="939"/>
      <c r="GU178" s="939"/>
      <c r="GV178" s="939"/>
      <c r="GW178" s="939"/>
      <c r="GX178" s="939"/>
      <c r="GY178" s="939"/>
      <c r="GZ178" s="939"/>
      <c r="HA178" s="939"/>
      <c r="HB178" s="939"/>
      <c r="HC178" s="939"/>
      <c r="HD178" s="939"/>
      <c r="HE178" s="939"/>
      <c r="HF178" s="939"/>
      <c r="HG178" s="939"/>
      <c r="HH178" s="939"/>
      <c r="HI178" s="939"/>
      <c r="HJ178" s="939"/>
      <c r="HK178" s="939"/>
      <c r="HL178" s="939"/>
      <c r="HM178" s="939"/>
      <c r="HN178" s="939"/>
      <c r="HO178" s="939"/>
      <c r="HP178" s="939"/>
      <c r="HQ178" s="939"/>
      <c r="HR178" s="939"/>
      <c r="HS178" s="862"/>
      <c r="HT178" s="862"/>
      <c r="HU178" s="862"/>
      <c r="HV178" s="862"/>
      <c r="HW178" s="862"/>
      <c r="HX178" s="862"/>
      <c r="HY178" s="862"/>
      <c r="HZ178" s="862"/>
      <c r="IA178" s="862"/>
      <c r="IB178" s="862"/>
      <c r="IC178" s="862"/>
      <c r="ID178" s="862"/>
      <c r="IE178" s="862"/>
      <c r="IF178" s="862"/>
      <c r="IG178" s="862"/>
      <c r="IH178" s="862"/>
      <c r="II178" s="862"/>
      <c r="IJ178" s="862"/>
      <c r="IK178" s="862"/>
      <c r="IL178" s="862"/>
      <c r="IM178" s="862"/>
      <c r="IN178" s="862"/>
      <c r="IO178" s="862"/>
      <c r="IP178" s="862"/>
      <c r="IQ178" s="862"/>
      <c r="IR178" s="862"/>
      <c r="IS178" s="862"/>
      <c r="IT178" s="862"/>
      <c r="IU178" s="862"/>
      <c r="IV178" s="862"/>
      <c r="IW178" s="862"/>
      <c r="IX178" s="862"/>
      <c r="IY178" s="862"/>
      <c r="IZ178" s="862"/>
      <c r="JA178" s="862"/>
      <c r="JB178" s="862"/>
      <c r="JC178" s="862"/>
      <c r="JD178" s="862"/>
      <c r="JE178" s="862"/>
      <c r="JF178" s="862"/>
      <c r="JG178" s="862"/>
      <c r="JH178" s="862"/>
      <c r="JI178" s="862"/>
      <c r="JJ178" s="862"/>
      <c r="JK178" s="862"/>
      <c r="JL178" s="862"/>
      <c r="JM178" s="862"/>
      <c r="JN178" s="862"/>
      <c r="JO178" s="862"/>
      <c r="JP178" s="862"/>
      <c r="JQ178" s="862"/>
      <c r="JR178" s="862"/>
      <c r="JS178" s="862"/>
      <c r="JT178" s="862"/>
      <c r="JU178" s="862"/>
      <c r="JV178" s="862"/>
      <c r="JW178" s="862"/>
      <c r="JX178" s="862"/>
      <c r="JY178" s="862"/>
      <c r="JZ178" s="862"/>
      <c r="KA178" s="862"/>
      <c r="KB178" s="862"/>
      <c r="KC178" s="862"/>
      <c r="KD178" s="862"/>
      <c r="KE178" s="862"/>
      <c r="KF178" s="862"/>
      <c r="KG178" s="862"/>
      <c r="KH178" s="862"/>
      <c r="KI178" s="862"/>
      <c r="KJ178" s="862"/>
      <c r="KK178" s="862"/>
      <c r="KL178" s="862"/>
      <c r="KM178" s="862"/>
      <c r="KN178" s="862"/>
      <c r="KO178" s="862"/>
      <c r="KP178" s="862"/>
      <c r="KQ178" s="862"/>
      <c r="KR178" s="862"/>
      <c r="KS178" s="862"/>
      <c r="KT178" s="862"/>
      <c r="KU178" s="862"/>
      <c r="KV178" s="862"/>
      <c r="KW178" s="862"/>
      <c r="KX178" s="862"/>
      <c r="KY178" s="862"/>
      <c r="KZ178" s="862"/>
      <c r="LA178" s="862"/>
      <c r="LB178" s="862"/>
      <c r="LC178" s="862"/>
      <c r="LD178" s="862"/>
      <c r="LE178" s="862"/>
      <c r="LF178" s="862"/>
      <c r="LG178" s="862"/>
      <c r="LH178" s="862"/>
      <c r="LI178" s="862"/>
      <c r="LJ178" s="862"/>
      <c r="LK178" s="862"/>
      <c r="LL178" s="862"/>
      <c r="LM178" s="862"/>
      <c r="LN178" s="862"/>
      <c r="LO178" s="862"/>
      <c r="LP178" s="862"/>
      <c r="LQ178" s="862"/>
      <c r="LR178" s="862"/>
      <c r="LS178" s="862"/>
      <c r="LT178" s="862"/>
      <c r="LU178" s="862"/>
      <c r="LV178" s="862"/>
      <c r="LW178" s="862"/>
      <c r="LX178" s="862"/>
      <c r="LY178" s="862"/>
      <c r="LZ178" s="862"/>
      <c r="MA178" s="862"/>
      <c r="MB178" s="862"/>
      <c r="MC178" s="862"/>
      <c r="MD178" s="862"/>
      <c r="ME178" s="862"/>
      <c r="MF178" s="862"/>
      <c r="MG178" s="862"/>
      <c r="MH178" s="862"/>
      <c r="MI178" s="862"/>
      <c r="MJ178" s="862"/>
      <c r="MK178" s="862"/>
      <c r="ML178" s="862"/>
      <c r="MM178" s="862"/>
      <c r="MN178" s="862"/>
      <c r="MO178" s="862"/>
      <c r="MP178" s="862"/>
      <c r="MQ178" s="862"/>
      <c r="MR178" s="862"/>
      <c r="MS178" s="862"/>
      <c r="MT178" s="862"/>
      <c r="MU178" s="862"/>
      <c r="MV178" s="862"/>
      <c r="MW178" s="862"/>
      <c r="MX178" s="862"/>
      <c r="MY178" s="862"/>
      <c r="MZ178" s="862"/>
      <c r="NA178" s="862"/>
      <c r="NB178" s="862"/>
      <c r="NC178" s="862"/>
      <c r="ND178" s="862"/>
      <c r="NE178" s="862"/>
      <c r="NF178" s="862"/>
      <c r="NG178" s="862"/>
      <c r="NH178" s="862"/>
      <c r="NI178" s="862"/>
      <c r="NJ178" s="862"/>
      <c r="NK178" s="862"/>
      <c r="NL178" s="862"/>
      <c r="NM178" s="862"/>
      <c r="NN178" s="862"/>
      <c r="NO178" s="862"/>
      <c r="NP178" s="862"/>
      <c r="NQ178" s="862"/>
      <c r="NR178" s="862"/>
      <c r="NS178" s="862"/>
      <c r="NT178" s="862"/>
      <c r="NU178" s="862"/>
      <c r="NV178" s="862"/>
      <c r="NW178" s="862"/>
      <c r="NX178" s="862"/>
      <c r="NY178" s="862"/>
      <c r="NZ178" s="862"/>
      <c r="OA178" s="862"/>
      <c r="OB178" s="862"/>
      <c r="OC178" s="862"/>
      <c r="OD178" s="862"/>
      <c r="OE178" s="862"/>
      <c r="OF178" s="862"/>
      <c r="OG178" s="862"/>
      <c r="OH178" s="862"/>
      <c r="OI178" s="862"/>
      <c r="OJ178" s="862"/>
      <c r="OK178" s="862"/>
      <c r="OL178" s="862"/>
      <c r="OM178" s="862"/>
      <c r="ON178" s="862"/>
      <c r="OO178" s="862"/>
      <c r="OP178" s="862"/>
      <c r="OQ178" s="862"/>
      <c r="OR178" s="862"/>
      <c r="OS178" s="862"/>
      <c r="OT178" s="862"/>
      <c r="OU178" s="862"/>
      <c r="OV178" s="862"/>
      <c r="OW178" s="862"/>
      <c r="OX178" s="862"/>
      <c r="OY178" s="862"/>
      <c r="OZ178" s="862"/>
      <c r="PA178" s="862"/>
      <c r="PB178" s="862"/>
      <c r="PC178" s="862"/>
      <c r="PD178" s="862"/>
      <c r="PE178" s="862"/>
      <c r="PF178" s="862"/>
      <c r="PG178" s="862"/>
      <c r="PH178" s="862"/>
      <c r="PI178" s="862"/>
      <c r="PJ178" s="862"/>
      <c r="PK178" s="862"/>
      <c r="PL178" s="862"/>
      <c r="PM178" s="862"/>
      <c r="PN178" s="862"/>
      <c r="PO178" s="862"/>
      <c r="PP178" s="862"/>
      <c r="PQ178" s="862"/>
      <c r="PR178" s="862"/>
      <c r="PS178" s="862"/>
      <c r="PT178" s="862"/>
      <c r="PU178" s="862"/>
      <c r="PV178" s="862"/>
      <c r="PW178" s="862"/>
      <c r="PX178" s="862"/>
      <c r="PY178" s="862"/>
      <c r="PZ178" s="862"/>
      <c r="QA178" s="862"/>
      <c r="QB178" s="862"/>
      <c r="QC178" s="862"/>
      <c r="QD178" s="862"/>
      <c r="QE178" s="862"/>
      <c r="QF178" s="862"/>
      <c r="QG178" s="862"/>
      <c r="QH178" s="862"/>
      <c r="QI178" s="862"/>
      <c r="QJ178" s="862"/>
      <c r="QK178" s="862"/>
      <c r="QL178" s="862"/>
      <c r="QM178" s="862"/>
      <c r="QN178" s="862"/>
      <c r="QO178" s="862"/>
      <c r="QP178" s="862"/>
      <c r="QQ178" s="862"/>
      <c r="QR178" s="862"/>
      <c r="QS178" s="862"/>
      <c r="QT178" s="862"/>
      <c r="QU178" s="862"/>
      <c r="QV178" s="862"/>
      <c r="QW178" s="862"/>
      <c r="QX178" s="862"/>
      <c r="QY178" s="862"/>
      <c r="QZ178" s="862"/>
      <c r="RA178" s="862"/>
      <c r="RB178" s="862"/>
      <c r="RC178" s="862"/>
      <c r="RD178" s="862"/>
      <c r="RE178" s="862"/>
      <c r="RF178" s="862"/>
      <c r="RG178" s="862"/>
      <c r="RH178" s="862"/>
      <c r="RI178" s="862"/>
      <c r="RJ178" s="862"/>
      <c r="RK178" s="862"/>
      <c r="RL178" s="862"/>
      <c r="RM178" s="862"/>
      <c r="RN178" s="862"/>
      <c r="RO178" s="862"/>
      <c r="RP178" s="862"/>
      <c r="RQ178" s="862"/>
      <c r="RR178" s="862"/>
      <c r="RS178" s="862"/>
      <c r="RT178" s="862"/>
      <c r="RU178" s="862"/>
      <c r="RV178" s="862"/>
      <c r="RW178" s="862"/>
      <c r="RX178" s="862"/>
      <c r="RY178" s="862"/>
      <c r="RZ178" s="862"/>
      <c r="SA178" s="862"/>
      <c r="SB178" s="862"/>
      <c r="SC178" s="862"/>
      <c r="SD178" s="862"/>
      <c r="SE178" s="862"/>
      <c r="SF178" s="862"/>
      <c r="SG178" s="862"/>
      <c r="SH178" s="862"/>
      <c r="SI178" s="862"/>
      <c r="SJ178" s="862"/>
      <c r="SK178" s="862"/>
      <c r="SL178" s="862"/>
      <c r="SM178" s="862"/>
      <c r="SN178" s="862"/>
      <c r="SO178" s="862"/>
      <c r="SP178" s="862"/>
      <c r="SQ178" s="862"/>
      <c r="SR178" s="862"/>
      <c r="SS178" s="862"/>
      <c r="ST178" s="862"/>
      <c r="SU178" s="862"/>
      <c r="SV178" s="862"/>
      <c r="SW178" s="862"/>
      <c r="SX178" s="862"/>
      <c r="SY178" s="862"/>
      <c r="SZ178" s="862"/>
      <c r="TA178" s="862"/>
      <c r="TB178" s="862"/>
      <c r="TC178" s="862"/>
      <c r="TD178" s="862"/>
      <c r="TE178" s="862"/>
      <c r="TF178" s="862"/>
      <c r="TG178" s="862"/>
      <c r="TH178" s="862"/>
      <c r="TI178" s="862"/>
      <c r="TJ178" s="862"/>
      <c r="TK178" s="862"/>
      <c r="TL178" s="862"/>
      <c r="TM178" s="862"/>
      <c r="TN178" s="862"/>
      <c r="TO178" s="862"/>
      <c r="TP178" s="862"/>
      <c r="TQ178" s="862"/>
      <c r="TR178" s="862"/>
      <c r="TS178" s="862"/>
      <c r="TT178" s="862"/>
      <c r="TU178" s="862"/>
      <c r="TV178" s="862"/>
      <c r="TW178" s="862"/>
      <c r="TX178" s="862"/>
      <c r="TY178" s="862"/>
      <c r="TZ178" s="862"/>
      <c r="UA178" s="862"/>
      <c r="UB178" s="862"/>
      <c r="UC178" s="862"/>
      <c r="UD178" s="862"/>
      <c r="UE178" s="862"/>
      <c r="UF178" s="862"/>
      <c r="UG178" s="862"/>
      <c r="UH178" s="862"/>
      <c r="UI178" s="862"/>
    </row>
    <row r="179" spans="1:555" ht="48" customHeight="1">
      <c r="A179" s="1071"/>
      <c r="B179" s="1077" t="s">
        <v>541</v>
      </c>
      <c r="C179" s="691" t="s">
        <v>540</v>
      </c>
      <c r="D179" s="1218" t="s">
        <v>939</v>
      </c>
      <c r="E179" s="621" t="s">
        <v>499</v>
      </c>
      <c r="F179" s="579" t="s">
        <v>546</v>
      </c>
      <c r="G179" s="707" t="s">
        <v>568</v>
      </c>
      <c r="H179" s="623"/>
      <c r="I179" s="696" t="s">
        <v>47</v>
      </c>
      <c r="J179" s="750" t="s">
        <v>47</v>
      </c>
      <c r="K179" s="1276" t="s">
        <v>792</v>
      </c>
      <c r="L179" s="754" t="s">
        <v>760</v>
      </c>
      <c r="M179" s="754"/>
      <c r="N179" s="761">
        <v>12</v>
      </c>
      <c r="O179" s="706">
        <v>12</v>
      </c>
      <c r="P179" s="1605"/>
      <c r="Q179" s="1776" t="s">
        <v>104</v>
      </c>
      <c r="R179" s="1775" t="s">
        <v>1156</v>
      </c>
      <c r="S179" s="1638">
        <v>1</v>
      </c>
      <c r="T179" s="1636" t="s">
        <v>104</v>
      </c>
      <c r="U179" s="1636" t="s">
        <v>105</v>
      </c>
      <c r="V179" s="1636" t="s">
        <v>145</v>
      </c>
      <c r="W179" s="1635">
        <v>1</v>
      </c>
      <c r="X179" s="1636" t="s">
        <v>107</v>
      </c>
      <c r="Y179" s="1636" t="s">
        <v>105</v>
      </c>
      <c r="Z179" s="1636" t="s">
        <v>146</v>
      </c>
      <c r="AA179" s="1356">
        <v>1</v>
      </c>
      <c r="AB179" s="1357" t="s">
        <v>107</v>
      </c>
      <c r="AC179" s="1357" t="s">
        <v>105</v>
      </c>
      <c r="AD179" s="1357" t="s">
        <v>146</v>
      </c>
      <c r="AE179" s="661">
        <v>1</v>
      </c>
      <c r="AF179" s="660" t="s">
        <v>107</v>
      </c>
      <c r="AG179" s="660" t="s">
        <v>105</v>
      </c>
      <c r="AH179" s="660" t="s">
        <v>146</v>
      </c>
    </row>
    <row r="180" spans="1:555">
      <c r="A180" s="1116" t="s">
        <v>1103</v>
      </c>
      <c r="B180" s="1116" t="s">
        <v>1102</v>
      </c>
      <c r="C180" s="1117" t="s">
        <v>542</v>
      </c>
      <c r="D180" s="1114"/>
      <c r="E180" s="953" t="s">
        <v>120</v>
      </c>
      <c r="F180" s="990"/>
      <c r="G180" s="1115"/>
      <c r="H180" s="890" t="s">
        <v>193</v>
      </c>
      <c r="I180" s="890">
        <v>1</v>
      </c>
      <c r="J180" s="890">
        <v>1</v>
      </c>
      <c r="K180" s="814"/>
      <c r="L180" s="814"/>
      <c r="M180" s="802"/>
      <c r="N180" s="801"/>
      <c r="O180" s="801"/>
      <c r="P180" s="1688"/>
      <c r="Q180" s="1743"/>
      <c r="R180" s="1744"/>
      <c r="S180" s="1613"/>
      <c r="T180" s="930"/>
      <c r="U180" s="930"/>
      <c r="V180" s="930"/>
      <c r="W180" s="999"/>
      <c r="X180" s="930"/>
      <c r="Y180" s="930"/>
      <c r="Z180" s="930"/>
      <c r="AA180" s="999"/>
      <c r="AB180" s="930"/>
      <c r="AC180" s="930"/>
      <c r="AD180" s="930"/>
      <c r="AE180" s="999"/>
      <c r="AF180" s="930"/>
      <c r="AG180" s="930"/>
      <c r="AH180" s="930"/>
      <c r="AI180" s="949"/>
      <c r="HF180" s="1201"/>
      <c r="HG180" s="1201"/>
      <c r="HH180" s="1201"/>
      <c r="HI180" s="1201"/>
      <c r="HJ180" s="1201"/>
      <c r="HK180" s="1201"/>
      <c r="HL180" s="1201"/>
      <c r="HM180" s="1201"/>
      <c r="HN180" s="1201"/>
    </row>
    <row r="181" spans="1:555" ht="127.5">
      <c r="A181" s="583"/>
      <c r="B181" s="827" t="s">
        <v>1110</v>
      </c>
      <c r="C181" s="1014" t="s">
        <v>543</v>
      </c>
      <c r="D181" s="1027" t="s">
        <v>283</v>
      </c>
      <c r="E181" s="621" t="s">
        <v>499</v>
      </c>
      <c r="F181" s="579" t="s">
        <v>546</v>
      </c>
      <c r="G181" s="707" t="s">
        <v>568</v>
      </c>
      <c r="H181" s="578"/>
      <c r="I181" s="653" t="s">
        <v>47</v>
      </c>
      <c r="J181" s="1664" t="s">
        <v>47</v>
      </c>
      <c r="K181" s="754" t="s">
        <v>762</v>
      </c>
      <c r="L181" s="754" t="s">
        <v>761</v>
      </c>
      <c r="M181" s="754"/>
      <c r="N181" s="758"/>
      <c r="O181" s="695">
        <v>24</v>
      </c>
      <c r="P181" s="1596"/>
      <c r="Q181" s="1771" t="s">
        <v>1157</v>
      </c>
      <c r="R181" s="1775" t="s">
        <v>1134</v>
      </c>
      <c r="S181" s="1642">
        <v>1</v>
      </c>
      <c r="T181" s="1641" t="s">
        <v>104</v>
      </c>
      <c r="U181" s="1643" t="s">
        <v>105</v>
      </c>
      <c r="V181" s="1643" t="s">
        <v>125</v>
      </c>
      <c r="W181" s="1635">
        <v>1</v>
      </c>
      <c r="X181" s="1636" t="s">
        <v>107</v>
      </c>
      <c r="Y181" s="1636" t="s">
        <v>105</v>
      </c>
      <c r="Z181" s="1636" t="s">
        <v>125</v>
      </c>
      <c r="AA181" s="1356">
        <v>1</v>
      </c>
      <c r="AB181" s="1357" t="s">
        <v>107</v>
      </c>
      <c r="AC181" s="1357" t="s">
        <v>105</v>
      </c>
      <c r="AD181" s="1357" t="s">
        <v>125</v>
      </c>
      <c r="AE181" s="661">
        <v>1</v>
      </c>
      <c r="AF181" s="660" t="s">
        <v>107</v>
      </c>
      <c r="AG181" s="660" t="s">
        <v>105</v>
      </c>
      <c r="AH181" s="660" t="s">
        <v>125</v>
      </c>
      <c r="AI181" s="788" t="s">
        <v>400</v>
      </c>
    </row>
    <row r="182" spans="1:555" s="971" customFormat="1" ht="36" customHeight="1">
      <c r="A182" s="986" t="s">
        <v>1104</v>
      </c>
      <c r="B182" s="986" t="s">
        <v>1101</v>
      </c>
      <c r="C182" s="1031" t="s">
        <v>545</v>
      </c>
      <c r="D182" s="972" t="s">
        <v>284</v>
      </c>
      <c r="E182" s="1001" t="s">
        <v>28</v>
      </c>
      <c r="F182" s="936" t="s">
        <v>544</v>
      </c>
      <c r="G182" s="923"/>
      <c r="H182" s="890" t="s">
        <v>193</v>
      </c>
      <c r="I182" s="890">
        <v>1</v>
      </c>
      <c r="J182" s="890">
        <v>1</v>
      </c>
      <c r="K182" s="801"/>
      <c r="L182" s="801"/>
      <c r="M182" s="1020"/>
      <c r="N182" s="946">
        <v>15</v>
      </c>
      <c r="O182" s="946"/>
      <c r="P182" s="1606"/>
      <c r="Q182" s="1779"/>
      <c r="R182" s="1780"/>
      <c r="S182" s="1613"/>
      <c r="T182" s="930"/>
      <c r="U182" s="930"/>
      <c r="V182" s="930"/>
      <c r="W182" s="999"/>
      <c r="X182" s="930"/>
      <c r="Y182" s="930"/>
      <c r="Z182" s="930"/>
      <c r="AA182" s="999"/>
      <c r="AB182" s="930"/>
      <c r="AC182" s="930"/>
      <c r="AD182" s="930"/>
      <c r="AE182" s="999"/>
      <c r="AF182" s="930"/>
      <c r="AG182" s="930"/>
      <c r="AH182" s="930"/>
      <c r="AI182" s="949"/>
      <c r="AJ182" s="1096"/>
      <c r="AK182" s="1096"/>
      <c r="AL182" s="1096"/>
      <c r="AM182" s="1096"/>
      <c r="AN182" s="1096"/>
      <c r="AO182" s="1096"/>
      <c r="AP182" s="1096"/>
      <c r="AQ182" s="1096"/>
      <c r="AR182" s="1096"/>
      <c r="AS182" s="1096"/>
      <c r="AT182" s="1096"/>
      <c r="AU182" s="1096"/>
      <c r="AV182" s="1096"/>
      <c r="AW182" s="1096"/>
      <c r="AX182" s="1096"/>
      <c r="AY182" s="1096"/>
      <c r="AZ182" s="1096"/>
      <c r="BA182" s="1096"/>
      <c r="BB182" s="1096"/>
      <c r="BC182" s="1096"/>
      <c r="BD182" s="1096"/>
      <c r="BE182" s="1096"/>
      <c r="BF182" s="1096"/>
      <c r="BG182" s="1096"/>
      <c r="BH182" s="1096"/>
      <c r="BI182" s="1096"/>
      <c r="BJ182" s="1096"/>
      <c r="BK182" s="1096"/>
      <c r="BL182" s="1096"/>
      <c r="BM182" s="1096"/>
      <c r="BN182" s="1096"/>
      <c r="BO182" s="1096"/>
      <c r="BP182" s="1096"/>
      <c r="BQ182" s="1096"/>
      <c r="BR182" s="1096"/>
      <c r="BS182" s="1096"/>
      <c r="BT182" s="1096"/>
      <c r="BU182" s="1096"/>
      <c r="BV182" s="1096"/>
      <c r="BW182" s="1096"/>
      <c r="BX182" s="1096"/>
      <c r="BY182" s="1096"/>
      <c r="BZ182" s="1096"/>
      <c r="CA182" s="1096"/>
      <c r="CB182" s="1096"/>
      <c r="CC182" s="1096"/>
      <c r="CD182" s="1096"/>
      <c r="CE182" s="1096"/>
      <c r="CF182" s="1096"/>
      <c r="CG182" s="1096"/>
      <c r="CH182" s="1096"/>
      <c r="CI182" s="1096"/>
      <c r="CJ182" s="1096"/>
      <c r="CK182" s="1096"/>
      <c r="CL182" s="1096"/>
      <c r="CM182" s="1096"/>
      <c r="CN182" s="1096"/>
      <c r="CO182" s="1096"/>
      <c r="CP182" s="1096"/>
      <c r="CQ182" s="1096"/>
      <c r="CR182" s="1096"/>
      <c r="CS182" s="1096"/>
      <c r="CT182" s="1096"/>
      <c r="CU182" s="1096"/>
      <c r="CV182" s="1096"/>
      <c r="CW182" s="1096"/>
      <c r="CX182" s="1096"/>
      <c r="CY182" s="1096"/>
      <c r="CZ182" s="1096"/>
      <c r="DA182" s="1096"/>
      <c r="DB182" s="1096"/>
      <c r="DC182" s="1096"/>
      <c r="DD182" s="1096"/>
      <c r="DE182" s="1096"/>
      <c r="DF182" s="1096"/>
      <c r="DG182" s="1069"/>
      <c r="DH182" s="1069"/>
      <c r="DI182" s="1069"/>
      <c r="DJ182" s="1069"/>
      <c r="DK182" s="1069"/>
      <c r="DL182" s="1069"/>
      <c r="DM182" s="1069"/>
      <c r="DN182" s="1069"/>
      <c r="DO182" s="1069"/>
      <c r="DP182" s="1069"/>
      <c r="DQ182" s="1069"/>
      <c r="DR182" s="1069"/>
      <c r="DS182" s="1069"/>
      <c r="DT182" s="1069"/>
      <c r="DU182" s="1069"/>
      <c r="DV182" s="1069"/>
      <c r="DW182" s="1069"/>
      <c r="DX182" s="1069"/>
      <c r="DY182" s="1069"/>
      <c r="DZ182" s="1069"/>
      <c r="EA182" s="1069"/>
      <c r="EB182" s="1069"/>
      <c r="EC182" s="1069"/>
      <c r="ED182" s="1069"/>
      <c r="EE182" s="1069"/>
      <c r="EF182" s="1069"/>
      <c r="EG182" s="1069"/>
      <c r="EH182" s="1069"/>
      <c r="EI182" s="1069"/>
      <c r="EJ182" s="1069"/>
      <c r="EK182" s="1069"/>
      <c r="EL182" s="1069"/>
      <c r="EM182" s="1069"/>
      <c r="EN182" s="1069"/>
      <c r="EO182" s="1069"/>
      <c r="EP182" s="1069"/>
      <c r="EQ182" s="1069"/>
      <c r="ER182" s="1069"/>
      <c r="ES182" s="1069"/>
      <c r="ET182" s="1069"/>
      <c r="EU182" s="1069"/>
      <c r="EV182" s="1069"/>
      <c r="EW182" s="1069"/>
      <c r="EX182" s="1069"/>
      <c r="EY182" s="1069"/>
      <c r="EZ182" s="1069"/>
      <c r="FA182" s="1069"/>
      <c r="FB182" s="1069"/>
      <c r="FC182" s="1069"/>
      <c r="FD182" s="1069"/>
      <c r="FE182" s="1069"/>
      <c r="FF182" s="1069"/>
      <c r="FG182" s="1069"/>
      <c r="FH182" s="1069"/>
      <c r="FI182" s="1069"/>
      <c r="FJ182" s="1069"/>
      <c r="FK182" s="1069"/>
      <c r="FL182" s="1069"/>
      <c r="FM182" s="1069"/>
      <c r="FN182" s="1069"/>
      <c r="FO182" s="1069"/>
      <c r="FP182" s="1069"/>
      <c r="FQ182" s="1069"/>
      <c r="FR182" s="1069"/>
      <c r="FS182" s="1069"/>
      <c r="FT182" s="1069"/>
      <c r="FU182" s="1069"/>
      <c r="FV182" s="1069"/>
      <c r="FW182" s="1069"/>
      <c r="FX182" s="1069"/>
      <c r="FY182" s="1069"/>
      <c r="FZ182" s="1069"/>
      <c r="GA182" s="1069"/>
      <c r="GB182" s="1069"/>
      <c r="GC182" s="1069"/>
      <c r="GD182" s="1069"/>
      <c r="GE182" s="1069"/>
      <c r="GF182" s="1069"/>
      <c r="GG182" s="1069"/>
      <c r="GH182" s="1069"/>
      <c r="GI182" s="1069"/>
      <c r="GJ182" s="1069"/>
      <c r="GK182" s="1069"/>
      <c r="GL182" s="1069"/>
      <c r="GM182" s="1069"/>
      <c r="GN182" s="1069"/>
      <c r="GO182" s="1069"/>
      <c r="GP182" s="1069"/>
      <c r="GQ182" s="1069"/>
      <c r="GR182" s="1069"/>
      <c r="GS182" s="1069"/>
      <c r="GT182" s="1069"/>
      <c r="GU182" s="1069"/>
      <c r="GV182" s="1069"/>
      <c r="GW182" s="1069"/>
      <c r="GX182" s="1069"/>
      <c r="GY182" s="1069"/>
      <c r="GZ182" s="1069"/>
      <c r="HA182" s="1069"/>
      <c r="HB182" s="1069"/>
      <c r="HC182" s="1069"/>
      <c r="HD182" s="1069"/>
      <c r="HE182" s="1069"/>
      <c r="HF182" s="1069"/>
      <c r="HG182" s="1069"/>
      <c r="HH182" s="1069"/>
      <c r="HI182" s="1069"/>
      <c r="HJ182" s="1069"/>
      <c r="HK182" s="1069"/>
      <c r="HL182" s="1069"/>
      <c r="HM182" s="1069"/>
      <c r="HN182" s="1069"/>
      <c r="HO182" s="1069"/>
      <c r="HP182" s="1069"/>
      <c r="HQ182" s="1069"/>
      <c r="HR182" s="1069"/>
      <c r="HS182" s="1069"/>
      <c r="HT182" s="1069"/>
      <c r="HU182" s="1069"/>
      <c r="HV182" s="1069"/>
      <c r="HW182" s="1069"/>
      <c r="HX182" s="1069"/>
      <c r="HY182" s="1069"/>
      <c r="HZ182" s="1069"/>
      <c r="IA182" s="1069"/>
      <c r="IB182" s="1069"/>
      <c r="IC182" s="1069"/>
      <c r="ID182" s="1069"/>
    </row>
    <row r="183" spans="1:555" s="1003" customFormat="1" ht="12.75" customHeight="1">
      <c r="A183" s="1037"/>
      <c r="B183" s="1037"/>
      <c r="C183" s="815"/>
      <c r="D183" s="1053"/>
      <c r="E183" s="1100"/>
      <c r="F183" s="994"/>
      <c r="G183" s="824"/>
      <c r="H183" s="881"/>
      <c r="I183" s="913"/>
      <c r="J183" s="915"/>
      <c r="K183" s="913"/>
      <c r="L183" s="913"/>
      <c r="M183" s="913"/>
      <c r="N183" s="913"/>
      <c r="O183" s="886"/>
      <c r="P183" s="855"/>
      <c r="Q183" s="1777"/>
      <c r="R183" s="1778"/>
      <c r="S183" s="1644"/>
      <c r="T183" s="1645"/>
      <c r="U183" s="1645"/>
      <c r="V183" s="1645"/>
      <c r="W183" s="1646"/>
      <c r="X183" s="1645"/>
      <c r="Y183" s="1645"/>
      <c r="Z183" s="1645"/>
      <c r="AA183" s="1008"/>
      <c r="AB183" s="1017"/>
      <c r="AC183" s="1017"/>
      <c r="AD183" s="1017"/>
      <c r="AE183" s="995"/>
      <c r="AF183" s="1059"/>
      <c r="AG183" s="1059"/>
      <c r="AH183" s="1059"/>
      <c r="AI183" s="879"/>
      <c r="AJ183" s="938"/>
      <c r="AK183" s="938"/>
      <c r="AL183" s="938"/>
      <c r="AM183" s="938"/>
      <c r="AN183" s="938"/>
      <c r="AO183" s="938"/>
      <c r="AP183" s="938"/>
      <c r="AQ183" s="938"/>
      <c r="AR183" s="938"/>
      <c r="AS183" s="938"/>
      <c r="AT183" s="938"/>
      <c r="AU183" s="938"/>
      <c r="AV183" s="938"/>
      <c r="AW183" s="938"/>
      <c r="AX183" s="938"/>
      <c r="AY183" s="938"/>
      <c r="AZ183" s="938"/>
      <c r="BA183" s="938"/>
      <c r="BB183" s="938"/>
      <c r="BC183" s="938"/>
      <c r="BD183" s="938"/>
      <c r="BE183" s="938"/>
      <c r="BF183" s="938"/>
      <c r="BG183" s="938"/>
      <c r="BH183" s="938"/>
      <c r="BI183" s="938"/>
      <c r="BJ183" s="938"/>
      <c r="BK183" s="938"/>
      <c r="BL183" s="938"/>
      <c r="BM183" s="938"/>
      <c r="BN183" s="938"/>
      <c r="BO183" s="938"/>
      <c r="BP183" s="938"/>
      <c r="BQ183" s="938"/>
      <c r="BR183" s="938"/>
      <c r="BS183" s="938"/>
      <c r="BT183" s="938"/>
      <c r="BU183" s="938"/>
      <c r="BV183" s="938"/>
      <c r="BW183" s="938"/>
      <c r="BX183" s="938"/>
      <c r="BY183" s="938"/>
      <c r="BZ183" s="938"/>
      <c r="CA183" s="938"/>
      <c r="CB183" s="938"/>
      <c r="CC183" s="938"/>
      <c r="CD183" s="938"/>
      <c r="CE183" s="938"/>
      <c r="CF183" s="938"/>
      <c r="CG183" s="938"/>
      <c r="CH183" s="938"/>
      <c r="CI183" s="938"/>
      <c r="CJ183" s="938"/>
      <c r="CK183" s="938"/>
      <c r="CL183" s="938"/>
      <c r="CM183" s="938"/>
      <c r="CN183" s="938"/>
      <c r="CO183" s="938"/>
      <c r="CP183" s="938"/>
      <c r="CQ183" s="938"/>
      <c r="CR183" s="938"/>
      <c r="CS183" s="938"/>
      <c r="CT183" s="938"/>
      <c r="CU183" s="938"/>
      <c r="CV183" s="938"/>
      <c r="CW183" s="938"/>
      <c r="CX183" s="938"/>
      <c r="CY183" s="938"/>
      <c r="CZ183" s="938"/>
      <c r="DA183" s="938"/>
      <c r="DB183" s="938"/>
      <c r="DC183" s="938"/>
      <c r="DD183" s="938"/>
      <c r="DE183" s="938"/>
      <c r="DF183" s="938"/>
      <c r="DG183" s="939"/>
      <c r="DH183" s="939"/>
      <c r="DI183" s="939"/>
      <c r="DJ183" s="939"/>
      <c r="DK183" s="939"/>
      <c r="DL183" s="939"/>
      <c r="DM183" s="939"/>
      <c r="DN183" s="939"/>
      <c r="DO183" s="939"/>
      <c r="DP183" s="939"/>
      <c r="DQ183" s="939"/>
      <c r="DR183" s="939"/>
      <c r="DS183" s="939"/>
      <c r="DT183" s="939"/>
      <c r="DU183" s="939"/>
      <c r="DV183" s="939"/>
      <c r="DW183" s="939"/>
      <c r="DX183" s="939"/>
      <c r="DY183" s="939"/>
      <c r="DZ183" s="939"/>
      <c r="EA183" s="939"/>
      <c r="EB183" s="939"/>
      <c r="EC183" s="939"/>
      <c r="ED183" s="939"/>
      <c r="EE183" s="939"/>
      <c r="EF183" s="939"/>
      <c r="EG183" s="939"/>
      <c r="EH183" s="939"/>
      <c r="EI183" s="939"/>
      <c r="EJ183" s="939"/>
      <c r="EK183" s="939"/>
      <c r="EL183" s="939"/>
      <c r="EM183" s="939"/>
      <c r="EN183" s="939"/>
      <c r="EO183" s="939"/>
      <c r="EP183" s="939"/>
      <c r="EQ183" s="939"/>
      <c r="ER183" s="939"/>
      <c r="ES183" s="939"/>
      <c r="ET183" s="939"/>
      <c r="EU183" s="939"/>
      <c r="EV183" s="939"/>
      <c r="EW183" s="939"/>
      <c r="EX183" s="939"/>
      <c r="EY183" s="939"/>
      <c r="EZ183" s="939"/>
      <c r="FA183" s="939"/>
      <c r="FB183" s="939"/>
      <c r="FC183" s="939"/>
      <c r="FD183" s="939"/>
      <c r="FE183" s="939"/>
      <c r="FF183" s="939"/>
      <c r="FG183" s="939"/>
      <c r="FH183" s="939"/>
      <c r="FI183" s="939"/>
      <c r="FJ183" s="939"/>
      <c r="FK183" s="939"/>
      <c r="FL183" s="939"/>
      <c r="FM183" s="939"/>
      <c r="FN183" s="939"/>
      <c r="FO183" s="939"/>
      <c r="FP183" s="939"/>
      <c r="FQ183" s="939"/>
      <c r="FR183" s="939"/>
      <c r="FS183" s="939"/>
      <c r="FT183" s="939"/>
      <c r="FU183" s="939"/>
      <c r="FV183" s="939"/>
      <c r="FW183" s="939"/>
      <c r="FX183" s="939"/>
      <c r="FY183" s="939"/>
      <c r="FZ183" s="939"/>
      <c r="GA183" s="939"/>
      <c r="GB183" s="939"/>
      <c r="GC183" s="939"/>
      <c r="GD183" s="939"/>
      <c r="GE183" s="939"/>
      <c r="GF183" s="939"/>
      <c r="GG183" s="939"/>
      <c r="GH183" s="939"/>
      <c r="GI183" s="939"/>
      <c r="GJ183" s="939"/>
      <c r="GK183" s="939"/>
      <c r="GL183" s="939"/>
      <c r="GM183" s="939"/>
      <c r="GN183" s="939"/>
      <c r="GO183" s="939"/>
      <c r="GP183" s="939"/>
      <c r="GQ183" s="939"/>
      <c r="GR183" s="939"/>
      <c r="GS183" s="939"/>
      <c r="GT183" s="939"/>
      <c r="GU183" s="939"/>
      <c r="GV183" s="939"/>
      <c r="GW183" s="939"/>
      <c r="GX183" s="939"/>
      <c r="GY183" s="939"/>
      <c r="GZ183" s="939"/>
      <c r="HA183" s="939"/>
      <c r="HB183" s="939"/>
      <c r="HC183" s="939"/>
      <c r="HD183" s="939"/>
      <c r="HE183" s="939"/>
      <c r="HF183" s="939"/>
      <c r="HG183" s="939"/>
      <c r="HH183" s="939"/>
      <c r="HI183" s="939"/>
      <c r="HJ183" s="939"/>
      <c r="HK183" s="939"/>
      <c r="HL183" s="939"/>
      <c r="HM183" s="939"/>
      <c r="HN183" s="939"/>
      <c r="HO183" s="939"/>
      <c r="HP183" s="939"/>
      <c r="HQ183" s="939"/>
      <c r="HR183" s="939"/>
      <c r="HS183" s="862"/>
      <c r="HT183" s="862"/>
      <c r="HU183" s="862"/>
      <c r="HV183" s="862"/>
      <c r="HW183" s="862"/>
      <c r="HX183" s="862"/>
      <c r="HY183" s="862"/>
      <c r="HZ183" s="862"/>
      <c r="IA183" s="862"/>
      <c r="IB183" s="862"/>
      <c r="IC183" s="862"/>
      <c r="ID183" s="862"/>
      <c r="IE183" s="862"/>
      <c r="IF183" s="862"/>
      <c r="IG183" s="862"/>
      <c r="IH183" s="862"/>
      <c r="II183" s="862"/>
      <c r="IJ183" s="862"/>
      <c r="IK183" s="862"/>
      <c r="IL183" s="862"/>
      <c r="IM183" s="862"/>
      <c r="IN183" s="862"/>
      <c r="IO183" s="862"/>
      <c r="IP183" s="862"/>
      <c r="IQ183" s="862"/>
      <c r="IR183" s="862"/>
      <c r="IS183" s="862"/>
      <c r="IT183" s="862"/>
      <c r="IU183" s="862"/>
      <c r="IV183" s="862"/>
      <c r="IW183" s="862"/>
      <c r="IX183" s="862"/>
      <c r="IY183" s="862"/>
      <c r="IZ183" s="862"/>
      <c r="JA183" s="862"/>
      <c r="JB183" s="862"/>
      <c r="JC183" s="862"/>
      <c r="JD183" s="862"/>
      <c r="JE183" s="862"/>
      <c r="JF183" s="862"/>
      <c r="JG183" s="862"/>
      <c r="JH183" s="862"/>
      <c r="JI183" s="862"/>
      <c r="JJ183" s="862"/>
      <c r="JK183" s="862"/>
      <c r="JL183" s="862"/>
      <c r="JM183" s="862"/>
      <c r="JN183" s="862"/>
      <c r="JO183" s="862"/>
      <c r="JP183" s="862"/>
      <c r="JQ183" s="862"/>
      <c r="JR183" s="862"/>
      <c r="JS183" s="862"/>
      <c r="JT183" s="862"/>
      <c r="JU183" s="862"/>
      <c r="JV183" s="862"/>
      <c r="JW183" s="862"/>
      <c r="JX183" s="862"/>
      <c r="JY183" s="862"/>
      <c r="JZ183" s="862"/>
      <c r="KA183" s="862"/>
      <c r="KB183" s="862"/>
      <c r="KC183" s="862"/>
      <c r="KD183" s="862"/>
      <c r="KE183" s="862"/>
      <c r="KF183" s="862"/>
      <c r="KG183" s="862"/>
      <c r="KH183" s="862"/>
      <c r="KI183" s="862"/>
      <c r="KJ183" s="862"/>
      <c r="KK183" s="862"/>
      <c r="KL183" s="862"/>
      <c r="KM183" s="862"/>
      <c r="KN183" s="862"/>
      <c r="KO183" s="862"/>
      <c r="KP183" s="862"/>
      <c r="KQ183" s="862"/>
      <c r="KR183" s="862"/>
      <c r="KS183" s="862"/>
      <c r="KT183" s="862"/>
      <c r="KU183" s="862"/>
      <c r="KV183" s="862"/>
      <c r="KW183" s="862"/>
      <c r="KX183" s="862"/>
      <c r="KY183" s="862"/>
      <c r="KZ183" s="862"/>
      <c r="LA183" s="862"/>
      <c r="LB183" s="862"/>
      <c r="LC183" s="862"/>
      <c r="LD183" s="862"/>
      <c r="LE183" s="862"/>
      <c r="LF183" s="862"/>
      <c r="LG183" s="862"/>
      <c r="LH183" s="862"/>
      <c r="LI183" s="862"/>
      <c r="LJ183" s="862"/>
      <c r="LK183" s="862"/>
      <c r="LL183" s="862"/>
      <c r="LM183" s="862"/>
      <c r="LN183" s="862"/>
      <c r="LO183" s="862"/>
      <c r="LP183" s="862"/>
      <c r="LQ183" s="862"/>
      <c r="LR183" s="862"/>
      <c r="LS183" s="862"/>
      <c r="LT183" s="862"/>
      <c r="LU183" s="862"/>
      <c r="LV183" s="862"/>
      <c r="LW183" s="862"/>
      <c r="LX183" s="862"/>
      <c r="LY183" s="862"/>
      <c r="LZ183" s="862"/>
      <c r="MA183" s="862"/>
      <c r="MB183" s="862"/>
      <c r="MC183" s="862"/>
      <c r="MD183" s="862"/>
      <c r="ME183" s="862"/>
      <c r="MF183" s="862"/>
      <c r="MG183" s="862"/>
      <c r="MH183" s="862"/>
      <c r="MI183" s="862"/>
      <c r="MJ183" s="862"/>
      <c r="MK183" s="862"/>
      <c r="ML183" s="862"/>
      <c r="MM183" s="862"/>
      <c r="MN183" s="862"/>
      <c r="MO183" s="862"/>
      <c r="MP183" s="862"/>
      <c r="MQ183" s="862"/>
      <c r="MR183" s="862"/>
      <c r="MS183" s="862"/>
      <c r="MT183" s="862"/>
      <c r="MU183" s="862"/>
      <c r="MV183" s="862"/>
      <c r="MW183" s="862"/>
      <c r="MX183" s="862"/>
      <c r="MY183" s="862"/>
      <c r="MZ183" s="862"/>
      <c r="NA183" s="862"/>
      <c r="NB183" s="862"/>
      <c r="NC183" s="862"/>
      <c r="ND183" s="862"/>
      <c r="NE183" s="862"/>
      <c r="NF183" s="862"/>
      <c r="NG183" s="862"/>
      <c r="NH183" s="862"/>
      <c r="NI183" s="862"/>
      <c r="NJ183" s="862"/>
      <c r="NK183" s="862"/>
      <c r="NL183" s="862"/>
      <c r="NM183" s="862"/>
      <c r="NN183" s="862"/>
      <c r="NO183" s="862"/>
      <c r="NP183" s="862"/>
      <c r="NQ183" s="862"/>
      <c r="NR183" s="862"/>
      <c r="NS183" s="862"/>
      <c r="NT183" s="862"/>
      <c r="NU183" s="862"/>
      <c r="NV183" s="862"/>
      <c r="NW183" s="862"/>
      <c r="NX183" s="862"/>
      <c r="NY183" s="862"/>
      <c r="NZ183" s="862"/>
      <c r="OA183" s="862"/>
      <c r="OB183" s="862"/>
      <c r="OC183" s="862"/>
      <c r="OD183" s="862"/>
      <c r="OE183" s="862"/>
      <c r="OF183" s="862"/>
      <c r="OG183" s="862"/>
      <c r="OH183" s="862"/>
      <c r="OI183" s="862"/>
      <c r="OJ183" s="862"/>
      <c r="OK183" s="862"/>
      <c r="OL183" s="862"/>
      <c r="OM183" s="862"/>
      <c r="ON183" s="862"/>
      <c r="OO183" s="862"/>
      <c r="OP183" s="862"/>
      <c r="OQ183" s="862"/>
      <c r="OR183" s="862"/>
      <c r="OS183" s="862"/>
      <c r="OT183" s="862"/>
      <c r="OU183" s="862"/>
      <c r="OV183" s="862"/>
      <c r="OW183" s="862"/>
      <c r="OX183" s="862"/>
      <c r="OY183" s="862"/>
      <c r="OZ183" s="862"/>
      <c r="PA183" s="862"/>
      <c r="PB183" s="862"/>
      <c r="PC183" s="862"/>
      <c r="PD183" s="862"/>
      <c r="PE183" s="862"/>
      <c r="PF183" s="862"/>
      <c r="PG183" s="862"/>
      <c r="PH183" s="862"/>
      <c r="PI183" s="862"/>
      <c r="PJ183" s="862"/>
      <c r="PK183" s="862"/>
      <c r="PL183" s="862"/>
      <c r="PM183" s="862"/>
      <c r="PN183" s="862"/>
      <c r="PO183" s="862"/>
      <c r="PP183" s="862"/>
      <c r="PQ183" s="862"/>
      <c r="PR183" s="862"/>
      <c r="PS183" s="862"/>
      <c r="PT183" s="862"/>
      <c r="PU183" s="862"/>
      <c r="PV183" s="862"/>
      <c r="PW183" s="862"/>
      <c r="PX183" s="862"/>
      <c r="PY183" s="862"/>
      <c r="PZ183" s="862"/>
      <c r="QA183" s="862"/>
      <c r="QB183" s="862"/>
      <c r="QC183" s="862"/>
      <c r="QD183" s="862"/>
      <c r="QE183" s="862"/>
      <c r="QF183" s="862"/>
      <c r="QG183" s="862"/>
      <c r="QH183" s="862"/>
      <c r="QI183" s="862"/>
      <c r="QJ183" s="862"/>
      <c r="QK183" s="862"/>
      <c r="QL183" s="862"/>
      <c r="QM183" s="862"/>
      <c r="QN183" s="862"/>
      <c r="QO183" s="862"/>
      <c r="QP183" s="862"/>
      <c r="QQ183" s="862"/>
      <c r="QR183" s="862"/>
      <c r="QS183" s="862"/>
      <c r="QT183" s="862"/>
      <c r="QU183" s="862"/>
      <c r="QV183" s="862"/>
      <c r="QW183" s="862"/>
      <c r="QX183" s="862"/>
      <c r="QY183" s="862"/>
      <c r="QZ183" s="862"/>
      <c r="RA183" s="862"/>
      <c r="RB183" s="862"/>
      <c r="RC183" s="862"/>
      <c r="RD183" s="862"/>
      <c r="RE183" s="862"/>
      <c r="RF183" s="862"/>
      <c r="RG183" s="862"/>
      <c r="RH183" s="862"/>
      <c r="RI183" s="862"/>
      <c r="RJ183" s="862"/>
      <c r="RK183" s="862"/>
      <c r="RL183" s="862"/>
      <c r="RM183" s="862"/>
      <c r="RN183" s="862"/>
      <c r="RO183" s="862"/>
      <c r="RP183" s="862"/>
      <c r="RQ183" s="862"/>
      <c r="RR183" s="862"/>
      <c r="RS183" s="862"/>
      <c r="RT183" s="862"/>
      <c r="RU183" s="862"/>
      <c r="RV183" s="862"/>
      <c r="RW183" s="862"/>
      <c r="RX183" s="862"/>
      <c r="RY183" s="862"/>
      <c r="RZ183" s="862"/>
      <c r="SA183" s="862"/>
      <c r="SB183" s="862"/>
      <c r="SC183" s="862"/>
      <c r="SD183" s="862"/>
      <c r="SE183" s="862"/>
      <c r="SF183" s="862"/>
      <c r="SG183" s="862"/>
      <c r="SH183" s="862"/>
      <c r="SI183" s="862"/>
      <c r="SJ183" s="862"/>
      <c r="SK183" s="862"/>
      <c r="SL183" s="862"/>
      <c r="SM183" s="862"/>
      <c r="SN183" s="862"/>
      <c r="SO183" s="862"/>
      <c r="SP183" s="862"/>
      <c r="SQ183" s="862"/>
      <c r="SR183" s="862"/>
      <c r="SS183" s="862"/>
      <c r="ST183" s="862"/>
      <c r="SU183" s="862"/>
      <c r="SV183" s="862"/>
      <c r="SW183" s="862"/>
      <c r="SX183" s="862"/>
      <c r="SY183" s="862"/>
      <c r="SZ183" s="862"/>
      <c r="TA183" s="862"/>
      <c r="TB183" s="862"/>
      <c r="TC183" s="862"/>
      <c r="TD183" s="862"/>
      <c r="TE183" s="862"/>
      <c r="TF183" s="862"/>
      <c r="TG183" s="862"/>
      <c r="TH183" s="862"/>
      <c r="TI183" s="862"/>
      <c r="TJ183" s="862"/>
      <c r="TK183" s="862"/>
      <c r="TL183" s="862"/>
      <c r="TM183" s="862"/>
      <c r="TN183" s="862"/>
      <c r="TO183" s="862"/>
      <c r="TP183" s="862"/>
      <c r="TQ183" s="862"/>
      <c r="TR183" s="862"/>
      <c r="TS183" s="862"/>
      <c r="TT183" s="862"/>
      <c r="TU183" s="862"/>
      <c r="TV183" s="862"/>
      <c r="TW183" s="862"/>
      <c r="TX183" s="862"/>
      <c r="TY183" s="862"/>
      <c r="TZ183" s="862"/>
      <c r="UA183" s="862"/>
      <c r="UB183" s="862"/>
      <c r="UC183" s="862"/>
      <c r="UD183" s="862"/>
      <c r="UE183" s="862"/>
      <c r="UF183" s="862"/>
      <c r="UG183" s="862"/>
      <c r="UH183" s="862"/>
      <c r="UI183" s="862"/>
    </row>
    <row r="184" spans="1:555" ht="28.5" customHeight="1">
      <c r="A184" s="1116" t="s">
        <v>551</v>
      </c>
      <c r="B184" s="1116" t="s">
        <v>547</v>
      </c>
      <c r="C184" s="1117" t="s">
        <v>548</v>
      </c>
      <c r="D184" s="1114"/>
      <c r="E184" s="953"/>
      <c r="F184" s="990"/>
      <c r="G184" s="1115"/>
      <c r="H184" s="890" t="s">
        <v>193</v>
      </c>
      <c r="I184" s="1113" t="s">
        <v>44</v>
      </c>
      <c r="J184" s="1113">
        <v>2</v>
      </c>
      <c r="K184" s="814"/>
      <c r="L184" s="814"/>
      <c r="M184" s="802"/>
      <c r="N184" s="801"/>
      <c r="O184" s="801"/>
      <c r="P184" s="1688"/>
      <c r="Q184" s="1743"/>
      <c r="R184" s="1744"/>
      <c r="S184" s="1571"/>
      <c r="T184" s="801"/>
      <c r="U184" s="801"/>
      <c r="V184" s="801"/>
      <c r="W184" s="801"/>
      <c r="X184" s="801"/>
      <c r="Y184" s="801"/>
      <c r="Z184" s="801"/>
      <c r="AA184" s="801"/>
      <c r="AB184" s="801"/>
      <c r="AC184" s="801"/>
      <c r="AD184" s="801"/>
      <c r="AE184" s="801"/>
      <c r="AF184" s="801"/>
      <c r="AG184" s="801"/>
      <c r="AH184" s="801"/>
      <c r="AI184" s="801"/>
      <c r="HF184" s="1201"/>
      <c r="HG184" s="1201"/>
      <c r="HH184" s="1201"/>
      <c r="HI184" s="1201"/>
      <c r="HJ184" s="1201"/>
      <c r="HK184" s="1201"/>
      <c r="HL184" s="1201"/>
      <c r="HM184" s="1201"/>
      <c r="HN184" s="1201"/>
    </row>
    <row r="185" spans="1:555" ht="89.25">
      <c r="A185" s="1019"/>
      <c r="B185" s="948" t="s">
        <v>129</v>
      </c>
      <c r="C185" s="920" t="s">
        <v>128</v>
      </c>
      <c r="D185" s="950" t="s">
        <v>763</v>
      </c>
      <c r="E185" s="621" t="s">
        <v>499</v>
      </c>
      <c r="F185" s="588" t="s">
        <v>1063</v>
      </c>
      <c r="G185" s="579" t="s">
        <v>590</v>
      </c>
      <c r="H185" s="643"/>
      <c r="I185" s="654" t="s">
        <v>44</v>
      </c>
      <c r="J185" s="763" t="s">
        <v>44</v>
      </c>
      <c r="K185" s="768" t="s">
        <v>748</v>
      </c>
      <c r="L185" s="768" t="s">
        <v>764</v>
      </c>
      <c r="M185" s="768"/>
      <c r="N185" s="673"/>
      <c r="O185" s="641">
        <v>18</v>
      </c>
      <c r="P185" s="1596"/>
      <c r="Q185" s="1781" t="s">
        <v>1158</v>
      </c>
      <c r="R185" s="1774" t="s">
        <v>1146</v>
      </c>
      <c r="S185" s="1649">
        <v>1</v>
      </c>
      <c r="T185" s="1640" t="s">
        <v>104</v>
      </c>
      <c r="U185" s="1640" t="s">
        <v>113</v>
      </c>
      <c r="V185" s="1640" t="s">
        <v>942</v>
      </c>
      <c r="W185" s="1639">
        <v>1</v>
      </c>
      <c r="X185" s="1640" t="s">
        <v>107</v>
      </c>
      <c r="Y185" s="1640" t="s">
        <v>105</v>
      </c>
      <c r="Z185" s="1640" t="s">
        <v>125</v>
      </c>
      <c r="AA185" s="1356">
        <v>1</v>
      </c>
      <c r="AB185" s="1357" t="s">
        <v>107</v>
      </c>
      <c r="AC185" s="1357" t="s">
        <v>108</v>
      </c>
      <c r="AD185" s="1357" t="s">
        <v>161</v>
      </c>
      <c r="AE185" s="661">
        <v>1</v>
      </c>
      <c r="AF185" s="660" t="s">
        <v>107</v>
      </c>
      <c r="AG185" s="660" t="s">
        <v>108</v>
      </c>
      <c r="AH185" s="660" t="s">
        <v>161</v>
      </c>
      <c r="AI185" s="788" t="s">
        <v>380</v>
      </c>
    </row>
    <row r="186" spans="1:555" s="1200" customFormat="1" ht="91.5" customHeight="1">
      <c r="A186" s="1043"/>
      <c r="B186" s="1043" t="s">
        <v>740</v>
      </c>
      <c r="C186" s="933" t="s">
        <v>741</v>
      </c>
      <c r="D186" s="1043" t="s">
        <v>742</v>
      </c>
      <c r="E186" s="621" t="s">
        <v>499</v>
      </c>
      <c r="F186" s="588" t="s">
        <v>1063</v>
      </c>
      <c r="G186" s="1039" t="s">
        <v>1039</v>
      </c>
      <c r="H186" s="1068"/>
      <c r="I186" s="980" t="s">
        <v>44</v>
      </c>
      <c r="J186" s="980" t="s">
        <v>44</v>
      </c>
      <c r="K186" s="1393" t="s">
        <v>743</v>
      </c>
      <c r="L186" s="1393">
        <v>14</v>
      </c>
      <c r="M186" s="1106"/>
      <c r="N186" s="950"/>
      <c r="O186" s="950">
        <v>18</v>
      </c>
      <c r="P186" s="1607"/>
      <c r="Q186" s="1782" t="s">
        <v>1154</v>
      </c>
      <c r="R186" s="1783" t="s">
        <v>1155</v>
      </c>
      <c r="S186" s="1649">
        <v>1</v>
      </c>
      <c r="T186" s="1650" t="s">
        <v>104</v>
      </c>
      <c r="U186" s="1650" t="s">
        <v>744</v>
      </c>
      <c r="V186" s="1650"/>
      <c r="W186" s="1651">
        <v>1</v>
      </c>
      <c r="X186" s="1650" t="s">
        <v>107</v>
      </c>
      <c r="Y186" s="1650" t="s">
        <v>123</v>
      </c>
      <c r="Z186" s="1650" t="s">
        <v>125</v>
      </c>
      <c r="AA186" s="1346">
        <v>1</v>
      </c>
      <c r="AB186" s="1345" t="s">
        <v>107</v>
      </c>
      <c r="AC186" s="1345" t="s">
        <v>123</v>
      </c>
      <c r="AD186" s="1345" t="s">
        <v>125</v>
      </c>
      <c r="AE186" s="995">
        <v>1</v>
      </c>
      <c r="AF186" s="1059" t="s">
        <v>107</v>
      </c>
      <c r="AG186" s="1059" t="s">
        <v>123</v>
      </c>
      <c r="AH186" s="1059" t="s">
        <v>125</v>
      </c>
      <c r="AI186" s="907" t="s">
        <v>381</v>
      </c>
      <c r="AJ186" s="1199"/>
      <c r="AK186" s="1199"/>
      <c r="AL186" s="1199"/>
      <c r="AM186" s="1199"/>
      <c r="AN186" s="1199"/>
      <c r="AO186" s="1199"/>
      <c r="AP186" s="1199"/>
      <c r="AQ186" s="1199"/>
      <c r="AR186" s="1199"/>
      <c r="AS186" s="1199"/>
      <c r="AT186" s="1199"/>
      <c r="AU186" s="1199"/>
      <c r="AV186" s="1199"/>
      <c r="AW186" s="1199"/>
      <c r="AX186" s="1199"/>
      <c r="AY186" s="1199"/>
      <c r="AZ186" s="1199"/>
      <c r="BA186" s="1199"/>
      <c r="BB186" s="1199"/>
      <c r="BC186" s="1199"/>
      <c r="BD186" s="1199"/>
      <c r="BE186" s="1199"/>
      <c r="BF186" s="1199"/>
      <c r="BG186" s="1199"/>
      <c r="BH186" s="1199"/>
      <c r="BI186" s="1199"/>
      <c r="BJ186" s="1199"/>
      <c r="BK186" s="1199"/>
      <c r="BL186" s="1199"/>
      <c r="BM186" s="1199"/>
      <c r="BN186" s="1199"/>
      <c r="BO186" s="1199"/>
      <c r="BP186" s="1199"/>
      <c r="BQ186" s="1199"/>
      <c r="BR186" s="1199"/>
      <c r="BS186" s="1199"/>
      <c r="BT186" s="1199"/>
      <c r="BU186" s="1199"/>
      <c r="BV186" s="1199"/>
      <c r="BW186" s="1199"/>
      <c r="BX186" s="1199"/>
      <c r="BY186" s="1199"/>
      <c r="BZ186" s="1199"/>
      <c r="CA186" s="1199"/>
      <c r="CB186" s="1199"/>
      <c r="CC186" s="1199"/>
      <c r="CD186" s="1199"/>
      <c r="CE186" s="1199"/>
      <c r="CF186" s="1199"/>
      <c r="CG186" s="1199"/>
      <c r="CH186" s="1199"/>
      <c r="CI186" s="1199"/>
      <c r="CJ186" s="1199"/>
      <c r="CK186" s="1199"/>
      <c r="CL186" s="1199"/>
      <c r="CM186" s="1199"/>
      <c r="CN186" s="1199"/>
      <c r="CO186" s="1199"/>
      <c r="CP186" s="1199"/>
      <c r="CQ186" s="1199"/>
      <c r="CR186" s="1199"/>
      <c r="CS186" s="1199"/>
      <c r="CT186" s="1199"/>
      <c r="CU186" s="1199"/>
      <c r="CV186" s="1199"/>
      <c r="CW186" s="1199"/>
      <c r="CX186" s="1199"/>
      <c r="CY186" s="1199"/>
      <c r="CZ186" s="1199"/>
      <c r="DA186" s="1199"/>
      <c r="DB186" s="1199"/>
      <c r="DC186" s="1199"/>
      <c r="DD186" s="1199"/>
      <c r="DE186" s="1199"/>
      <c r="DF186" s="1199"/>
      <c r="DG186" s="1199"/>
      <c r="DH186" s="1199"/>
      <c r="DI186" s="1199"/>
      <c r="DJ186" s="1199"/>
      <c r="DK186" s="1199"/>
      <c r="DL186" s="1199"/>
      <c r="DM186" s="1199"/>
      <c r="DN186" s="1199"/>
      <c r="DO186" s="1199"/>
      <c r="DP186" s="1199"/>
      <c r="DQ186" s="1199"/>
      <c r="DR186" s="1199"/>
      <c r="DS186" s="1199"/>
      <c r="DT186" s="1199"/>
      <c r="DU186" s="1199"/>
      <c r="DV186" s="1199"/>
      <c r="DW186" s="1199"/>
      <c r="DX186" s="1199"/>
      <c r="DY186" s="1199"/>
      <c r="DZ186" s="1199"/>
      <c r="EA186" s="1199"/>
      <c r="EB186" s="1199"/>
      <c r="EC186" s="1199"/>
      <c r="ED186" s="1199"/>
      <c r="EE186" s="1199"/>
      <c r="EF186" s="1199"/>
      <c r="EG186" s="1199"/>
      <c r="EH186" s="1199"/>
      <c r="EI186" s="1199"/>
      <c r="EJ186" s="1199"/>
      <c r="EK186" s="1199"/>
      <c r="EL186" s="1199"/>
      <c r="EM186" s="1199"/>
      <c r="EN186" s="1199"/>
      <c r="EO186" s="1199"/>
      <c r="EP186" s="1199"/>
      <c r="EQ186" s="1199"/>
      <c r="ER186" s="1199"/>
      <c r="ES186" s="1199"/>
      <c r="ET186" s="1199"/>
      <c r="EU186" s="1199"/>
      <c r="EV186" s="1199"/>
      <c r="EW186" s="1199"/>
      <c r="EX186" s="1199"/>
      <c r="EY186" s="1199"/>
      <c r="EZ186" s="1199"/>
      <c r="FA186" s="1199"/>
      <c r="FB186" s="1199"/>
      <c r="FC186" s="1199"/>
      <c r="FD186" s="1199"/>
      <c r="FE186" s="1199"/>
      <c r="FF186" s="1199"/>
      <c r="FG186" s="1199"/>
      <c r="FH186" s="1199"/>
      <c r="FI186" s="1199"/>
      <c r="FJ186" s="1199"/>
      <c r="FK186" s="1199"/>
      <c r="FL186" s="1199"/>
      <c r="FM186" s="1199"/>
      <c r="FN186" s="1199"/>
      <c r="FO186" s="1199"/>
      <c r="FP186" s="1199"/>
      <c r="FQ186" s="1199"/>
      <c r="FR186" s="1199"/>
      <c r="FS186" s="1199"/>
      <c r="FT186" s="1199"/>
      <c r="FU186" s="1199"/>
      <c r="FV186" s="1199"/>
      <c r="FW186" s="1199"/>
      <c r="FX186" s="1199"/>
      <c r="FY186" s="1199"/>
      <c r="FZ186" s="1199"/>
      <c r="GA186" s="1199"/>
      <c r="GB186" s="1199"/>
      <c r="GC186" s="1199"/>
      <c r="GD186" s="1199"/>
      <c r="GE186" s="1199"/>
      <c r="GF186" s="1199"/>
      <c r="GG186" s="1199"/>
      <c r="GH186" s="1199"/>
      <c r="GI186" s="1199"/>
      <c r="GJ186" s="1199"/>
      <c r="GK186" s="1199"/>
      <c r="GL186" s="1199"/>
      <c r="GM186" s="1199"/>
      <c r="GN186" s="1199"/>
      <c r="GO186" s="1199"/>
      <c r="GP186" s="1199"/>
      <c r="GQ186" s="1199"/>
      <c r="GR186" s="1199"/>
      <c r="GS186" s="1199"/>
      <c r="GT186" s="1199"/>
      <c r="GU186" s="1199"/>
      <c r="GV186" s="1199"/>
      <c r="GW186" s="1199"/>
      <c r="GX186" s="1199"/>
      <c r="GY186" s="1199"/>
      <c r="GZ186" s="1199"/>
      <c r="HA186" s="1199"/>
      <c r="HB186" s="1199"/>
      <c r="HC186" s="1199"/>
      <c r="HD186" s="1199"/>
      <c r="HE186" s="1199"/>
      <c r="HF186" s="1199"/>
      <c r="HG186" s="1199"/>
      <c r="HH186" s="1199"/>
      <c r="HI186" s="1199"/>
      <c r="HJ186" s="1199"/>
      <c r="HK186" s="1199"/>
      <c r="HL186" s="1199"/>
      <c r="HM186" s="1199"/>
      <c r="HN186" s="1199"/>
      <c r="HO186" s="1199"/>
      <c r="HP186" s="1199"/>
      <c r="HQ186" s="1199"/>
      <c r="HR186" s="1199"/>
      <c r="HS186" s="1199"/>
      <c r="HT186" s="1199"/>
      <c r="HU186" s="1199"/>
      <c r="HV186" s="1199"/>
      <c r="HW186" s="1199"/>
      <c r="HX186" s="1199"/>
      <c r="HY186" s="1199"/>
      <c r="HZ186" s="1199"/>
      <c r="IA186" s="1199"/>
      <c r="IB186" s="1199"/>
      <c r="IC186" s="1199"/>
      <c r="ID186" s="1199"/>
    </row>
    <row r="187" spans="1:555" s="1003" customFormat="1" ht="30.75" customHeight="1">
      <c r="A187" s="1079"/>
      <c r="B187" s="948" t="s">
        <v>549</v>
      </c>
      <c r="C187" s="871" t="s">
        <v>550</v>
      </c>
      <c r="D187" s="1267"/>
      <c r="E187" s="621" t="s">
        <v>499</v>
      </c>
      <c r="F187" s="579" t="s">
        <v>546</v>
      </c>
      <c r="G187" s="579" t="s">
        <v>591</v>
      </c>
      <c r="H187" s="716"/>
      <c r="I187" s="1066">
        <v>2</v>
      </c>
      <c r="J187" s="919">
        <v>2</v>
      </c>
      <c r="K187" s="752" t="s">
        <v>799</v>
      </c>
      <c r="L187" s="752" t="str">
        <f>"09"</f>
        <v>09</v>
      </c>
      <c r="M187" s="752"/>
      <c r="N187" s="1036"/>
      <c r="O187" s="1099">
        <v>15</v>
      </c>
      <c r="P187" s="1608"/>
      <c r="Q187" s="1771" t="s">
        <v>1157</v>
      </c>
      <c r="R187" s="1774" t="s">
        <v>1115</v>
      </c>
      <c r="S187" s="1634">
        <v>1</v>
      </c>
      <c r="T187" s="1389" t="s">
        <v>104</v>
      </c>
      <c r="U187" s="1389" t="s">
        <v>113</v>
      </c>
      <c r="V187" s="1389"/>
      <c r="W187" s="1639">
        <v>1</v>
      </c>
      <c r="X187" s="1640" t="s">
        <v>107</v>
      </c>
      <c r="Y187" s="1640" t="s">
        <v>105</v>
      </c>
      <c r="Z187" s="1640" t="s">
        <v>125</v>
      </c>
      <c r="AA187" s="1356">
        <v>1</v>
      </c>
      <c r="AB187" s="1357" t="s">
        <v>107</v>
      </c>
      <c r="AC187" s="1357" t="s">
        <v>105</v>
      </c>
      <c r="AD187" s="1357" t="s">
        <v>125</v>
      </c>
      <c r="AE187" s="661">
        <v>1</v>
      </c>
      <c r="AF187" s="660" t="s">
        <v>107</v>
      </c>
      <c r="AG187" s="660" t="s">
        <v>105</v>
      </c>
      <c r="AH187" s="660" t="s">
        <v>125</v>
      </c>
      <c r="AI187" s="796"/>
      <c r="AJ187" s="938"/>
      <c r="AK187" s="938"/>
      <c r="AL187" s="938"/>
      <c r="AM187" s="938"/>
      <c r="AN187" s="938"/>
      <c r="AO187" s="938"/>
      <c r="AP187" s="938"/>
      <c r="AQ187" s="938"/>
      <c r="AR187" s="938"/>
      <c r="AS187" s="938"/>
      <c r="AT187" s="938"/>
      <c r="AU187" s="938"/>
      <c r="AV187" s="938"/>
      <c r="AW187" s="938"/>
      <c r="AX187" s="938"/>
      <c r="AY187" s="938"/>
      <c r="AZ187" s="938"/>
      <c r="BA187" s="938"/>
      <c r="BB187" s="938"/>
      <c r="BC187" s="938"/>
      <c r="BD187" s="938"/>
      <c r="BE187" s="938"/>
      <c r="BF187" s="938"/>
      <c r="BG187" s="938"/>
      <c r="BH187" s="938"/>
      <c r="BI187" s="938"/>
      <c r="BJ187" s="938"/>
      <c r="BK187" s="938"/>
      <c r="BL187" s="938"/>
      <c r="BM187" s="938"/>
      <c r="BN187" s="938"/>
      <c r="BO187" s="938"/>
      <c r="BP187" s="938"/>
      <c r="BQ187" s="938"/>
      <c r="BR187" s="938"/>
      <c r="BS187" s="938"/>
      <c r="BT187" s="938"/>
      <c r="BU187" s="938"/>
      <c r="BV187" s="938"/>
      <c r="BW187" s="938"/>
      <c r="BX187" s="938"/>
      <c r="BY187" s="938"/>
      <c r="BZ187" s="938"/>
      <c r="CA187" s="938"/>
      <c r="CB187" s="938"/>
      <c r="CC187" s="938"/>
      <c r="CD187" s="938"/>
      <c r="CE187" s="938"/>
      <c r="CF187" s="938"/>
      <c r="CG187" s="938"/>
      <c r="CH187" s="938"/>
      <c r="CI187" s="938"/>
      <c r="CJ187" s="938"/>
      <c r="CK187" s="938"/>
      <c r="CL187" s="938"/>
      <c r="CM187" s="938"/>
      <c r="CN187" s="938"/>
      <c r="CO187" s="938"/>
      <c r="CP187" s="938"/>
      <c r="CQ187" s="938"/>
      <c r="CR187" s="938"/>
      <c r="CS187" s="938"/>
      <c r="CT187" s="938"/>
      <c r="CU187" s="938"/>
      <c r="CV187" s="938"/>
      <c r="CW187" s="938"/>
      <c r="CX187" s="938"/>
      <c r="CY187" s="938"/>
      <c r="CZ187" s="938"/>
      <c r="DA187" s="938"/>
      <c r="DB187" s="938"/>
      <c r="DC187" s="938"/>
      <c r="DD187" s="938"/>
      <c r="DE187" s="938"/>
      <c r="DF187" s="938"/>
      <c r="DG187" s="939"/>
      <c r="DH187" s="939"/>
      <c r="DI187" s="939"/>
      <c r="DJ187" s="939"/>
      <c r="DK187" s="939"/>
      <c r="DL187" s="939"/>
      <c r="DM187" s="939"/>
      <c r="DN187" s="939"/>
      <c r="DO187" s="939"/>
      <c r="DP187" s="939"/>
      <c r="DQ187" s="939"/>
      <c r="DR187" s="939"/>
      <c r="DS187" s="939"/>
      <c r="DT187" s="939"/>
      <c r="DU187" s="939"/>
      <c r="DV187" s="939"/>
      <c r="DW187" s="939"/>
      <c r="DX187" s="939"/>
      <c r="DY187" s="939"/>
      <c r="DZ187" s="939"/>
      <c r="EA187" s="939"/>
      <c r="EB187" s="939"/>
      <c r="EC187" s="939"/>
      <c r="ED187" s="939"/>
      <c r="EE187" s="939"/>
      <c r="EF187" s="939"/>
      <c r="EG187" s="939"/>
      <c r="EH187" s="939"/>
      <c r="EI187" s="939"/>
      <c r="EJ187" s="939"/>
      <c r="EK187" s="939"/>
      <c r="EL187" s="939"/>
      <c r="EM187" s="939"/>
      <c r="EN187" s="939"/>
      <c r="EO187" s="939"/>
      <c r="EP187" s="939"/>
      <c r="EQ187" s="939"/>
      <c r="ER187" s="939"/>
      <c r="ES187" s="939"/>
      <c r="ET187" s="939"/>
      <c r="EU187" s="939"/>
      <c r="EV187" s="939"/>
      <c r="EW187" s="939"/>
      <c r="EX187" s="939"/>
      <c r="EY187" s="939"/>
      <c r="EZ187" s="939"/>
      <c r="FA187" s="939"/>
      <c r="FB187" s="939"/>
      <c r="FC187" s="939"/>
      <c r="FD187" s="939"/>
      <c r="FE187" s="939"/>
      <c r="FF187" s="939"/>
      <c r="FG187" s="939"/>
      <c r="FH187" s="939"/>
      <c r="FI187" s="939"/>
      <c r="FJ187" s="939"/>
      <c r="FK187" s="939"/>
      <c r="FL187" s="939"/>
      <c r="FM187" s="939"/>
      <c r="FN187" s="939"/>
      <c r="FO187" s="939"/>
      <c r="FP187" s="939"/>
      <c r="FQ187" s="939"/>
      <c r="FR187" s="939"/>
      <c r="FS187" s="939"/>
      <c r="FT187" s="939"/>
      <c r="FU187" s="939"/>
      <c r="FV187" s="939"/>
      <c r="FW187" s="939"/>
      <c r="FX187" s="939"/>
      <c r="FY187" s="939"/>
      <c r="FZ187" s="939"/>
      <c r="GA187" s="939"/>
      <c r="GB187" s="939"/>
      <c r="GC187" s="939"/>
      <c r="GD187" s="939"/>
      <c r="GE187" s="939"/>
      <c r="GF187" s="939"/>
      <c r="GG187" s="939"/>
      <c r="GH187" s="939"/>
      <c r="GI187" s="939"/>
      <c r="GJ187" s="939"/>
      <c r="GK187" s="939"/>
      <c r="GL187" s="939"/>
      <c r="GM187" s="939"/>
      <c r="GN187" s="939"/>
      <c r="GO187" s="939"/>
      <c r="GP187" s="939"/>
      <c r="GQ187" s="939"/>
      <c r="GR187" s="939"/>
      <c r="GS187" s="939"/>
      <c r="GT187" s="939"/>
      <c r="GU187" s="939"/>
      <c r="GV187" s="939"/>
      <c r="GW187" s="939"/>
      <c r="GX187" s="939"/>
      <c r="GY187" s="939"/>
      <c r="GZ187" s="939"/>
      <c r="HA187" s="939"/>
      <c r="HB187" s="939"/>
      <c r="HC187" s="939"/>
      <c r="HD187" s="939"/>
      <c r="HE187" s="939"/>
      <c r="HF187" s="939"/>
      <c r="HG187" s="939"/>
      <c r="HH187" s="939"/>
      <c r="HI187" s="939"/>
      <c r="HJ187" s="939"/>
      <c r="HK187" s="939"/>
      <c r="HL187" s="939"/>
      <c r="HM187" s="939"/>
      <c r="HN187" s="939"/>
      <c r="HO187" s="939"/>
      <c r="HP187" s="939"/>
      <c r="HQ187" s="939"/>
      <c r="HR187" s="939"/>
      <c r="HS187" s="862"/>
      <c r="HT187" s="862"/>
      <c r="HU187" s="862"/>
      <c r="HV187" s="862"/>
      <c r="HW187" s="862"/>
      <c r="HX187" s="862"/>
      <c r="HY187" s="862"/>
      <c r="HZ187" s="862"/>
      <c r="IA187" s="862"/>
      <c r="IB187" s="862"/>
      <c r="IC187" s="862"/>
      <c r="ID187" s="862"/>
      <c r="IE187" s="862"/>
      <c r="IF187" s="862"/>
      <c r="IG187" s="862"/>
      <c r="IH187" s="862"/>
      <c r="II187" s="862"/>
      <c r="IJ187" s="862"/>
      <c r="IK187" s="862"/>
      <c r="IL187" s="862"/>
      <c r="IM187" s="862"/>
      <c r="IN187" s="862"/>
      <c r="IO187" s="862"/>
      <c r="IP187" s="862"/>
      <c r="IQ187" s="862"/>
      <c r="IR187" s="862"/>
      <c r="IS187" s="862"/>
      <c r="IT187" s="862"/>
      <c r="IU187" s="862"/>
      <c r="IV187" s="862"/>
      <c r="IW187" s="862"/>
      <c r="IX187" s="862"/>
      <c r="IY187" s="862"/>
      <c r="IZ187" s="862"/>
      <c r="JA187" s="862"/>
      <c r="JB187" s="862"/>
      <c r="JC187" s="862"/>
      <c r="JD187" s="862"/>
      <c r="JE187" s="862"/>
      <c r="JF187" s="862"/>
      <c r="JG187" s="862"/>
      <c r="JH187" s="862"/>
      <c r="JI187" s="862"/>
      <c r="JJ187" s="862"/>
      <c r="JK187" s="862"/>
      <c r="JL187" s="862"/>
      <c r="JM187" s="862"/>
      <c r="JN187" s="862"/>
      <c r="JO187" s="862"/>
      <c r="JP187" s="862"/>
      <c r="JQ187" s="862"/>
      <c r="JR187" s="862"/>
      <c r="JS187" s="862"/>
      <c r="JT187" s="862"/>
      <c r="JU187" s="862"/>
      <c r="JV187" s="862"/>
      <c r="JW187" s="862"/>
      <c r="JX187" s="862"/>
      <c r="JY187" s="862"/>
      <c r="JZ187" s="862"/>
      <c r="KA187" s="862"/>
      <c r="KB187" s="862"/>
      <c r="KC187" s="862"/>
      <c r="KD187" s="862"/>
      <c r="KE187" s="862"/>
      <c r="KF187" s="862"/>
      <c r="KG187" s="862"/>
      <c r="KH187" s="862"/>
      <c r="KI187" s="862"/>
      <c r="KJ187" s="862"/>
      <c r="KK187" s="862"/>
      <c r="KL187" s="862"/>
      <c r="KM187" s="862"/>
      <c r="KN187" s="862"/>
      <c r="KO187" s="862"/>
      <c r="KP187" s="862"/>
      <c r="KQ187" s="862"/>
      <c r="KR187" s="862"/>
      <c r="KS187" s="862"/>
      <c r="KT187" s="862"/>
      <c r="KU187" s="862"/>
      <c r="KV187" s="862"/>
      <c r="KW187" s="862"/>
      <c r="KX187" s="862"/>
      <c r="KY187" s="862"/>
      <c r="KZ187" s="862"/>
      <c r="LA187" s="862"/>
      <c r="LB187" s="862"/>
      <c r="LC187" s="862"/>
      <c r="LD187" s="862"/>
      <c r="LE187" s="862"/>
      <c r="LF187" s="862"/>
      <c r="LG187" s="862"/>
      <c r="LH187" s="862"/>
      <c r="LI187" s="862"/>
      <c r="LJ187" s="862"/>
      <c r="LK187" s="862"/>
      <c r="LL187" s="862"/>
      <c r="LM187" s="862"/>
      <c r="LN187" s="862"/>
      <c r="LO187" s="862"/>
      <c r="LP187" s="862"/>
      <c r="LQ187" s="862"/>
      <c r="LR187" s="862"/>
      <c r="LS187" s="862"/>
      <c r="LT187" s="862"/>
      <c r="LU187" s="862"/>
      <c r="LV187" s="862"/>
      <c r="LW187" s="862"/>
      <c r="LX187" s="862"/>
      <c r="LY187" s="862"/>
      <c r="LZ187" s="862"/>
      <c r="MA187" s="862"/>
      <c r="MB187" s="862"/>
      <c r="MC187" s="862"/>
      <c r="MD187" s="862"/>
      <c r="ME187" s="862"/>
      <c r="MF187" s="862"/>
      <c r="MG187" s="862"/>
      <c r="MH187" s="862"/>
      <c r="MI187" s="862"/>
      <c r="MJ187" s="862"/>
      <c r="MK187" s="862"/>
      <c r="ML187" s="862"/>
      <c r="MM187" s="862"/>
      <c r="MN187" s="862"/>
      <c r="MO187" s="862"/>
      <c r="MP187" s="862"/>
      <c r="MQ187" s="862"/>
      <c r="MR187" s="862"/>
      <c r="MS187" s="862"/>
      <c r="MT187" s="862"/>
      <c r="MU187" s="862"/>
      <c r="MV187" s="862"/>
      <c r="MW187" s="862"/>
      <c r="MX187" s="862"/>
      <c r="MY187" s="862"/>
      <c r="MZ187" s="862"/>
      <c r="NA187" s="862"/>
      <c r="NB187" s="862"/>
      <c r="NC187" s="862"/>
      <c r="ND187" s="862"/>
      <c r="NE187" s="862"/>
      <c r="NF187" s="862"/>
      <c r="NG187" s="862"/>
      <c r="NH187" s="862"/>
      <c r="NI187" s="862"/>
      <c r="NJ187" s="862"/>
      <c r="NK187" s="862"/>
      <c r="NL187" s="862"/>
      <c r="NM187" s="862"/>
      <c r="NN187" s="862"/>
      <c r="NO187" s="862"/>
      <c r="NP187" s="862"/>
      <c r="NQ187" s="862"/>
      <c r="NR187" s="862"/>
      <c r="NS187" s="862"/>
      <c r="NT187" s="862"/>
      <c r="NU187" s="862"/>
      <c r="NV187" s="862"/>
      <c r="NW187" s="862"/>
      <c r="NX187" s="862"/>
      <c r="NY187" s="862"/>
      <c r="NZ187" s="862"/>
      <c r="OA187" s="862"/>
      <c r="OB187" s="862"/>
      <c r="OC187" s="862"/>
      <c r="OD187" s="862"/>
      <c r="OE187" s="862"/>
      <c r="OF187" s="862"/>
      <c r="OG187" s="862"/>
      <c r="OH187" s="862"/>
      <c r="OI187" s="862"/>
      <c r="OJ187" s="862"/>
      <c r="OK187" s="862"/>
      <c r="OL187" s="862"/>
      <c r="OM187" s="862"/>
      <c r="ON187" s="862"/>
      <c r="OO187" s="862"/>
      <c r="OP187" s="862"/>
      <c r="OQ187" s="862"/>
      <c r="OR187" s="862"/>
      <c r="OS187" s="862"/>
      <c r="OT187" s="862"/>
      <c r="OU187" s="862"/>
      <c r="OV187" s="862"/>
      <c r="OW187" s="862"/>
      <c r="OX187" s="862"/>
      <c r="OY187" s="862"/>
      <c r="OZ187" s="862"/>
      <c r="PA187" s="862"/>
      <c r="PB187" s="862"/>
      <c r="PC187" s="862"/>
      <c r="PD187" s="862"/>
      <c r="PE187" s="862"/>
      <c r="PF187" s="862"/>
      <c r="PG187" s="862"/>
      <c r="PH187" s="862"/>
      <c r="PI187" s="862"/>
      <c r="PJ187" s="862"/>
      <c r="PK187" s="862"/>
      <c r="PL187" s="862"/>
      <c r="PM187" s="862"/>
      <c r="PN187" s="862"/>
      <c r="PO187" s="862"/>
      <c r="PP187" s="862"/>
      <c r="PQ187" s="862"/>
      <c r="PR187" s="862"/>
      <c r="PS187" s="862"/>
      <c r="PT187" s="862"/>
      <c r="PU187" s="862"/>
      <c r="PV187" s="862"/>
      <c r="PW187" s="862"/>
      <c r="PX187" s="862"/>
      <c r="PY187" s="862"/>
      <c r="PZ187" s="862"/>
      <c r="QA187" s="862"/>
      <c r="QB187" s="862"/>
      <c r="QC187" s="862"/>
      <c r="QD187" s="862"/>
      <c r="QE187" s="862"/>
      <c r="QF187" s="862"/>
      <c r="QG187" s="862"/>
      <c r="QH187" s="862"/>
      <c r="QI187" s="862"/>
      <c r="QJ187" s="862"/>
      <c r="QK187" s="862"/>
      <c r="QL187" s="862"/>
      <c r="QM187" s="862"/>
      <c r="QN187" s="862"/>
      <c r="QO187" s="862"/>
      <c r="QP187" s="862"/>
      <c r="QQ187" s="862"/>
      <c r="QR187" s="862"/>
      <c r="QS187" s="862"/>
      <c r="QT187" s="862"/>
      <c r="QU187" s="862"/>
      <c r="QV187" s="862"/>
      <c r="QW187" s="862"/>
      <c r="QX187" s="862"/>
      <c r="QY187" s="862"/>
      <c r="QZ187" s="862"/>
      <c r="RA187" s="862"/>
      <c r="RB187" s="862"/>
      <c r="RC187" s="862"/>
      <c r="RD187" s="862"/>
      <c r="RE187" s="862"/>
      <c r="RF187" s="862"/>
      <c r="RG187" s="862"/>
      <c r="RH187" s="862"/>
      <c r="RI187" s="862"/>
      <c r="RJ187" s="862"/>
      <c r="RK187" s="862"/>
      <c r="RL187" s="862"/>
      <c r="RM187" s="862"/>
      <c r="RN187" s="862"/>
      <c r="RO187" s="862"/>
      <c r="RP187" s="862"/>
      <c r="RQ187" s="862"/>
      <c r="RR187" s="862"/>
      <c r="RS187" s="862"/>
      <c r="RT187" s="862"/>
      <c r="RU187" s="862"/>
      <c r="RV187" s="862"/>
      <c r="RW187" s="862"/>
      <c r="RX187" s="862"/>
      <c r="RY187" s="862"/>
      <c r="RZ187" s="862"/>
      <c r="SA187" s="862"/>
      <c r="SB187" s="862"/>
      <c r="SC187" s="862"/>
      <c r="SD187" s="862"/>
      <c r="SE187" s="862"/>
      <c r="SF187" s="862"/>
      <c r="SG187" s="862"/>
      <c r="SH187" s="862"/>
      <c r="SI187" s="862"/>
      <c r="SJ187" s="862"/>
      <c r="SK187" s="862"/>
      <c r="SL187" s="862"/>
      <c r="SM187" s="862"/>
      <c r="SN187" s="862"/>
      <c r="SO187" s="862"/>
      <c r="SP187" s="862"/>
      <c r="SQ187" s="862"/>
      <c r="SR187" s="862"/>
      <c r="SS187" s="862"/>
      <c r="ST187" s="862"/>
      <c r="SU187" s="862"/>
      <c r="SV187" s="862"/>
      <c r="SW187" s="862"/>
      <c r="SX187" s="862"/>
      <c r="SY187" s="862"/>
      <c r="SZ187" s="862"/>
      <c r="TA187" s="862"/>
      <c r="TB187" s="862"/>
      <c r="TC187" s="862"/>
      <c r="TD187" s="862"/>
      <c r="TE187" s="862"/>
      <c r="TF187" s="862"/>
      <c r="TG187" s="862"/>
      <c r="TH187" s="862"/>
      <c r="TI187" s="862"/>
      <c r="TJ187" s="862"/>
      <c r="TK187" s="862"/>
      <c r="TL187" s="862"/>
      <c r="TM187" s="862"/>
      <c r="TN187" s="862"/>
      <c r="TO187" s="862"/>
      <c r="TP187" s="862"/>
      <c r="TQ187" s="862"/>
      <c r="TR187" s="862"/>
      <c r="TS187" s="862"/>
      <c r="TT187" s="862"/>
      <c r="TU187" s="862"/>
      <c r="TV187" s="862"/>
      <c r="TW187" s="862"/>
      <c r="TX187" s="862"/>
      <c r="TY187" s="862"/>
      <c r="TZ187" s="862"/>
      <c r="UA187" s="862"/>
      <c r="UB187" s="862"/>
      <c r="UC187" s="862"/>
      <c r="UD187" s="862"/>
      <c r="UE187" s="862"/>
      <c r="UF187" s="862"/>
      <c r="UG187" s="862"/>
      <c r="UH187" s="862"/>
      <c r="UI187" s="862"/>
    </row>
    <row r="188" spans="1:555" ht="30.75" customHeight="1">
      <c r="A188" s="808" t="s">
        <v>1108</v>
      </c>
      <c r="B188" s="808" t="s">
        <v>554</v>
      </c>
      <c r="C188" s="804" t="s">
        <v>608</v>
      </c>
      <c r="D188" s="981"/>
      <c r="E188" s="813" t="s">
        <v>596</v>
      </c>
      <c r="F188" s="813"/>
      <c r="G188" s="816"/>
      <c r="H188" s="803"/>
      <c r="I188" s="1058">
        <v>6</v>
      </c>
      <c r="J188" s="1044" t="s">
        <v>58</v>
      </c>
      <c r="K188" s="1044"/>
      <c r="L188" s="1044"/>
      <c r="M188" s="1044"/>
      <c r="N188" s="889"/>
      <c r="O188" s="889"/>
      <c r="P188" s="1693"/>
      <c r="Q188" s="1755"/>
      <c r="R188" s="1756"/>
      <c r="S188" s="1618"/>
      <c r="T188" s="1040"/>
      <c r="U188" s="1105"/>
      <c r="V188" s="967"/>
      <c r="W188" s="1105"/>
      <c r="X188" s="1105"/>
      <c r="Y188" s="1105"/>
      <c r="Z188" s="1105"/>
      <c r="AA188" s="1105"/>
      <c r="AB188" s="1105"/>
      <c r="AC188" s="1105"/>
      <c r="AD188" s="1105"/>
      <c r="AE188" s="1105"/>
      <c r="AF188" s="1105"/>
      <c r="AG188" s="1105"/>
      <c r="AH188" s="1105"/>
      <c r="AI188" s="884"/>
      <c r="HF188" s="1201"/>
      <c r="HG188" s="1201"/>
      <c r="HH188" s="1201"/>
      <c r="HI188" s="1201"/>
      <c r="HJ188" s="1201"/>
      <c r="HK188" s="1201"/>
      <c r="HL188" s="1201"/>
      <c r="HM188" s="1201"/>
      <c r="HN188" s="1201"/>
      <c r="HO188" s="1201"/>
      <c r="HP188" s="1201"/>
      <c r="HQ188" s="1201"/>
      <c r="HR188" s="1201"/>
      <c r="HS188" s="1201"/>
      <c r="HT188" s="1201"/>
      <c r="HU188" s="1201"/>
      <c r="HV188" s="1201"/>
      <c r="HW188" s="1201"/>
      <c r="HX188" s="1201"/>
      <c r="HY188" s="1201"/>
      <c r="HZ188" s="1201"/>
      <c r="IA188" s="1201"/>
      <c r="IB188" s="1201"/>
      <c r="IC188" s="1201"/>
      <c r="ID188" s="1201"/>
      <c r="IE188" s="1201"/>
      <c r="IF188" s="1201"/>
      <c r="IG188" s="1201"/>
    </row>
    <row r="189" spans="1:555" ht="28.5" customHeight="1">
      <c r="A189" s="1116"/>
      <c r="B189" s="1116" t="s">
        <v>559</v>
      </c>
      <c r="C189" s="1117" t="s">
        <v>560</v>
      </c>
      <c r="D189" s="1114"/>
      <c r="E189" s="953" t="s">
        <v>500</v>
      </c>
      <c r="F189" s="990"/>
      <c r="G189" s="1115"/>
      <c r="H189" s="806"/>
      <c r="I189" s="1113"/>
      <c r="J189" s="1113"/>
      <c r="K189" s="814"/>
      <c r="L189" s="814"/>
      <c r="M189" s="802"/>
      <c r="N189" s="801"/>
      <c r="O189" s="801"/>
      <c r="P189" s="1700"/>
      <c r="Q189" s="1743"/>
      <c r="R189" s="1744"/>
      <c r="S189" s="1617"/>
      <c r="T189" s="1359"/>
      <c r="U189" s="1381"/>
      <c r="V189" s="1360"/>
      <c r="W189" s="800"/>
      <c r="X189" s="812"/>
      <c r="Y189" s="812"/>
      <c r="Z189" s="812"/>
      <c r="AA189" s="1358"/>
      <c r="AB189" s="1359"/>
      <c r="AC189" s="1359"/>
      <c r="AD189" s="1360"/>
      <c r="AE189" s="800"/>
      <c r="AF189" s="812"/>
      <c r="AG189" s="812"/>
      <c r="AH189" s="812"/>
      <c r="AI189" s="805"/>
      <c r="HF189" s="1201"/>
      <c r="HG189" s="1201"/>
      <c r="HH189" s="1201"/>
      <c r="HI189" s="1201"/>
      <c r="HJ189" s="1201"/>
      <c r="HK189" s="1201"/>
      <c r="HL189" s="1201"/>
      <c r="HM189" s="1201"/>
      <c r="HN189" s="1201"/>
    </row>
    <row r="190" spans="1:555" ht="89.25">
      <c r="A190" s="1102"/>
      <c r="B190" s="1102" t="s">
        <v>334</v>
      </c>
      <c r="C190" s="662" t="s">
        <v>147</v>
      </c>
      <c r="D190" s="663" t="s">
        <v>781</v>
      </c>
      <c r="E190" s="663" t="s">
        <v>511</v>
      </c>
      <c r="F190" s="844" t="s">
        <v>765</v>
      </c>
      <c r="G190" s="579" t="s">
        <v>1051</v>
      </c>
      <c r="H190" s="578"/>
      <c r="I190" s="654" t="s">
        <v>46</v>
      </c>
      <c r="J190" s="745">
        <v>3</v>
      </c>
      <c r="K190" s="1119" t="s">
        <v>766</v>
      </c>
      <c r="L190" s="1393" t="s">
        <v>767</v>
      </c>
      <c r="M190" s="770"/>
      <c r="N190" s="1665">
        <v>22</v>
      </c>
      <c r="O190" s="1666"/>
      <c r="P190" s="1596"/>
      <c r="Q190" s="1776" t="s">
        <v>1135</v>
      </c>
      <c r="R190" s="1775" t="s">
        <v>1135</v>
      </c>
      <c r="S190" s="1652">
        <v>1</v>
      </c>
      <c r="T190" s="1653" t="s">
        <v>107</v>
      </c>
      <c r="U190" s="1654" t="s">
        <v>123</v>
      </c>
      <c r="V190" s="1653" t="s">
        <v>755</v>
      </c>
      <c r="W190" s="1655">
        <v>1</v>
      </c>
      <c r="X190" s="1653" t="s">
        <v>107</v>
      </c>
      <c r="Y190" s="1654" t="s">
        <v>123</v>
      </c>
      <c r="Z190" s="1653" t="s">
        <v>755</v>
      </c>
      <c r="AA190" s="1361">
        <v>1</v>
      </c>
      <c r="AB190" s="1362" t="s">
        <v>107</v>
      </c>
      <c r="AC190" s="1395" t="s">
        <v>108</v>
      </c>
      <c r="AD190" s="1396" t="s">
        <v>148</v>
      </c>
      <c r="AE190" s="868">
        <v>1</v>
      </c>
      <c r="AF190" s="664" t="s">
        <v>107</v>
      </c>
      <c r="AG190" s="1395" t="s">
        <v>108</v>
      </c>
      <c r="AH190" s="1396" t="s">
        <v>148</v>
      </c>
      <c r="AI190" s="1683" t="s">
        <v>1064</v>
      </c>
    </row>
    <row r="191" spans="1:555" ht="38.25">
      <c r="A191" s="935"/>
      <c r="B191" s="974" t="s">
        <v>552</v>
      </c>
      <c r="C191" s="1004" t="s">
        <v>553</v>
      </c>
      <c r="D191" s="1027"/>
      <c r="E191" s="663" t="s">
        <v>511</v>
      </c>
      <c r="F191" s="579" t="s">
        <v>768</v>
      </c>
      <c r="G191" s="1039" t="s">
        <v>1039</v>
      </c>
      <c r="H191" s="699"/>
      <c r="I191" s="696" t="s">
        <v>46</v>
      </c>
      <c r="J191" s="759">
        <v>3</v>
      </c>
      <c r="K191" s="1283" t="s">
        <v>785</v>
      </c>
      <c r="L191" s="766">
        <v>11</v>
      </c>
      <c r="M191" s="766"/>
      <c r="N191" s="673"/>
      <c r="O191" s="641">
        <v>18</v>
      </c>
      <c r="P191" s="1596"/>
      <c r="Q191" s="1771" t="s">
        <v>1157</v>
      </c>
      <c r="R191" s="1775" t="s">
        <v>1136</v>
      </c>
      <c r="S191" s="1642">
        <v>1</v>
      </c>
      <c r="T191" s="1647" t="s">
        <v>104</v>
      </c>
      <c r="U191" s="1648" t="s">
        <v>1164</v>
      </c>
      <c r="V191" s="1647" t="s">
        <v>115</v>
      </c>
      <c r="W191" s="1639">
        <v>1</v>
      </c>
      <c r="X191" s="1653" t="s">
        <v>107</v>
      </c>
      <c r="Y191" s="1654" t="s">
        <v>105</v>
      </c>
      <c r="Z191" s="1654" t="s">
        <v>115</v>
      </c>
      <c r="AA191" s="1356">
        <v>1</v>
      </c>
      <c r="AB191" s="1362" t="s">
        <v>107</v>
      </c>
      <c r="AC191" s="1362" t="s">
        <v>105</v>
      </c>
      <c r="AD191" s="1363" t="s">
        <v>115</v>
      </c>
      <c r="AE191" s="666">
        <v>1</v>
      </c>
      <c r="AF191" s="664" t="s">
        <v>107</v>
      </c>
      <c r="AG191" s="664" t="s">
        <v>105</v>
      </c>
      <c r="AH191" s="664" t="s">
        <v>115</v>
      </c>
      <c r="AI191" s="788" t="s">
        <v>397</v>
      </c>
    </row>
    <row r="192" spans="1:555" ht="30.75" customHeight="1">
      <c r="A192" s="808" t="s">
        <v>1105</v>
      </c>
      <c r="B192" s="808" t="s">
        <v>555</v>
      </c>
      <c r="C192" s="804" t="s">
        <v>56</v>
      </c>
      <c r="D192" s="981"/>
      <c r="E192" s="813" t="s">
        <v>596</v>
      </c>
      <c r="F192" s="813"/>
      <c r="G192" s="816"/>
      <c r="H192" s="803"/>
      <c r="I192" s="1058">
        <v>6</v>
      </c>
      <c r="J192" s="1044" t="s">
        <v>58</v>
      </c>
      <c r="K192" s="1044"/>
      <c r="L192" s="1044"/>
      <c r="M192" s="1044"/>
      <c r="N192" s="889"/>
      <c r="O192" s="889"/>
      <c r="P192" s="1693"/>
      <c r="Q192" s="1755"/>
      <c r="R192" s="1756"/>
      <c r="S192" s="1618"/>
      <c r="T192" s="1040"/>
      <c r="U192" s="1105"/>
      <c r="V192" s="967"/>
      <c r="W192" s="1105"/>
      <c r="X192" s="1105"/>
      <c r="Y192" s="1105"/>
      <c r="Z192" s="1105"/>
      <c r="AA192" s="1105"/>
      <c r="AB192" s="1105"/>
      <c r="AC192" s="1105"/>
      <c r="AD192" s="1105"/>
      <c r="AE192" s="1105"/>
      <c r="AF192" s="1105"/>
      <c r="AG192" s="1105"/>
      <c r="AH192" s="1105"/>
      <c r="AI192" s="884"/>
      <c r="HF192" s="1201"/>
      <c r="HG192" s="1201"/>
      <c r="HH192" s="1201"/>
      <c r="HI192" s="1201"/>
      <c r="HJ192" s="1201"/>
      <c r="HK192" s="1201"/>
      <c r="HL192" s="1201"/>
      <c r="HM192" s="1201"/>
      <c r="HN192" s="1201"/>
      <c r="HO192" s="1201"/>
      <c r="HP192" s="1201"/>
      <c r="HQ192" s="1201"/>
      <c r="HR192" s="1201"/>
      <c r="HS192" s="1201"/>
      <c r="HT192" s="1201"/>
      <c r="HU192" s="1201"/>
      <c r="HV192" s="1201"/>
      <c r="HW192" s="1201"/>
      <c r="HX192" s="1201"/>
      <c r="HY192" s="1201"/>
      <c r="HZ192" s="1201"/>
      <c r="IA192" s="1201"/>
      <c r="IB192" s="1201"/>
      <c r="IC192" s="1201"/>
      <c r="ID192" s="1201"/>
      <c r="IE192" s="1201"/>
      <c r="IF192" s="1201"/>
      <c r="IG192" s="1201"/>
    </row>
    <row r="193" spans="1:241" s="1428" customFormat="1" ht="41.25" hidden="1" customHeight="1">
      <c r="A193" s="1410"/>
      <c r="B193" s="1411" t="s">
        <v>561</v>
      </c>
      <c r="C193" s="1412" t="s">
        <v>769</v>
      </c>
      <c r="D193" s="1413"/>
      <c r="E193" s="1414" t="s">
        <v>511</v>
      </c>
      <c r="F193" s="1413" t="s">
        <v>563</v>
      </c>
      <c r="G193" s="1413" t="s">
        <v>590</v>
      </c>
      <c r="H193" s="1415"/>
      <c r="I193" s="1416" t="s">
        <v>46</v>
      </c>
      <c r="J193" s="1417">
        <v>3</v>
      </c>
      <c r="K193" s="1418" t="s">
        <v>807</v>
      </c>
      <c r="L193" s="1419" t="str">
        <f>"06"</f>
        <v>06</v>
      </c>
      <c r="M193" s="1419"/>
      <c r="N193" s="1420">
        <v>6</v>
      </c>
      <c r="O193" s="1421">
        <v>15</v>
      </c>
      <c r="P193" s="1609">
        <v>0</v>
      </c>
      <c r="Q193" s="1784"/>
      <c r="R193" s="1785"/>
      <c r="S193" s="1623">
        <v>1</v>
      </c>
      <c r="T193" s="1423" t="s">
        <v>107</v>
      </c>
      <c r="U193" s="1424" t="s">
        <v>160</v>
      </c>
      <c r="V193" s="1423"/>
      <c r="W193" s="1422">
        <v>1</v>
      </c>
      <c r="X193" s="1423" t="s">
        <v>107</v>
      </c>
      <c r="Y193" s="1424"/>
      <c r="Z193" s="1424" t="s">
        <v>160</v>
      </c>
      <c r="AA193" s="1422">
        <v>1</v>
      </c>
      <c r="AB193" s="1423" t="s">
        <v>107</v>
      </c>
      <c r="AC193" s="1423"/>
      <c r="AD193" s="1424" t="s">
        <v>160</v>
      </c>
      <c r="AE193" s="1425">
        <v>1</v>
      </c>
      <c r="AF193" s="1424" t="s">
        <v>107</v>
      </c>
      <c r="AG193" s="1424"/>
      <c r="AH193" s="1424" t="s">
        <v>160</v>
      </c>
      <c r="AI193" s="1426" t="s">
        <v>401</v>
      </c>
      <c r="AJ193" s="1427"/>
      <c r="AK193" s="1427"/>
      <c r="AL193" s="1427"/>
      <c r="AM193" s="1427"/>
      <c r="AN193" s="1427"/>
      <c r="AO193" s="1427"/>
      <c r="AP193" s="1427"/>
      <c r="AQ193" s="1427"/>
      <c r="AR193" s="1427"/>
      <c r="AS193" s="1427"/>
      <c r="AT193" s="1427"/>
      <c r="AU193" s="1427"/>
      <c r="AV193" s="1427"/>
      <c r="AW193" s="1427"/>
      <c r="AX193" s="1427"/>
      <c r="AY193" s="1427"/>
      <c r="AZ193" s="1427"/>
      <c r="BA193" s="1427"/>
      <c r="BB193" s="1427"/>
      <c r="BC193" s="1427"/>
      <c r="BD193" s="1427"/>
      <c r="BE193" s="1427"/>
      <c r="BF193" s="1427"/>
      <c r="BG193" s="1427"/>
      <c r="BH193" s="1427"/>
      <c r="BI193" s="1427"/>
      <c r="BJ193" s="1427"/>
      <c r="BK193" s="1427"/>
      <c r="BL193" s="1427"/>
      <c r="BM193" s="1427"/>
      <c r="BN193" s="1427"/>
      <c r="BO193" s="1427"/>
      <c r="BP193" s="1427"/>
      <c r="BQ193" s="1427"/>
      <c r="BR193" s="1427"/>
      <c r="BS193" s="1427"/>
      <c r="BT193" s="1427"/>
      <c r="BU193" s="1427"/>
      <c r="BV193" s="1427"/>
      <c r="BW193" s="1427"/>
      <c r="BX193" s="1427"/>
      <c r="BY193" s="1427"/>
      <c r="BZ193" s="1427"/>
      <c r="CA193" s="1427"/>
      <c r="CB193" s="1427"/>
      <c r="CC193" s="1427"/>
      <c r="CD193" s="1427"/>
      <c r="CE193" s="1427"/>
      <c r="CF193" s="1427"/>
      <c r="CG193" s="1427"/>
      <c r="CH193" s="1427"/>
      <c r="CI193" s="1427"/>
      <c r="CJ193" s="1427"/>
      <c r="CK193" s="1427"/>
      <c r="CL193" s="1427"/>
      <c r="CM193" s="1427"/>
      <c r="CN193" s="1427"/>
      <c r="CO193" s="1427"/>
      <c r="CP193" s="1427"/>
      <c r="CQ193" s="1427"/>
      <c r="CR193" s="1427"/>
      <c r="CS193" s="1427"/>
      <c r="CT193" s="1427"/>
      <c r="CU193" s="1427"/>
      <c r="CV193" s="1427"/>
      <c r="CW193" s="1427"/>
      <c r="CX193" s="1427"/>
      <c r="CY193" s="1427"/>
      <c r="CZ193" s="1427"/>
      <c r="DA193" s="1427"/>
      <c r="DB193" s="1427"/>
      <c r="DC193" s="1427"/>
      <c r="DD193" s="1427"/>
      <c r="DE193" s="1427"/>
      <c r="DF193" s="1427"/>
      <c r="DG193" s="1427"/>
      <c r="DH193" s="1427"/>
      <c r="DI193" s="1427"/>
      <c r="DJ193" s="1427"/>
      <c r="DK193" s="1427"/>
      <c r="DL193" s="1427"/>
      <c r="DM193" s="1427"/>
      <c r="DN193" s="1427"/>
      <c r="DO193" s="1427"/>
      <c r="DP193" s="1427"/>
      <c r="DQ193" s="1427"/>
      <c r="DR193" s="1427"/>
      <c r="DS193" s="1427"/>
      <c r="DT193" s="1427"/>
      <c r="DU193" s="1427"/>
      <c r="DV193" s="1427"/>
      <c r="DW193" s="1427"/>
      <c r="DX193" s="1427"/>
      <c r="DY193" s="1427"/>
      <c r="DZ193" s="1427"/>
      <c r="EA193" s="1427"/>
      <c r="EB193" s="1427"/>
      <c r="EC193" s="1427"/>
      <c r="ED193" s="1427"/>
      <c r="EE193" s="1427"/>
      <c r="EF193" s="1427"/>
      <c r="EG193" s="1427"/>
      <c r="EH193" s="1427"/>
      <c r="EI193" s="1427"/>
      <c r="EJ193" s="1427"/>
      <c r="EK193" s="1427"/>
      <c r="EL193" s="1427"/>
      <c r="EM193" s="1427"/>
      <c r="EN193" s="1427"/>
      <c r="EO193" s="1427"/>
      <c r="EP193" s="1427"/>
      <c r="EQ193" s="1427"/>
      <c r="ER193" s="1427"/>
      <c r="ES193" s="1427"/>
      <c r="ET193" s="1427"/>
      <c r="EU193" s="1427"/>
      <c r="EV193" s="1427"/>
      <c r="EW193" s="1427"/>
      <c r="EX193" s="1427"/>
      <c r="EY193" s="1427"/>
      <c r="EZ193" s="1427"/>
      <c r="FA193" s="1427"/>
      <c r="FB193" s="1427"/>
      <c r="FC193" s="1427"/>
      <c r="FD193" s="1427"/>
      <c r="FE193" s="1427"/>
      <c r="FF193" s="1427"/>
      <c r="FG193" s="1427"/>
      <c r="FH193" s="1427"/>
      <c r="FI193" s="1427"/>
      <c r="FJ193" s="1427"/>
      <c r="FK193" s="1427"/>
      <c r="FL193" s="1427"/>
      <c r="FM193" s="1427"/>
      <c r="FN193" s="1427"/>
      <c r="FO193" s="1427"/>
      <c r="FP193" s="1427"/>
      <c r="FQ193" s="1427"/>
      <c r="FR193" s="1427"/>
      <c r="FS193" s="1427"/>
      <c r="FT193" s="1427"/>
      <c r="FU193" s="1427"/>
      <c r="FV193" s="1427"/>
      <c r="FW193" s="1427"/>
      <c r="FX193" s="1427"/>
      <c r="FY193" s="1427"/>
      <c r="FZ193" s="1427"/>
      <c r="GA193" s="1427"/>
      <c r="GB193" s="1427"/>
      <c r="GC193" s="1427"/>
      <c r="GD193" s="1427"/>
      <c r="GE193" s="1427"/>
      <c r="GF193" s="1427"/>
      <c r="GG193" s="1427"/>
      <c r="GH193" s="1427"/>
      <c r="GI193" s="1427"/>
      <c r="GJ193" s="1427"/>
      <c r="GK193" s="1427"/>
      <c r="GL193" s="1427"/>
      <c r="GM193" s="1427"/>
      <c r="GN193" s="1427"/>
      <c r="GO193" s="1427"/>
      <c r="GP193" s="1427"/>
      <c r="GQ193" s="1427"/>
      <c r="GR193" s="1427"/>
      <c r="GS193" s="1427"/>
      <c r="GT193" s="1427"/>
      <c r="GU193" s="1427"/>
      <c r="GV193" s="1427"/>
      <c r="GW193" s="1427"/>
      <c r="GX193" s="1427"/>
      <c r="GY193" s="1427"/>
      <c r="GZ193" s="1427"/>
      <c r="HA193" s="1427"/>
      <c r="HB193" s="1427"/>
      <c r="HC193" s="1427"/>
      <c r="HD193" s="1427"/>
      <c r="HE193" s="1427"/>
    </row>
    <row r="194" spans="1:241" ht="114.75" customHeight="1">
      <c r="A194" s="819"/>
      <c r="B194" s="1101" t="s">
        <v>562</v>
      </c>
      <c r="C194" s="655" t="s">
        <v>49</v>
      </c>
      <c r="D194" s="1027"/>
      <c r="E194" s="663" t="s">
        <v>511</v>
      </c>
      <c r="F194" s="579" t="s">
        <v>563</v>
      </c>
      <c r="G194" s="579" t="s">
        <v>590</v>
      </c>
      <c r="H194" s="578"/>
      <c r="I194" s="654" t="s">
        <v>46</v>
      </c>
      <c r="J194" s="745">
        <v>3</v>
      </c>
      <c r="K194" s="1283" t="s">
        <v>793</v>
      </c>
      <c r="L194" s="770" t="str">
        <f>"06"</f>
        <v>06</v>
      </c>
      <c r="M194" s="770"/>
      <c r="N194" s="1177">
        <v>10</v>
      </c>
      <c r="O194" s="861">
        <v>10</v>
      </c>
      <c r="P194" s="1658"/>
      <c r="Q194" s="1771" t="s">
        <v>1157</v>
      </c>
      <c r="R194" s="1786" t="s">
        <v>1125</v>
      </c>
      <c r="S194" s="1634">
        <v>1</v>
      </c>
      <c r="T194" s="1827" t="s">
        <v>104</v>
      </c>
      <c r="U194" s="1397" t="s">
        <v>113</v>
      </c>
      <c r="V194" s="1827"/>
      <c r="W194" s="1635">
        <v>1</v>
      </c>
      <c r="X194" s="1656" t="s">
        <v>107</v>
      </c>
      <c r="Y194" s="1657" t="s">
        <v>108</v>
      </c>
      <c r="Z194" s="1657" t="s">
        <v>161</v>
      </c>
      <c r="AA194" s="1356">
        <v>1</v>
      </c>
      <c r="AB194" s="1362" t="s">
        <v>107</v>
      </c>
      <c r="AC194" s="1362" t="s">
        <v>108</v>
      </c>
      <c r="AD194" s="1363" t="s">
        <v>161</v>
      </c>
      <c r="AE194" s="666">
        <v>1</v>
      </c>
      <c r="AF194" s="664" t="s">
        <v>107</v>
      </c>
      <c r="AG194" s="664" t="s">
        <v>108</v>
      </c>
      <c r="AH194" s="664" t="s">
        <v>161</v>
      </c>
      <c r="AI194" s="790" t="s">
        <v>402</v>
      </c>
    </row>
    <row r="195" spans="1:241" s="1073" customFormat="1" ht="41.25" customHeight="1">
      <c r="A195" s="1659"/>
      <c r="B195" s="1660" t="s">
        <v>1041</v>
      </c>
      <c r="C195" s="655" t="s">
        <v>1042</v>
      </c>
      <c r="D195" s="1104"/>
      <c r="E195" s="663" t="s">
        <v>511</v>
      </c>
      <c r="F195" s="1104" t="s">
        <v>563</v>
      </c>
      <c r="G195" s="1104" t="s">
        <v>590</v>
      </c>
      <c r="H195" s="1661"/>
      <c r="I195" s="653" t="s">
        <v>46</v>
      </c>
      <c r="J195" s="1662">
        <v>3</v>
      </c>
      <c r="K195" s="1276" t="s">
        <v>1061</v>
      </c>
      <c r="L195" s="1663">
        <v>11</v>
      </c>
      <c r="M195" s="1663"/>
      <c r="N195" s="1177">
        <v>0</v>
      </c>
      <c r="O195" s="861">
        <v>18</v>
      </c>
      <c r="P195" s="1658">
        <v>0</v>
      </c>
      <c r="Q195" s="1771" t="s">
        <v>1157</v>
      </c>
      <c r="R195" s="1786" t="s">
        <v>1169</v>
      </c>
      <c r="S195" s="1642">
        <v>1</v>
      </c>
      <c r="T195" s="1647" t="s">
        <v>107</v>
      </c>
      <c r="U195" s="1648" t="s">
        <v>105</v>
      </c>
      <c r="V195" s="1647" t="s">
        <v>1062</v>
      </c>
      <c r="W195" s="1639">
        <v>1</v>
      </c>
      <c r="X195" s="1653" t="s">
        <v>107</v>
      </c>
      <c r="Y195" s="1654" t="s">
        <v>105</v>
      </c>
      <c r="Z195" s="1654" t="s">
        <v>115</v>
      </c>
      <c r="AA195" s="1407">
        <v>1</v>
      </c>
      <c r="AB195" s="1395" t="s">
        <v>107</v>
      </c>
      <c r="AC195" s="1395" t="s">
        <v>105</v>
      </c>
      <c r="AD195" s="1396" t="s">
        <v>115</v>
      </c>
      <c r="AE195" s="1408">
        <v>1</v>
      </c>
      <c r="AF195" s="1396" t="s">
        <v>107</v>
      </c>
      <c r="AG195" s="1396" t="s">
        <v>105</v>
      </c>
      <c r="AH195" s="1396" t="s">
        <v>115</v>
      </c>
      <c r="AI195" s="1677"/>
      <c r="AJ195" s="1012"/>
      <c r="AK195" s="1012"/>
      <c r="AL195" s="1012"/>
      <c r="AM195" s="1012"/>
      <c r="AN195" s="1012"/>
      <c r="AO195" s="1012"/>
      <c r="AP195" s="1012"/>
      <c r="AQ195" s="1012"/>
      <c r="AR195" s="1012"/>
      <c r="AS195" s="1012"/>
      <c r="AT195" s="1012"/>
      <c r="AU195" s="1012"/>
      <c r="AV195" s="1012"/>
      <c r="AW195" s="1012"/>
      <c r="AX195" s="1012"/>
      <c r="AY195" s="1012"/>
      <c r="AZ195" s="1012"/>
      <c r="BA195" s="1012"/>
      <c r="BB195" s="1012"/>
      <c r="BC195" s="1012"/>
      <c r="BD195" s="1012"/>
      <c r="BE195" s="1012"/>
      <c r="BF195" s="1012"/>
      <c r="BG195" s="1012"/>
      <c r="BH195" s="1012"/>
      <c r="BI195" s="1012"/>
      <c r="BJ195" s="1012"/>
      <c r="BK195" s="1012"/>
      <c r="BL195" s="1012"/>
      <c r="BM195" s="1012"/>
      <c r="BN195" s="1012"/>
      <c r="BO195" s="1012"/>
      <c r="BP195" s="1012"/>
      <c r="BQ195" s="1012"/>
      <c r="BR195" s="1012"/>
      <c r="BS195" s="1012"/>
      <c r="BT195" s="1012"/>
      <c r="BU195" s="1012"/>
      <c r="BV195" s="1012"/>
      <c r="BW195" s="1012"/>
      <c r="BX195" s="1012"/>
      <c r="BY195" s="1012"/>
      <c r="BZ195" s="1012"/>
      <c r="CA195" s="1012"/>
      <c r="CB195" s="1012"/>
      <c r="CC195" s="1012"/>
      <c r="CD195" s="1012"/>
      <c r="CE195" s="1012"/>
      <c r="CF195" s="1012"/>
      <c r="CG195" s="1012"/>
      <c r="CH195" s="1012"/>
      <c r="CI195" s="1012"/>
      <c r="CJ195" s="1012"/>
      <c r="CK195" s="1012"/>
      <c r="CL195" s="1012"/>
      <c r="CM195" s="1012"/>
      <c r="CN195" s="1012"/>
      <c r="CO195" s="1012"/>
      <c r="CP195" s="1012"/>
      <c r="CQ195" s="1012"/>
      <c r="CR195" s="1012"/>
      <c r="CS195" s="1012"/>
      <c r="CT195" s="1012"/>
      <c r="CU195" s="1012"/>
      <c r="CV195" s="1012"/>
      <c r="CW195" s="1012"/>
      <c r="CX195" s="1012"/>
      <c r="CY195" s="1012"/>
      <c r="CZ195" s="1012"/>
      <c r="DA195" s="1012"/>
      <c r="DB195" s="1012"/>
      <c r="DC195" s="1012"/>
      <c r="DD195" s="1012"/>
      <c r="DE195" s="1012"/>
      <c r="DF195" s="1012"/>
      <c r="DG195" s="1012"/>
      <c r="DH195" s="1012"/>
      <c r="DI195" s="1012"/>
      <c r="DJ195" s="1012"/>
      <c r="DK195" s="1012"/>
      <c r="DL195" s="1012"/>
      <c r="DM195" s="1012"/>
      <c r="DN195" s="1012"/>
      <c r="DO195" s="1012"/>
      <c r="DP195" s="1012"/>
      <c r="DQ195" s="1012"/>
      <c r="DR195" s="1012"/>
      <c r="DS195" s="1012"/>
      <c r="DT195" s="1012"/>
      <c r="DU195" s="1012"/>
      <c r="DV195" s="1012"/>
      <c r="DW195" s="1012"/>
      <c r="DX195" s="1012"/>
      <c r="DY195" s="1012"/>
      <c r="DZ195" s="1012"/>
      <c r="EA195" s="1012"/>
      <c r="EB195" s="1012"/>
      <c r="EC195" s="1012"/>
      <c r="ED195" s="1012"/>
      <c r="EE195" s="1012"/>
      <c r="EF195" s="1012"/>
      <c r="EG195" s="1012"/>
      <c r="EH195" s="1012"/>
      <c r="EI195" s="1012"/>
      <c r="EJ195" s="1012"/>
      <c r="EK195" s="1012"/>
      <c r="EL195" s="1012"/>
      <c r="EM195" s="1012"/>
      <c r="EN195" s="1012"/>
      <c r="EO195" s="1012"/>
      <c r="EP195" s="1012"/>
      <c r="EQ195" s="1012"/>
      <c r="ER195" s="1012"/>
      <c r="ES195" s="1012"/>
      <c r="ET195" s="1012"/>
      <c r="EU195" s="1012"/>
      <c r="EV195" s="1012"/>
      <c r="EW195" s="1012"/>
      <c r="EX195" s="1012"/>
      <c r="EY195" s="1012"/>
      <c r="EZ195" s="1012"/>
      <c r="FA195" s="1012"/>
      <c r="FB195" s="1012"/>
      <c r="FC195" s="1012"/>
      <c r="FD195" s="1012"/>
      <c r="FE195" s="1012"/>
      <c r="FF195" s="1012"/>
      <c r="FG195" s="1012"/>
      <c r="FH195" s="1012"/>
      <c r="FI195" s="1012"/>
      <c r="FJ195" s="1012"/>
      <c r="FK195" s="1012"/>
      <c r="FL195" s="1012"/>
      <c r="FM195" s="1012"/>
      <c r="FN195" s="1012"/>
      <c r="FO195" s="1012"/>
      <c r="FP195" s="1012"/>
      <c r="FQ195" s="1012"/>
      <c r="FR195" s="1012"/>
      <c r="FS195" s="1012"/>
      <c r="FT195" s="1012"/>
      <c r="FU195" s="1012"/>
      <c r="FV195" s="1012"/>
      <c r="FW195" s="1012"/>
      <c r="FX195" s="1012"/>
      <c r="FY195" s="1012"/>
      <c r="FZ195" s="1012"/>
      <c r="GA195" s="1012"/>
      <c r="GB195" s="1012"/>
      <c r="GC195" s="1012"/>
      <c r="GD195" s="1012"/>
      <c r="GE195" s="1012"/>
      <c r="GF195" s="1012"/>
      <c r="GG195" s="1012"/>
      <c r="GH195" s="1012"/>
      <c r="GI195" s="1012"/>
      <c r="GJ195" s="1012"/>
      <c r="GK195" s="1012"/>
      <c r="GL195" s="1012"/>
      <c r="GM195" s="1012"/>
      <c r="GN195" s="1012"/>
      <c r="GO195" s="1012"/>
      <c r="GP195" s="1012"/>
      <c r="GQ195" s="1012"/>
      <c r="GR195" s="1012"/>
      <c r="GS195" s="1012"/>
      <c r="GT195" s="1012"/>
      <c r="GU195" s="1012"/>
      <c r="GV195" s="1012"/>
      <c r="GW195" s="1012"/>
      <c r="GX195" s="1012"/>
      <c r="GY195" s="1012"/>
      <c r="GZ195" s="1012"/>
      <c r="HA195" s="1012"/>
      <c r="HB195" s="1012"/>
      <c r="HC195" s="1012"/>
      <c r="HD195" s="1012"/>
      <c r="HE195" s="1012"/>
    </row>
    <row r="196" spans="1:241" ht="30.75" customHeight="1">
      <c r="A196" s="808" t="s">
        <v>1106</v>
      </c>
      <c r="B196" s="808" t="s">
        <v>556</v>
      </c>
      <c r="C196" s="804" t="s">
        <v>149</v>
      </c>
      <c r="D196" s="981"/>
      <c r="E196" s="813" t="s">
        <v>596</v>
      </c>
      <c r="F196" s="813"/>
      <c r="G196" s="816"/>
      <c r="H196" s="803"/>
      <c r="I196" s="1058">
        <v>6</v>
      </c>
      <c r="J196" s="1044" t="s">
        <v>58</v>
      </c>
      <c r="K196" s="1044"/>
      <c r="L196" s="1044"/>
      <c r="M196" s="1044"/>
      <c r="N196" s="889"/>
      <c r="O196" s="889"/>
      <c r="P196" s="1693"/>
      <c r="Q196" s="1755"/>
      <c r="R196" s="1756"/>
      <c r="S196" s="1618"/>
      <c r="T196" s="1040"/>
      <c r="U196" s="1105"/>
      <c r="V196" s="967"/>
      <c r="W196" s="1105"/>
      <c r="X196" s="1105"/>
      <c r="Y196" s="1105"/>
      <c r="Z196" s="1105"/>
      <c r="AA196" s="1105"/>
      <c r="AB196" s="1105"/>
      <c r="AC196" s="1105"/>
      <c r="AD196" s="1105"/>
      <c r="AE196" s="1105"/>
      <c r="AF196" s="1105"/>
      <c r="AG196" s="1105"/>
      <c r="AH196" s="1105"/>
      <c r="AI196" s="884"/>
      <c r="HF196" s="1201"/>
      <c r="HG196" s="1201"/>
      <c r="HH196" s="1201"/>
      <c r="HI196" s="1201"/>
      <c r="HJ196" s="1201"/>
      <c r="HK196" s="1201"/>
      <c r="HL196" s="1201"/>
      <c r="HM196" s="1201"/>
      <c r="HN196" s="1201"/>
      <c r="HO196" s="1201"/>
      <c r="HP196" s="1201"/>
      <c r="HQ196" s="1201"/>
      <c r="HR196" s="1201"/>
      <c r="HS196" s="1201"/>
      <c r="HT196" s="1201"/>
      <c r="HU196" s="1201"/>
      <c r="HV196" s="1201"/>
      <c r="HW196" s="1201"/>
      <c r="HX196" s="1201"/>
      <c r="HY196" s="1201"/>
      <c r="HZ196" s="1201"/>
      <c r="IA196" s="1201"/>
      <c r="IB196" s="1201"/>
      <c r="IC196" s="1201"/>
      <c r="ID196" s="1201"/>
      <c r="IE196" s="1201"/>
      <c r="IF196" s="1201"/>
      <c r="IG196" s="1201"/>
    </row>
    <row r="197" spans="1:241" ht="30" customHeight="1">
      <c r="A197" s="1116" t="s">
        <v>566</v>
      </c>
      <c r="B197" s="1116" t="s">
        <v>564</v>
      </c>
      <c r="C197" s="1117" t="s">
        <v>565</v>
      </c>
      <c r="D197" s="1114"/>
      <c r="E197" s="953" t="s">
        <v>500</v>
      </c>
      <c r="F197" s="990"/>
      <c r="G197" s="1115"/>
      <c r="H197" s="806"/>
      <c r="I197" s="1113"/>
      <c r="J197" s="1113"/>
      <c r="K197" s="814"/>
      <c r="L197" s="814"/>
      <c r="M197" s="802"/>
      <c r="N197" s="801"/>
      <c r="O197" s="801"/>
      <c r="P197" s="1700"/>
      <c r="Q197" s="1743"/>
      <c r="R197" s="1744"/>
      <c r="S197" s="1571"/>
      <c r="T197" s="801"/>
      <c r="U197" s="801"/>
      <c r="V197" s="801"/>
      <c r="W197" s="801"/>
      <c r="X197" s="801"/>
      <c r="Y197" s="801"/>
      <c r="Z197" s="801"/>
      <c r="AA197" s="801"/>
      <c r="AB197" s="801"/>
      <c r="AC197" s="801"/>
      <c r="AD197" s="801"/>
      <c r="AE197" s="801"/>
      <c r="AF197" s="801"/>
      <c r="AG197" s="801"/>
      <c r="AH197" s="801"/>
      <c r="AI197" s="801"/>
      <c r="HF197" s="1201"/>
      <c r="HG197" s="1201"/>
      <c r="HH197" s="1201"/>
      <c r="HI197" s="1201"/>
      <c r="HJ197" s="1201"/>
      <c r="HK197" s="1201"/>
      <c r="HL197" s="1201"/>
      <c r="HM197" s="1201"/>
      <c r="HN197" s="1201"/>
    </row>
    <row r="198" spans="1:241" s="1524" customFormat="1" ht="107.25" customHeight="1">
      <c r="A198" s="1102"/>
      <c r="B198" s="1102" t="s">
        <v>334</v>
      </c>
      <c r="C198" s="662" t="s">
        <v>147</v>
      </c>
      <c r="D198" s="663" t="str">
        <f>IF(D190="","",D190)</f>
        <v>LOL5H7E</v>
      </c>
      <c r="E198" s="663" t="str">
        <f t="shared" ref="E198:H198" si="33">IF(E190="","",E190)</f>
        <v>UE spécialisation</v>
      </c>
      <c r="F198" s="844" t="str">
        <f t="shared" si="33"/>
        <v>L2 SDL parc. MEF FLM-FLE et LSF,  L3 SDL parc. MEF FLM, L2 LLCER  et LEA parc. MEF FLM-FLE et MEEF 1er degré, L3 LLCER  et LEA parc. MEEF 1er degré</v>
      </c>
      <c r="G198" s="579" t="str">
        <f t="shared" si="33"/>
        <v>ESPE</v>
      </c>
      <c r="H198" s="578" t="str">
        <f t="shared" si="33"/>
        <v/>
      </c>
      <c r="I198" s="654" t="s">
        <v>46</v>
      </c>
      <c r="J198" s="745">
        <v>3</v>
      </c>
      <c r="K198" s="1119" t="str">
        <f t="shared" ref="K198:AI198" si="34">IF(K190="","",K190)</f>
        <v>DOYEN Anne-Lise</v>
      </c>
      <c r="L198" s="1393" t="str">
        <f t="shared" si="34"/>
        <v>16 et 70</v>
      </c>
      <c r="M198" s="770" t="str">
        <f t="shared" si="34"/>
        <v/>
      </c>
      <c r="N198" s="1665">
        <f t="shared" si="34"/>
        <v>22</v>
      </c>
      <c r="O198" s="1666" t="str">
        <f t="shared" si="34"/>
        <v/>
      </c>
      <c r="P198" s="1596" t="str">
        <f t="shared" si="34"/>
        <v/>
      </c>
      <c r="Q198" s="1789" t="str">
        <f t="shared" si="34"/>
        <v>100% CT DOSSIER</v>
      </c>
      <c r="R198" s="1790" t="str">
        <f t="shared" si="34"/>
        <v>100% CT DOSSIER</v>
      </c>
      <c r="S198" s="1652">
        <f t="shared" si="34"/>
        <v>1</v>
      </c>
      <c r="T198" s="1653" t="str">
        <f t="shared" si="34"/>
        <v>CT</v>
      </c>
      <c r="U198" s="1654" t="str">
        <f t="shared" si="34"/>
        <v>Ecrit</v>
      </c>
      <c r="V198" s="1653" t="str">
        <f t="shared" si="34"/>
        <v>1h00</v>
      </c>
      <c r="W198" s="1655">
        <f t="shared" si="34"/>
        <v>1</v>
      </c>
      <c r="X198" s="1653" t="str">
        <f t="shared" si="34"/>
        <v>CT</v>
      </c>
      <c r="Y198" s="1654" t="str">
        <f t="shared" si="34"/>
        <v>Ecrit</v>
      </c>
      <c r="Z198" s="1653" t="str">
        <f t="shared" si="34"/>
        <v>1h00</v>
      </c>
      <c r="AA198" s="1361">
        <f t="shared" si="34"/>
        <v>1</v>
      </c>
      <c r="AB198" s="1362" t="str">
        <f t="shared" si="34"/>
        <v>CT</v>
      </c>
      <c r="AC198" s="1395" t="str">
        <f t="shared" si="34"/>
        <v>oral</v>
      </c>
      <c r="AD198" s="1396" t="str">
        <f t="shared" si="34"/>
        <v>20 min</v>
      </c>
      <c r="AE198" s="868">
        <f t="shared" si="34"/>
        <v>1</v>
      </c>
      <c r="AF198" s="664" t="str">
        <f t="shared" si="34"/>
        <v>CT</v>
      </c>
      <c r="AG198" s="1395" t="str">
        <f t="shared" si="34"/>
        <v>oral</v>
      </c>
      <c r="AH198" s="1396" t="str">
        <f t="shared" si="34"/>
        <v>20 min</v>
      </c>
      <c r="AI198" s="1683" t="str">
        <f t="shared" si="34"/>
        <v>Découvrir quelques sous-domaines de la psychologie et de la sociologie, leurs démarches et leurs objets d'études.Cet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J198" s="1516"/>
      <c r="AK198" s="1516"/>
      <c r="AL198" s="1516"/>
      <c r="AM198" s="1516"/>
      <c r="AN198" s="1516"/>
      <c r="AO198" s="1516"/>
      <c r="AP198" s="1516"/>
      <c r="AQ198" s="1516"/>
      <c r="AR198" s="1516"/>
      <c r="AS198" s="1516"/>
      <c r="AT198" s="1516"/>
      <c r="AU198" s="1516"/>
      <c r="AV198" s="1516"/>
      <c r="AW198" s="1516"/>
      <c r="AX198" s="1516"/>
      <c r="AY198" s="1516"/>
      <c r="AZ198" s="1516"/>
      <c r="BA198" s="1516"/>
      <c r="BB198" s="1516"/>
      <c r="BC198" s="1516"/>
      <c r="BD198" s="1516"/>
      <c r="BE198" s="1516"/>
      <c r="BF198" s="1516"/>
      <c r="BG198" s="1516"/>
      <c r="BH198" s="1516"/>
      <c r="BI198" s="1516"/>
      <c r="BJ198" s="1516"/>
      <c r="BK198" s="1516"/>
      <c r="BL198" s="1516"/>
      <c r="BM198" s="1516"/>
      <c r="BN198" s="1516"/>
      <c r="BO198" s="1516"/>
      <c r="BP198" s="1516"/>
      <c r="BQ198" s="1516"/>
      <c r="BR198" s="1516"/>
      <c r="BS198" s="1516"/>
      <c r="BT198" s="1516"/>
      <c r="BU198" s="1516"/>
      <c r="BV198" s="1516"/>
      <c r="BW198" s="1516"/>
      <c r="BX198" s="1516"/>
      <c r="BY198" s="1516"/>
      <c r="BZ198" s="1516"/>
      <c r="CA198" s="1516"/>
      <c r="CB198" s="1516"/>
      <c r="CC198" s="1516"/>
      <c r="CD198" s="1516"/>
      <c r="CE198" s="1516"/>
      <c r="CF198" s="1516"/>
      <c r="CG198" s="1516"/>
      <c r="CH198" s="1516"/>
      <c r="CI198" s="1516"/>
      <c r="CJ198" s="1516"/>
      <c r="CK198" s="1516"/>
      <c r="CL198" s="1516"/>
      <c r="CM198" s="1516"/>
      <c r="CN198" s="1516"/>
      <c r="CO198" s="1516"/>
      <c r="CP198" s="1516"/>
      <c r="CQ198" s="1516"/>
      <c r="CR198" s="1516"/>
      <c r="CS198" s="1516"/>
      <c r="CT198" s="1516"/>
      <c r="CU198" s="1516"/>
      <c r="CV198" s="1516"/>
      <c r="CW198" s="1516"/>
      <c r="CX198" s="1516"/>
      <c r="CY198" s="1516"/>
      <c r="CZ198" s="1516"/>
      <c r="DA198" s="1516"/>
      <c r="DB198" s="1516"/>
      <c r="DC198" s="1516"/>
      <c r="DD198" s="1516"/>
      <c r="DE198" s="1516"/>
      <c r="DF198" s="1516"/>
      <c r="DG198" s="1523"/>
      <c r="DH198" s="1523"/>
      <c r="DI198" s="1523"/>
      <c r="DJ198" s="1523"/>
      <c r="DK198" s="1523"/>
      <c r="DL198" s="1523"/>
      <c r="DM198" s="1523"/>
      <c r="DN198" s="1523"/>
      <c r="DO198" s="1523"/>
      <c r="DP198" s="1523"/>
      <c r="DQ198" s="1523"/>
      <c r="DR198" s="1523"/>
      <c r="DS198" s="1523"/>
      <c r="DT198" s="1523"/>
      <c r="DU198" s="1523"/>
      <c r="DV198" s="1523"/>
      <c r="DW198" s="1523"/>
      <c r="DX198" s="1523"/>
      <c r="DY198" s="1523"/>
      <c r="DZ198" s="1523"/>
      <c r="EA198" s="1523"/>
      <c r="EB198" s="1523"/>
      <c r="EC198" s="1523"/>
      <c r="ED198" s="1523"/>
      <c r="EE198" s="1523"/>
      <c r="EF198" s="1523"/>
      <c r="EG198" s="1523"/>
      <c r="EH198" s="1523"/>
      <c r="EI198" s="1523"/>
      <c r="EJ198" s="1523"/>
      <c r="EK198" s="1523"/>
      <c r="EL198" s="1523"/>
      <c r="EM198" s="1523"/>
      <c r="EN198" s="1523"/>
      <c r="EO198" s="1523"/>
      <c r="EP198" s="1523"/>
      <c r="EQ198" s="1523"/>
      <c r="ER198" s="1523"/>
      <c r="ES198" s="1523"/>
      <c r="ET198" s="1523"/>
      <c r="EU198" s="1523"/>
      <c r="EV198" s="1523"/>
      <c r="EW198" s="1523"/>
      <c r="EX198" s="1523"/>
      <c r="EY198" s="1523"/>
      <c r="EZ198" s="1523"/>
      <c r="FA198" s="1523"/>
      <c r="FB198" s="1523"/>
      <c r="FC198" s="1523"/>
      <c r="FD198" s="1523"/>
      <c r="FE198" s="1523"/>
      <c r="FF198" s="1523"/>
      <c r="FG198" s="1523"/>
      <c r="FH198" s="1523"/>
      <c r="FI198" s="1523"/>
      <c r="FJ198" s="1523"/>
      <c r="FK198" s="1523"/>
      <c r="FL198" s="1523"/>
      <c r="FM198" s="1523"/>
      <c r="FN198" s="1523"/>
      <c r="FO198" s="1523"/>
      <c r="FP198" s="1523"/>
      <c r="FQ198" s="1523"/>
      <c r="FR198" s="1523"/>
      <c r="FS198" s="1523"/>
      <c r="FT198" s="1523"/>
      <c r="FU198" s="1523"/>
      <c r="FV198" s="1523"/>
      <c r="FW198" s="1523"/>
      <c r="FX198" s="1523"/>
      <c r="FY198" s="1523"/>
      <c r="FZ198" s="1523"/>
      <c r="GA198" s="1523"/>
      <c r="GB198" s="1523"/>
      <c r="GC198" s="1523"/>
      <c r="GD198" s="1523"/>
      <c r="GE198" s="1523"/>
      <c r="GF198" s="1523"/>
      <c r="GG198" s="1523"/>
      <c r="GH198" s="1523"/>
      <c r="GI198" s="1523"/>
      <c r="GJ198" s="1523"/>
      <c r="GK198" s="1523"/>
      <c r="GL198" s="1523"/>
      <c r="GM198" s="1523"/>
      <c r="GN198" s="1523"/>
      <c r="GO198" s="1523"/>
      <c r="GP198" s="1523"/>
      <c r="GQ198" s="1523"/>
      <c r="GR198" s="1523"/>
      <c r="GS198" s="1523"/>
      <c r="GT198" s="1523"/>
      <c r="GU198" s="1523"/>
      <c r="GV198" s="1523"/>
      <c r="GW198" s="1523"/>
      <c r="GX198" s="1523"/>
      <c r="GY198" s="1523"/>
      <c r="GZ198" s="1523"/>
      <c r="HA198" s="1523"/>
      <c r="HB198" s="1523"/>
      <c r="HC198" s="1523"/>
      <c r="HD198" s="1523"/>
      <c r="HE198" s="1523"/>
    </row>
    <row r="199" spans="1:241" ht="100.5" customHeight="1">
      <c r="A199" s="819"/>
      <c r="B199" s="924" t="s">
        <v>567</v>
      </c>
      <c r="C199" s="655" t="s">
        <v>50</v>
      </c>
      <c r="D199" s="1027"/>
      <c r="E199" s="663" t="s">
        <v>511</v>
      </c>
      <c r="F199" s="1018" t="s">
        <v>770</v>
      </c>
      <c r="G199" s="579" t="s">
        <v>163</v>
      </c>
      <c r="H199" s="578"/>
      <c r="I199" s="654" t="s">
        <v>46</v>
      </c>
      <c r="J199" s="745">
        <v>3</v>
      </c>
      <c r="K199" s="770" t="s">
        <v>771</v>
      </c>
      <c r="L199" s="770">
        <v>71</v>
      </c>
      <c r="M199" s="770"/>
      <c r="N199" s="1120"/>
      <c r="O199" s="1121">
        <v>24</v>
      </c>
      <c r="P199" s="1694"/>
      <c r="Q199" s="1776" t="s">
        <v>1129</v>
      </c>
      <c r="R199" s="1775" t="s">
        <v>1137</v>
      </c>
      <c r="S199" s="1649">
        <v>1</v>
      </c>
      <c r="T199" s="1678" t="s">
        <v>104</v>
      </c>
      <c r="U199" s="1678"/>
      <c r="V199" s="1678"/>
      <c r="W199" s="1679">
        <v>1</v>
      </c>
      <c r="X199" s="1678" t="s">
        <v>107</v>
      </c>
      <c r="Y199" s="1679" t="s">
        <v>124</v>
      </c>
      <c r="Z199" s="1680" t="s">
        <v>940</v>
      </c>
      <c r="AA199" s="1364">
        <v>1</v>
      </c>
      <c r="AB199" s="1365" t="s">
        <v>107</v>
      </c>
      <c r="AC199" s="1365" t="s">
        <v>124</v>
      </c>
      <c r="AD199" s="1365" t="s">
        <v>940</v>
      </c>
      <c r="AE199" s="1122">
        <v>1</v>
      </c>
      <c r="AF199" s="1123" t="s">
        <v>107</v>
      </c>
      <c r="AG199" s="1123" t="s">
        <v>124</v>
      </c>
      <c r="AH199" s="1123" t="s">
        <v>940</v>
      </c>
      <c r="AI199" s="1124" t="s">
        <v>403</v>
      </c>
    </row>
    <row r="200" spans="1:241" ht="30.75" customHeight="1">
      <c r="A200" s="808" t="s">
        <v>1107</v>
      </c>
      <c r="B200" s="808" t="s">
        <v>557</v>
      </c>
      <c r="C200" s="804" t="s">
        <v>609</v>
      </c>
      <c r="D200" s="981"/>
      <c r="E200" s="813" t="s">
        <v>596</v>
      </c>
      <c r="F200" s="813"/>
      <c r="G200" s="816"/>
      <c r="H200" s="803"/>
      <c r="I200" s="1058">
        <v>6</v>
      </c>
      <c r="J200" s="1044" t="s">
        <v>58</v>
      </c>
      <c r="K200" s="1044"/>
      <c r="L200" s="1044"/>
      <c r="M200" s="1044"/>
      <c r="N200" s="889"/>
      <c r="O200" s="889"/>
      <c r="P200" s="1693"/>
      <c r="Q200" s="1755"/>
      <c r="R200" s="1756"/>
      <c r="S200" s="1618"/>
      <c r="T200" s="1040"/>
      <c r="U200" s="1105"/>
      <c r="V200" s="967"/>
      <c r="W200" s="1105"/>
      <c r="X200" s="1105"/>
      <c r="Y200" s="1105"/>
      <c r="Z200" s="1105"/>
      <c r="AA200" s="1105"/>
      <c r="AB200" s="1105"/>
      <c r="AC200" s="1105"/>
      <c r="AD200" s="1105"/>
      <c r="AE200" s="1105"/>
      <c r="AF200" s="1105"/>
      <c r="AG200" s="1105"/>
      <c r="AH200" s="1105"/>
      <c r="AI200" s="884"/>
      <c r="HF200" s="1201"/>
      <c r="HG200" s="1201"/>
      <c r="HH200" s="1201"/>
      <c r="HI200" s="1201"/>
      <c r="HJ200" s="1201"/>
      <c r="HK200" s="1201"/>
      <c r="HL200" s="1201"/>
      <c r="HM200" s="1201"/>
      <c r="HN200" s="1201"/>
      <c r="HO200" s="1201"/>
      <c r="HP200" s="1201"/>
      <c r="HQ200" s="1201"/>
      <c r="HR200" s="1201"/>
      <c r="HS200" s="1201"/>
      <c r="HT200" s="1201"/>
      <c r="HU200" s="1201"/>
      <c r="HV200" s="1201"/>
      <c r="HW200" s="1201"/>
      <c r="HX200" s="1201"/>
      <c r="HY200" s="1201"/>
      <c r="HZ200" s="1201"/>
      <c r="IA200" s="1201"/>
      <c r="IB200" s="1201"/>
      <c r="IC200" s="1201"/>
      <c r="ID200" s="1201"/>
      <c r="IE200" s="1201"/>
      <c r="IF200" s="1201"/>
      <c r="IG200" s="1201"/>
    </row>
    <row r="201" spans="1:241" ht="27" customHeight="1">
      <c r="A201" s="1116" t="s">
        <v>580</v>
      </c>
      <c r="B201" s="1116" t="s">
        <v>572</v>
      </c>
      <c r="C201" s="1117" t="s">
        <v>917</v>
      </c>
      <c r="D201" s="1114"/>
      <c r="E201" s="953" t="s">
        <v>500</v>
      </c>
      <c r="F201" s="990"/>
      <c r="G201" s="1114" t="s">
        <v>1039</v>
      </c>
      <c r="H201" s="806"/>
      <c r="I201" s="1113"/>
      <c r="J201" s="1113"/>
      <c r="K201" s="814"/>
      <c r="L201" s="814"/>
      <c r="M201" s="802"/>
      <c r="N201" s="801"/>
      <c r="O201" s="801"/>
      <c r="P201" s="1700"/>
      <c r="Q201" s="1743"/>
      <c r="R201" s="1744"/>
      <c r="S201" s="1571"/>
      <c r="T201" s="801"/>
      <c r="U201" s="801"/>
      <c r="V201" s="801"/>
      <c r="W201" s="801"/>
      <c r="X201" s="801"/>
      <c r="Y201" s="801"/>
      <c r="Z201" s="801"/>
      <c r="AA201" s="801"/>
      <c r="AB201" s="801"/>
      <c r="AC201" s="801"/>
      <c r="AD201" s="801"/>
      <c r="AE201" s="801"/>
      <c r="AF201" s="801"/>
      <c r="AG201" s="801"/>
      <c r="AH201" s="801"/>
      <c r="AI201" s="801"/>
      <c r="HF201" s="1201"/>
      <c r="HG201" s="1201"/>
      <c r="HH201" s="1201"/>
      <c r="HI201" s="1201"/>
      <c r="HJ201" s="1201"/>
      <c r="HK201" s="1201"/>
      <c r="HL201" s="1201"/>
      <c r="HM201" s="1201"/>
      <c r="HN201" s="1201"/>
    </row>
    <row r="202" spans="1:241" ht="38.25">
      <c r="A202" s="819"/>
      <c r="B202" s="901" t="s">
        <v>573</v>
      </c>
      <c r="C202" s="1668" t="s">
        <v>1165</v>
      </c>
      <c r="D202" s="1027"/>
      <c r="E202" s="663" t="s">
        <v>511</v>
      </c>
      <c r="F202" s="585" t="s">
        <v>758</v>
      </c>
      <c r="G202" s="585" t="s">
        <v>1039</v>
      </c>
      <c r="H202" s="578"/>
      <c r="I202" s="654" t="s">
        <v>46</v>
      </c>
      <c r="J202" s="745">
        <v>3</v>
      </c>
      <c r="K202" s="1275" t="s">
        <v>788</v>
      </c>
      <c r="L202" s="770">
        <v>11</v>
      </c>
      <c r="M202" s="770"/>
      <c r="N202" s="673"/>
      <c r="O202" s="861">
        <v>18</v>
      </c>
      <c r="P202" s="1596"/>
      <c r="Q202" s="1825" t="s">
        <v>1170</v>
      </c>
      <c r="R202" s="1826" t="s">
        <v>1130</v>
      </c>
      <c r="S202" s="1828">
        <v>1</v>
      </c>
      <c r="T202" s="1827" t="s">
        <v>104</v>
      </c>
      <c r="U202" s="1397" t="s">
        <v>105</v>
      </c>
      <c r="V202" s="1827" t="s">
        <v>115</v>
      </c>
      <c r="W202" s="1682">
        <v>1</v>
      </c>
      <c r="X202" s="1656" t="s">
        <v>107</v>
      </c>
      <c r="Y202" s="1657" t="s">
        <v>105</v>
      </c>
      <c r="Z202" s="1657" t="s">
        <v>115</v>
      </c>
      <c r="AA202" s="1366">
        <v>1</v>
      </c>
      <c r="AB202" s="1362" t="s">
        <v>107</v>
      </c>
      <c r="AC202" s="1362" t="s">
        <v>105</v>
      </c>
      <c r="AD202" s="1363" t="s">
        <v>115</v>
      </c>
      <c r="AE202" s="666">
        <v>1</v>
      </c>
      <c r="AF202" s="664" t="s">
        <v>107</v>
      </c>
      <c r="AG202" s="664" t="s">
        <v>105</v>
      </c>
      <c r="AH202" s="664" t="s">
        <v>115</v>
      </c>
      <c r="AI202" s="790" t="s">
        <v>398</v>
      </c>
    </row>
    <row r="203" spans="1:241" ht="28.5" customHeight="1">
      <c r="A203" s="1116" t="s">
        <v>581</v>
      </c>
      <c r="B203" s="1116" t="s">
        <v>578</v>
      </c>
      <c r="C203" s="1117" t="s">
        <v>579</v>
      </c>
      <c r="D203" s="1114"/>
      <c r="E203" s="953" t="s">
        <v>120</v>
      </c>
      <c r="F203" s="990"/>
      <c r="G203" s="1114" t="s">
        <v>1039</v>
      </c>
      <c r="H203" s="806" t="s">
        <v>188</v>
      </c>
      <c r="I203" s="1113">
        <v>3</v>
      </c>
      <c r="J203" s="1113">
        <v>3</v>
      </c>
      <c r="K203" s="814"/>
      <c r="L203" s="814"/>
      <c r="M203" s="802"/>
      <c r="N203" s="801"/>
      <c r="O203" s="801"/>
      <c r="P203" s="1688"/>
      <c r="Q203" s="1743"/>
      <c r="R203" s="1744"/>
      <c r="S203" s="1571"/>
      <c r="T203" s="801"/>
      <c r="U203" s="801"/>
      <c r="V203" s="801"/>
      <c r="W203" s="801"/>
      <c r="X203" s="801"/>
      <c r="Y203" s="801"/>
      <c r="Z203" s="801"/>
      <c r="AA203" s="801"/>
      <c r="AB203" s="801"/>
      <c r="AC203" s="801"/>
      <c r="AD203" s="801"/>
      <c r="AE203" s="801"/>
      <c r="AF203" s="801"/>
      <c r="AG203" s="801"/>
      <c r="AH203" s="801"/>
      <c r="AI203" s="801"/>
      <c r="HF203" s="1201"/>
      <c r="HG203" s="1201"/>
      <c r="HH203" s="1201"/>
      <c r="HI203" s="1201"/>
      <c r="HJ203" s="1201"/>
      <c r="HK203" s="1201"/>
      <c r="HL203" s="1201"/>
      <c r="HM203" s="1201"/>
      <c r="HN203" s="1201"/>
    </row>
    <row r="204" spans="1:241" s="851" customFormat="1" ht="32.25" customHeight="1">
      <c r="A204" s="962"/>
      <c r="B204" s="1176" t="s">
        <v>575</v>
      </c>
      <c r="C204" s="1667" t="s">
        <v>1166</v>
      </c>
      <c r="D204" s="1027"/>
      <c r="E204" s="663" t="s">
        <v>511</v>
      </c>
      <c r="F204" s="585" t="s">
        <v>574</v>
      </c>
      <c r="G204" s="707" t="s">
        <v>1039</v>
      </c>
      <c r="H204" s="699"/>
      <c r="I204" s="696" t="s">
        <v>46</v>
      </c>
      <c r="J204" s="759">
        <v>3</v>
      </c>
      <c r="K204" s="766" t="s">
        <v>748</v>
      </c>
      <c r="L204" s="766">
        <v>12</v>
      </c>
      <c r="M204" s="766"/>
      <c r="N204" s="758"/>
      <c r="O204" s="861">
        <v>18</v>
      </c>
      <c r="P204" s="1595"/>
      <c r="Q204" s="1825" t="s">
        <v>1170</v>
      </c>
      <c r="R204" s="1791" t="s">
        <v>1128</v>
      </c>
      <c r="S204" s="1828">
        <v>1</v>
      </c>
      <c r="T204" s="1827" t="s">
        <v>104</v>
      </c>
      <c r="U204" s="1397" t="s">
        <v>105</v>
      </c>
      <c r="V204" s="1827"/>
      <c r="W204" s="1682">
        <v>1</v>
      </c>
      <c r="X204" s="1656" t="s">
        <v>107</v>
      </c>
      <c r="Y204" s="1657" t="s">
        <v>105</v>
      </c>
      <c r="Z204" s="1657" t="s">
        <v>115</v>
      </c>
      <c r="AA204" s="1366">
        <v>1</v>
      </c>
      <c r="AB204" s="1362" t="s">
        <v>107</v>
      </c>
      <c r="AC204" s="1362" t="s">
        <v>105</v>
      </c>
      <c r="AD204" s="1363" t="s">
        <v>115</v>
      </c>
      <c r="AE204" s="666">
        <v>1</v>
      </c>
      <c r="AF204" s="664" t="s">
        <v>107</v>
      </c>
      <c r="AG204" s="664" t="s">
        <v>105</v>
      </c>
      <c r="AH204" s="664" t="s">
        <v>115</v>
      </c>
      <c r="AI204" s="788"/>
      <c r="AJ204" s="982"/>
      <c r="AK204" s="982"/>
      <c r="AL204" s="982"/>
      <c r="AM204" s="982"/>
      <c r="AN204" s="982"/>
      <c r="AO204" s="982"/>
      <c r="AP204" s="982"/>
      <c r="AQ204" s="982"/>
      <c r="AR204" s="982"/>
      <c r="AS204" s="982"/>
      <c r="AT204" s="982"/>
      <c r="AU204" s="982"/>
      <c r="AV204" s="982"/>
      <c r="AW204" s="982"/>
      <c r="AX204" s="982"/>
      <c r="AY204" s="982"/>
      <c r="AZ204" s="982"/>
      <c r="BA204" s="982"/>
      <c r="BB204" s="982"/>
      <c r="BC204" s="982"/>
      <c r="BD204" s="982"/>
      <c r="BE204" s="982"/>
      <c r="BF204" s="982"/>
      <c r="BG204" s="982"/>
      <c r="BH204" s="982"/>
      <c r="BI204" s="982"/>
      <c r="BJ204" s="982"/>
      <c r="BK204" s="982"/>
      <c r="BL204" s="982"/>
      <c r="BM204" s="982"/>
      <c r="BN204" s="982"/>
      <c r="BO204" s="982"/>
      <c r="BP204" s="982"/>
      <c r="BQ204" s="982"/>
      <c r="BR204" s="982"/>
      <c r="BS204" s="982"/>
      <c r="BT204" s="982"/>
      <c r="BU204" s="982"/>
      <c r="BV204" s="982"/>
      <c r="BW204" s="982"/>
      <c r="BX204" s="982"/>
      <c r="BY204" s="982"/>
      <c r="BZ204" s="982"/>
      <c r="CA204" s="982"/>
      <c r="CB204" s="982"/>
      <c r="CC204" s="982"/>
      <c r="CD204" s="982"/>
      <c r="CE204" s="982"/>
      <c r="CF204" s="982"/>
      <c r="CG204" s="982"/>
      <c r="CH204" s="982"/>
      <c r="CI204" s="982"/>
      <c r="CJ204" s="982"/>
      <c r="CK204" s="982"/>
      <c r="CL204" s="982"/>
      <c r="CM204" s="982"/>
      <c r="CN204" s="982"/>
      <c r="CO204" s="982"/>
      <c r="CP204" s="982"/>
      <c r="CQ204" s="982"/>
      <c r="CR204" s="982"/>
      <c r="CS204" s="982"/>
      <c r="CT204" s="982"/>
      <c r="CU204" s="982"/>
      <c r="CV204" s="982"/>
      <c r="CW204" s="982"/>
      <c r="CX204" s="982"/>
      <c r="CY204" s="982"/>
      <c r="CZ204" s="982"/>
      <c r="DA204" s="982"/>
      <c r="DB204" s="982"/>
      <c r="DC204" s="982"/>
      <c r="DD204" s="982"/>
      <c r="DE204" s="982"/>
      <c r="DF204" s="982"/>
      <c r="DG204" s="880"/>
      <c r="DH204" s="880"/>
      <c r="DI204" s="880"/>
      <c r="DJ204" s="880"/>
      <c r="DK204" s="880"/>
      <c r="DL204" s="880"/>
      <c r="DM204" s="880"/>
      <c r="DN204" s="880"/>
      <c r="DO204" s="880"/>
      <c r="DP204" s="880"/>
      <c r="DQ204" s="880"/>
      <c r="DR204" s="880"/>
      <c r="DS204" s="880"/>
      <c r="DT204" s="880"/>
      <c r="DU204" s="880"/>
      <c r="DV204" s="880"/>
      <c r="DW204" s="880"/>
      <c r="DX204" s="880"/>
      <c r="DY204" s="880"/>
      <c r="DZ204" s="880"/>
      <c r="EA204" s="880"/>
      <c r="EB204" s="880"/>
      <c r="EC204" s="880"/>
      <c r="ED204" s="880"/>
      <c r="EE204" s="880"/>
      <c r="EF204" s="880"/>
      <c r="EG204" s="880"/>
      <c r="EH204" s="880"/>
      <c r="EI204" s="880"/>
      <c r="EJ204" s="880"/>
      <c r="EK204" s="880"/>
      <c r="EL204" s="880"/>
      <c r="EM204" s="880"/>
      <c r="EN204" s="880"/>
      <c r="EO204" s="880"/>
      <c r="EP204" s="880"/>
      <c r="EQ204" s="880"/>
      <c r="ER204" s="880"/>
      <c r="ES204" s="880"/>
      <c r="ET204" s="880"/>
      <c r="EU204" s="880"/>
      <c r="EV204" s="880"/>
      <c r="EW204" s="880"/>
      <c r="EX204" s="880"/>
      <c r="EY204" s="880"/>
      <c r="EZ204" s="880"/>
      <c r="FA204" s="880"/>
      <c r="FB204" s="880"/>
      <c r="FC204" s="880"/>
      <c r="FD204" s="880"/>
      <c r="FE204" s="880"/>
      <c r="FF204" s="880"/>
      <c r="FG204" s="880"/>
      <c r="FH204" s="880"/>
      <c r="FI204" s="880"/>
      <c r="FJ204" s="880"/>
      <c r="FK204" s="880"/>
      <c r="FL204" s="880"/>
      <c r="FM204" s="880"/>
      <c r="FN204" s="880"/>
      <c r="FO204" s="880"/>
      <c r="FP204" s="880"/>
      <c r="FQ204" s="880"/>
      <c r="FR204" s="880"/>
      <c r="FS204" s="880"/>
      <c r="FT204" s="880"/>
      <c r="FU204" s="880"/>
      <c r="FV204" s="880"/>
      <c r="FW204" s="880"/>
      <c r="FX204" s="880"/>
      <c r="FY204" s="880"/>
      <c r="FZ204" s="880"/>
      <c r="GA204" s="880"/>
      <c r="GB204" s="880"/>
      <c r="GC204" s="880"/>
      <c r="GD204" s="880"/>
      <c r="GE204" s="880"/>
      <c r="GF204" s="880"/>
      <c r="GG204" s="880"/>
      <c r="GH204" s="880"/>
      <c r="GI204" s="880"/>
      <c r="GJ204" s="880"/>
      <c r="GK204" s="880"/>
      <c r="GL204" s="880"/>
      <c r="GM204" s="880"/>
      <c r="GN204" s="880"/>
      <c r="GO204" s="880"/>
      <c r="GP204" s="880"/>
      <c r="GQ204" s="880"/>
      <c r="GR204" s="880"/>
      <c r="GS204" s="880"/>
      <c r="GT204" s="880"/>
      <c r="GU204" s="880"/>
      <c r="GV204" s="880"/>
      <c r="GW204" s="880"/>
      <c r="GX204" s="880"/>
      <c r="GY204" s="880"/>
      <c r="GZ204" s="880"/>
      <c r="HA204" s="880"/>
      <c r="HB204" s="880"/>
      <c r="HC204" s="880"/>
      <c r="HD204" s="880"/>
      <c r="HE204" s="880"/>
    </row>
    <row r="205" spans="1:241" s="851" customFormat="1" ht="32.25" customHeight="1">
      <c r="A205" s="962"/>
      <c r="B205" s="1176" t="s">
        <v>576</v>
      </c>
      <c r="C205" s="1667" t="s">
        <v>1167</v>
      </c>
      <c r="D205" s="1027" t="s">
        <v>778</v>
      </c>
      <c r="E205" s="663" t="s">
        <v>511</v>
      </c>
      <c r="F205" s="585" t="s">
        <v>574</v>
      </c>
      <c r="G205" s="707" t="s">
        <v>1039</v>
      </c>
      <c r="H205" s="699"/>
      <c r="I205" s="696" t="s">
        <v>46</v>
      </c>
      <c r="J205" s="759">
        <v>3</v>
      </c>
      <c r="K205" s="1284" t="s">
        <v>789</v>
      </c>
      <c r="L205" s="766">
        <v>14</v>
      </c>
      <c r="M205" s="766"/>
      <c r="N205" s="758"/>
      <c r="O205" s="861">
        <v>18</v>
      </c>
      <c r="P205" s="1595"/>
      <c r="Q205" s="1825" t="s">
        <v>1170</v>
      </c>
      <c r="R205" s="1791" t="s">
        <v>1128</v>
      </c>
      <c r="S205" s="1828">
        <v>1</v>
      </c>
      <c r="T205" s="1647" t="s">
        <v>104</v>
      </c>
      <c r="U205" s="1648" t="s">
        <v>113</v>
      </c>
      <c r="V205" s="1647"/>
      <c r="W205" s="1682">
        <v>1</v>
      </c>
      <c r="X205" s="1656" t="s">
        <v>107</v>
      </c>
      <c r="Y205" s="1657" t="s">
        <v>105</v>
      </c>
      <c r="Z205" s="1657" t="s">
        <v>115</v>
      </c>
      <c r="AA205" s="1366">
        <v>1</v>
      </c>
      <c r="AB205" s="1362" t="s">
        <v>107</v>
      </c>
      <c r="AC205" s="1362" t="s">
        <v>105</v>
      </c>
      <c r="AD205" s="1363" t="s">
        <v>115</v>
      </c>
      <c r="AE205" s="666">
        <v>1</v>
      </c>
      <c r="AF205" s="664" t="s">
        <v>107</v>
      </c>
      <c r="AG205" s="664" t="s">
        <v>105</v>
      </c>
      <c r="AH205" s="664" t="s">
        <v>115</v>
      </c>
      <c r="AI205" s="788"/>
      <c r="AJ205" s="982"/>
      <c r="AK205" s="982"/>
      <c r="AL205" s="982"/>
      <c r="AM205" s="982"/>
      <c r="AN205" s="982"/>
      <c r="AO205" s="982"/>
      <c r="AP205" s="982"/>
      <c r="AQ205" s="982"/>
      <c r="AR205" s="982"/>
      <c r="AS205" s="982"/>
      <c r="AT205" s="982"/>
      <c r="AU205" s="982"/>
      <c r="AV205" s="982"/>
      <c r="AW205" s="982"/>
      <c r="AX205" s="982"/>
      <c r="AY205" s="982"/>
      <c r="AZ205" s="982"/>
      <c r="BA205" s="982"/>
      <c r="BB205" s="982"/>
      <c r="BC205" s="982"/>
      <c r="BD205" s="982"/>
      <c r="BE205" s="982"/>
      <c r="BF205" s="982"/>
      <c r="BG205" s="982"/>
      <c r="BH205" s="982"/>
      <c r="BI205" s="982"/>
      <c r="BJ205" s="982"/>
      <c r="BK205" s="982"/>
      <c r="BL205" s="982"/>
      <c r="BM205" s="982"/>
      <c r="BN205" s="982"/>
      <c r="BO205" s="982"/>
      <c r="BP205" s="982"/>
      <c r="BQ205" s="982"/>
      <c r="BR205" s="982"/>
      <c r="BS205" s="982"/>
      <c r="BT205" s="982"/>
      <c r="BU205" s="982"/>
      <c r="BV205" s="982"/>
      <c r="BW205" s="982"/>
      <c r="BX205" s="982"/>
      <c r="BY205" s="982"/>
      <c r="BZ205" s="982"/>
      <c r="CA205" s="982"/>
      <c r="CB205" s="982"/>
      <c r="CC205" s="982"/>
      <c r="CD205" s="982"/>
      <c r="CE205" s="982"/>
      <c r="CF205" s="982"/>
      <c r="CG205" s="982"/>
      <c r="CH205" s="982"/>
      <c r="CI205" s="982"/>
      <c r="CJ205" s="982"/>
      <c r="CK205" s="982"/>
      <c r="CL205" s="982"/>
      <c r="CM205" s="982"/>
      <c r="CN205" s="982"/>
      <c r="CO205" s="982"/>
      <c r="CP205" s="982"/>
      <c r="CQ205" s="982"/>
      <c r="CR205" s="982"/>
      <c r="CS205" s="982"/>
      <c r="CT205" s="982"/>
      <c r="CU205" s="982"/>
      <c r="CV205" s="982"/>
      <c r="CW205" s="982"/>
      <c r="CX205" s="982"/>
      <c r="CY205" s="982"/>
      <c r="CZ205" s="982"/>
      <c r="DA205" s="982"/>
      <c r="DB205" s="982"/>
      <c r="DC205" s="982"/>
      <c r="DD205" s="982"/>
      <c r="DE205" s="982"/>
      <c r="DF205" s="982"/>
      <c r="DG205" s="880"/>
      <c r="DH205" s="880"/>
      <c r="DI205" s="880"/>
      <c r="DJ205" s="880"/>
      <c r="DK205" s="880"/>
      <c r="DL205" s="880"/>
      <c r="DM205" s="880"/>
      <c r="DN205" s="880"/>
      <c r="DO205" s="880"/>
      <c r="DP205" s="880"/>
      <c r="DQ205" s="880"/>
      <c r="DR205" s="880"/>
      <c r="DS205" s="880"/>
      <c r="DT205" s="880"/>
      <c r="DU205" s="880"/>
      <c r="DV205" s="880"/>
      <c r="DW205" s="880"/>
      <c r="DX205" s="880"/>
      <c r="DY205" s="880"/>
      <c r="DZ205" s="880"/>
      <c r="EA205" s="880"/>
      <c r="EB205" s="880"/>
      <c r="EC205" s="880"/>
      <c r="ED205" s="880"/>
      <c r="EE205" s="880"/>
      <c r="EF205" s="880"/>
      <c r="EG205" s="880"/>
      <c r="EH205" s="880"/>
      <c r="EI205" s="880"/>
      <c r="EJ205" s="880"/>
      <c r="EK205" s="880"/>
      <c r="EL205" s="880"/>
      <c r="EM205" s="880"/>
      <c r="EN205" s="880"/>
      <c r="EO205" s="880"/>
      <c r="EP205" s="880"/>
      <c r="EQ205" s="880"/>
      <c r="ER205" s="880"/>
      <c r="ES205" s="880"/>
      <c r="ET205" s="880"/>
      <c r="EU205" s="880"/>
      <c r="EV205" s="880"/>
      <c r="EW205" s="880"/>
      <c r="EX205" s="880"/>
      <c r="EY205" s="880"/>
      <c r="EZ205" s="880"/>
      <c r="FA205" s="880"/>
      <c r="FB205" s="880"/>
      <c r="FC205" s="880"/>
      <c r="FD205" s="880"/>
      <c r="FE205" s="880"/>
      <c r="FF205" s="880"/>
      <c r="FG205" s="880"/>
      <c r="FH205" s="880"/>
      <c r="FI205" s="880"/>
      <c r="FJ205" s="880"/>
      <c r="FK205" s="880"/>
      <c r="FL205" s="880"/>
      <c r="FM205" s="880"/>
      <c r="FN205" s="880"/>
      <c r="FO205" s="880"/>
      <c r="FP205" s="880"/>
      <c r="FQ205" s="880"/>
      <c r="FR205" s="880"/>
      <c r="FS205" s="880"/>
      <c r="FT205" s="880"/>
      <c r="FU205" s="880"/>
      <c r="FV205" s="880"/>
      <c r="FW205" s="880"/>
      <c r="FX205" s="880"/>
      <c r="FY205" s="880"/>
      <c r="FZ205" s="880"/>
      <c r="GA205" s="880"/>
      <c r="GB205" s="880"/>
      <c r="GC205" s="880"/>
      <c r="GD205" s="880"/>
      <c r="GE205" s="880"/>
      <c r="GF205" s="880"/>
      <c r="GG205" s="880"/>
      <c r="GH205" s="880"/>
      <c r="GI205" s="880"/>
      <c r="GJ205" s="880"/>
      <c r="GK205" s="880"/>
      <c r="GL205" s="880"/>
      <c r="GM205" s="880"/>
      <c r="GN205" s="880"/>
      <c r="GO205" s="880"/>
      <c r="GP205" s="880"/>
      <c r="GQ205" s="880"/>
      <c r="GR205" s="880"/>
      <c r="GS205" s="880"/>
      <c r="GT205" s="880"/>
      <c r="GU205" s="880"/>
      <c r="GV205" s="880"/>
      <c r="GW205" s="880"/>
      <c r="GX205" s="880"/>
      <c r="GY205" s="880"/>
      <c r="GZ205" s="880"/>
      <c r="HA205" s="880"/>
      <c r="HB205" s="880"/>
      <c r="HC205" s="880"/>
      <c r="HD205" s="880"/>
      <c r="HE205" s="880"/>
    </row>
    <row r="206" spans="1:241" s="851" customFormat="1" ht="32.25" customHeight="1">
      <c r="A206" s="962"/>
      <c r="B206" s="1176" t="s">
        <v>577</v>
      </c>
      <c r="C206" s="1667" t="s">
        <v>1168</v>
      </c>
      <c r="D206" s="1027"/>
      <c r="E206" s="663" t="s">
        <v>511</v>
      </c>
      <c r="F206" s="585" t="s">
        <v>574</v>
      </c>
      <c r="G206" s="707" t="s">
        <v>1039</v>
      </c>
      <c r="H206" s="699"/>
      <c r="I206" s="696" t="s">
        <v>46</v>
      </c>
      <c r="J206" s="759">
        <v>3</v>
      </c>
      <c r="K206" s="1284" t="s">
        <v>892</v>
      </c>
      <c r="L206" s="766">
        <v>15</v>
      </c>
      <c r="M206" s="766"/>
      <c r="N206" s="758"/>
      <c r="O206" s="861">
        <v>18</v>
      </c>
      <c r="P206" s="1595"/>
      <c r="Q206" s="1792" t="s">
        <v>1129</v>
      </c>
      <c r="R206" s="1791" t="s">
        <v>1128</v>
      </c>
      <c r="S206" s="1681">
        <v>1</v>
      </c>
      <c r="T206" s="1653" t="s">
        <v>107</v>
      </c>
      <c r="U206" s="1654" t="s">
        <v>105</v>
      </c>
      <c r="V206" s="1653" t="s">
        <v>115</v>
      </c>
      <c r="W206" s="1682">
        <v>1</v>
      </c>
      <c r="X206" s="1656" t="s">
        <v>107</v>
      </c>
      <c r="Y206" s="1657" t="s">
        <v>105</v>
      </c>
      <c r="Z206" s="1657" t="s">
        <v>115</v>
      </c>
      <c r="AA206" s="1366">
        <v>1</v>
      </c>
      <c r="AB206" s="1362" t="s">
        <v>107</v>
      </c>
      <c r="AC206" s="1362" t="s">
        <v>105</v>
      </c>
      <c r="AD206" s="1363" t="s">
        <v>115</v>
      </c>
      <c r="AE206" s="666">
        <v>1</v>
      </c>
      <c r="AF206" s="664" t="s">
        <v>107</v>
      </c>
      <c r="AG206" s="664" t="s">
        <v>105</v>
      </c>
      <c r="AH206" s="664" t="s">
        <v>115</v>
      </c>
      <c r="AI206" s="788"/>
      <c r="AJ206" s="982"/>
      <c r="AK206" s="982"/>
      <c r="AL206" s="982"/>
      <c r="AM206" s="982"/>
      <c r="AN206" s="982"/>
      <c r="AO206" s="982"/>
      <c r="AP206" s="982"/>
      <c r="AQ206" s="982"/>
      <c r="AR206" s="982"/>
      <c r="AS206" s="982"/>
      <c r="AT206" s="982"/>
      <c r="AU206" s="982"/>
      <c r="AV206" s="982"/>
      <c r="AW206" s="982"/>
      <c r="AX206" s="982"/>
      <c r="AY206" s="982"/>
      <c r="AZ206" s="982"/>
      <c r="BA206" s="982"/>
      <c r="BB206" s="982"/>
      <c r="BC206" s="982"/>
      <c r="BD206" s="982"/>
      <c r="BE206" s="982"/>
      <c r="BF206" s="982"/>
      <c r="BG206" s="982"/>
      <c r="BH206" s="982"/>
      <c r="BI206" s="982"/>
      <c r="BJ206" s="982"/>
      <c r="BK206" s="982"/>
      <c r="BL206" s="982"/>
      <c r="BM206" s="982"/>
      <c r="BN206" s="982"/>
      <c r="BO206" s="982"/>
      <c r="BP206" s="982"/>
      <c r="BQ206" s="982"/>
      <c r="BR206" s="982"/>
      <c r="BS206" s="982"/>
      <c r="BT206" s="982"/>
      <c r="BU206" s="982"/>
      <c r="BV206" s="982"/>
      <c r="BW206" s="982"/>
      <c r="BX206" s="982"/>
      <c r="BY206" s="982"/>
      <c r="BZ206" s="982"/>
      <c r="CA206" s="982"/>
      <c r="CB206" s="982"/>
      <c r="CC206" s="982"/>
      <c r="CD206" s="982"/>
      <c r="CE206" s="982"/>
      <c r="CF206" s="982"/>
      <c r="CG206" s="982"/>
      <c r="CH206" s="982"/>
      <c r="CI206" s="982"/>
      <c r="CJ206" s="982"/>
      <c r="CK206" s="982"/>
      <c r="CL206" s="982"/>
      <c r="CM206" s="982"/>
      <c r="CN206" s="982"/>
      <c r="CO206" s="982"/>
      <c r="CP206" s="982"/>
      <c r="CQ206" s="982"/>
      <c r="CR206" s="982"/>
      <c r="CS206" s="982"/>
      <c r="CT206" s="982"/>
      <c r="CU206" s="982"/>
      <c r="CV206" s="982"/>
      <c r="CW206" s="982"/>
      <c r="CX206" s="982"/>
      <c r="CY206" s="982"/>
      <c r="CZ206" s="982"/>
      <c r="DA206" s="982"/>
      <c r="DB206" s="982"/>
      <c r="DC206" s="982"/>
      <c r="DD206" s="982"/>
      <c r="DE206" s="982"/>
      <c r="DF206" s="982"/>
      <c r="DG206" s="880"/>
      <c r="DH206" s="880"/>
      <c r="DI206" s="880"/>
      <c r="DJ206" s="880"/>
      <c r="DK206" s="880"/>
      <c r="DL206" s="880"/>
      <c r="DM206" s="880"/>
      <c r="DN206" s="880"/>
      <c r="DO206" s="880"/>
      <c r="DP206" s="880"/>
      <c r="DQ206" s="880"/>
      <c r="DR206" s="880"/>
      <c r="DS206" s="880"/>
      <c r="DT206" s="880"/>
      <c r="DU206" s="880"/>
      <c r="DV206" s="880"/>
      <c r="DW206" s="880"/>
      <c r="DX206" s="880"/>
      <c r="DY206" s="880"/>
      <c r="DZ206" s="880"/>
      <c r="EA206" s="880"/>
      <c r="EB206" s="880"/>
      <c r="EC206" s="880"/>
      <c r="ED206" s="880"/>
      <c r="EE206" s="880"/>
      <c r="EF206" s="880"/>
      <c r="EG206" s="880"/>
      <c r="EH206" s="880"/>
      <c r="EI206" s="880"/>
      <c r="EJ206" s="880"/>
      <c r="EK206" s="880"/>
      <c r="EL206" s="880"/>
      <c r="EM206" s="880"/>
      <c r="EN206" s="880"/>
      <c r="EO206" s="880"/>
      <c r="EP206" s="880"/>
      <c r="EQ206" s="880"/>
      <c r="ER206" s="880"/>
      <c r="ES206" s="880"/>
      <c r="ET206" s="880"/>
      <c r="EU206" s="880"/>
      <c r="EV206" s="880"/>
      <c r="EW206" s="880"/>
      <c r="EX206" s="880"/>
      <c r="EY206" s="880"/>
      <c r="EZ206" s="880"/>
      <c r="FA206" s="880"/>
      <c r="FB206" s="880"/>
      <c r="FC206" s="880"/>
      <c r="FD206" s="880"/>
      <c r="FE206" s="880"/>
      <c r="FF206" s="880"/>
      <c r="FG206" s="880"/>
      <c r="FH206" s="880"/>
      <c r="FI206" s="880"/>
      <c r="FJ206" s="880"/>
      <c r="FK206" s="880"/>
      <c r="FL206" s="880"/>
      <c r="FM206" s="880"/>
      <c r="FN206" s="880"/>
      <c r="FO206" s="880"/>
      <c r="FP206" s="880"/>
      <c r="FQ206" s="880"/>
      <c r="FR206" s="880"/>
      <c r="FS206" s="880"/>
      <c r="FT206" s="880"/>
      <c r="FU206" s="880"/>
      <c r="FV206" s="880"/>
      <c r="FW206" s="880"/>
      <c r="FX206" s="880"/>
      <c r="FY206" s="880"/>
      <c r="FZ206" s="880"/>
      <c r="GA206" s="880"/>
      <c r="GB206" s="880"/>
      <c r="GC206" s="880"/>
      <c r="GD206" s="880"/>
      <c r="GE206" s="880"/>
      <c r="GF206" s="880"/>
      <c r="GG206" s="880"/>
      <c r="GH206" s="880"/>
      <c r="GI206" s="880"/>
      <c r="GJ206" s="880"/>
      <c r="GK206" s="880"/>
      <c r="GL206" s="880"/>
      <c r="GM206" s="880"/>
      <c r="GN206" s="880"/>
      <c r="GO206" s="880"/>
      <c r="GP206" s="880"/>
      <c r="GQ206" s="880"/>
      <c r="GR206" s="880"/>
      <c r="GS206" s="880"/>
      <c r="GT206" s="880"/>
      <c r="GU206" s="880"/>
      <c r="GV206" s="880"/>
      <c r="GW206" s="880"/>
      <c r="GX206" s="880"/>
      <c r="GY206" s="880"/>
      <c r="GZ206" s="880"/>
      <c r="HA206" s="880"/>
      <c r="HB206" s="880"/>
      <c r="HC206" s="880"/>
      <c r="HD206" s="880"/>
      <c r="HE206" s="880"/>
    </row>
    <row r="207" spans="1:241" ht="30.75" customHeight="1">
      <c r="A207" s="808" t="s">
        <v>1109</v>
      </c>
      <c r="B207" s="808" t="s">
        <v>558</v>
      </c>
      <c r="C207" s="804" t="s">
        <v>72</v>
      </c>
      <c r="D207" s="981"/>
      <c r="E207" s="813" t="s">
        <v>596</v>
      </c>
      <c r="F207" s="813"/>
      <c r="G207" s="816"/>
      <c r="H207" s="803"/>
      <c r="I207" s="1058">
        <v>6</v>
      </c>
      <c r="J207" s="1044" t="s">
        <v>58</v>
      </c>
      <c r="K207" s="1044"/>
      <c r="L207" s="1044"/>
      <c r="M207" s="1044"/>
      <c r="N207" s="889"/>
      <c r="O207" s="889"/>
      <c r="P207" s="1693"/>
      <c r="Q207" s="1755"/>
      <c r="R207" s="1756"/>
      <c r="S207" s="1618"/>
      <c r="T207" s="1040"/>
      <c r="U207" s="1105"/>
      <c r="V207" s="967"/>
      <c r="W207" s="1105"/>
      <c r="X207" s="1105"/>
      <c r="Y207" s="1105"/>
      <c r="Z207" s="1105"/>
      <c r="AA207" s="1105"/>
      <c r="AB207" s="1105"/>
      <c r="AC207" s="1105"/>
      <c r="AD207" s="1105"/>
      <c r="AE207" s="1105"/>
      <c r="AF207" s="1105"/>
      <c r="AG207" s="1105"/>
      <c r="AH207" s="1105"/>
      <c r="AI207" s="884"/>
      <c r="HF207" s="1201"/>
      <c r="HG207" s="1201"/>
      <c r="HH207" s="1201"/>
      <c r="HI207" s="1201"/>
      <c r="HJ207" s="1201"/>
      <c r="HK207" s="1201"/>
      <c r="HL207" s="1201"/>
      <c r="HM207" s="1201"/>
      <c r="HN207" s="1201"/>
      <c r="HO207" s="1201"/>
      <c r="HP207" s="1201"/>
      <c r="HQ207" s="1201"/>
      <c r="HR207" s="1201"/>
      <c r="HS207" s="1201"/>
      <c r="HT207" s="1201"/>
      <c r="HU207" s="1201"/>
      <c r="HV207" s="1201"/>
      <c r="HW207" s="1201"/>
      <c r="HX207" s="1201"/>
      <c r="HY207" s="1201"/>
      <c r="HZ207" s="1201"/>
      <c r="IA207" s="1201"/>
      <c r="IB207" s="1201"/>
      <c r="IC207" s="1201"/>
      <c r="ID207" s="1201"/>
      <c r="IE207" s="1201"/>
      <c r="IF207" s="1201"/>
      <c r="IG207" s="1201"/>
    </row>
    <row r="208" spans="1:241" ht="39" customHeight="1">
      <c r="A208" s="644"/>
      <c r="B208" s="901" t="s">
        <v>582</v>
      </c>
      <c r="C208" s="691" t="s">
        <v>351</v>
      </c>
      <c r="D208" s="818"/>
      <c r="E208" s="663" t="s">
        <v>511</v>
      </c>
      <c r="F208" s="585" t="s">
        <v>759</v>
      </c>
      <c r="G208" s="707" t="s">
        <v>1039</v>
      </c>
      <c r="H208" s="578"/>
      <c r="I208" s="654" t="s">
        <v>46</v>
      </c>
      <c r="J208" s="745">
        <v>3</v>
      </c>
      <c r="K208" s="1283" t="s">
        <v>790</v>
      </c>
      <c r="L208" s="770">
        <v>11</v>
      </c>
      <c r="M208" s="770"/>
      <c r="N208" s="673"/>
      <c r="O208" s="641">
        <v>18</v>
      </c>
      <c r="P208" s="1596"/>
      <c r="Q208" s="1825" t="s">
        <v>1170</v>
      </c>
      <c r="R208" s="1775" t="s">
        <v>1128</v>
      </c>
      <c r="S208" s="1828">
        <v>1</v>
      </c>
      <c r="T208" s="1827" t="s">
        <v>104</v>
      </c>
      <c r="U208" s="1397" t="s">
        <v>113</v>
      </c>
      <c r="V208" s="1827" t="s">
        <v>942</v>
      </c>
      <c r="W208" s="1682">
        <v>1</v>
      </c>
      <c r="X208" s="1656" t="s">
        <v>107</v>
      </c>
      <c r="Y208" s="1657" t="s">
        <v>105</v>
      </c>
      <c r="Z208" s="1657" t="s">
        <v>115</v>
      </c>
      <c r="AA208" s="1366">
        <v>1</v>
      </c>
      <c r="AB208" s="1362" t="s">
        <v>107</v>
      </c>
      <c r="AC208" s="1362" t="s">
        <v>105</v>
      </c>
      <c r="AD208" s="1363" t="s">
        <v>115</v>
      </c>
      <c r="AE208" s="666">
        <v>1</v>
      </c>
      <c r="AF208" s="664" t="s">
        <v>107</v>
      </c>
      <c r="AG208" s="664" t="s">
        <v>105</v>
      </c>
      <c r="AH208" s="664" t="s">
        <v>115</v>
      </c>
      <c r="AI208" s="790"/>
    </row>
    <row r="209" spans="1:241">
      <c r="A209" s="1116" t="s">
        <v>586</v>
      </c>
      <c r="B209" s="1116" t="s">
        <v>583</v>
      </c>
      <c r="C209" s="1117" t="s">
        <v>584</v>
      </c>
      <c r="D209" s="1114"/>
      <c r="E209" s="953" t="s">
        <v>120</v>
      </c>
      <c r="F209" s="990"/>
      <c r="G209" s="1113" t="s">
        <v>1039</v>
      </c>
      <c r="H209" s="806" t="s">
        <v>585</v>
      </c>
      <c r="I209" s="1113">
        <v>3</v>
      </c>
      <c r="J209" s="1113">
        <v>3</v>
      </c>
      <c r="K209" s="814"/>
      <c r="L209" s="814"/>
      <c r="M209" s="802"/>
      <c r="N209" s="801"/>
      <c r="O209" s="801"/>
      <c r="P209" s="1688"/>
      <c r="Q209" s="1743"/>
      <c r="R209" s="1744"/>
      <c r="S209" s="1571"/>
      <c r="T209" s="801"/>
      <c r="U209" s="801"/>
      <c r="V209" s="801"/>
      <c r="W209" s="801"/>
      <c r="X209" s="801"/>
      <c r="Y209" s="801"/>
      <c r="Z209" s="801"/>
      <c r="AA209" s="801"/>
      <c r="AB209" s="801"/>
      <c r="AC209" s="801"/>
      <c r="AD209" s="801"/>
      <c r="AE209" s="801"/>
      <c r="AF209" s="801"/>
      <c r="AG209" s="801"/>
      <c r="AH209" s="801"/>
      <c r="AI209" s="801"/>
      <c r="HF209" s="1201"/>
      <c r="HG209" s="1201"/>
      <c r="HH209" s="1201"/>
      <c r="HI209" s="1201"/>
      <c r="HJ209" s="1201"/>
      <c r="HK209" s="1201"/>
      <c r="HL209" s="1201"/>
      <c r="HM209" s="1201"/>
      <c r="HN209" s="1201"/>
    </row>
    <row r="210" spans="1:241" ht="89.25">
      <c r="A210" s="644"/>
      <c r="B210" s="901" t="s">
        <v>587</v>
      </c>
      <c r="C210" s="717" t="s">
        <v>918</v>
      </c>
      <c r="D210" s="818" t="s">
        <v>779</v>
      </c>
      <c r="E210" s="663" t="s">
        <v>511</v>
      </c>
      <c r="F210" s="585" t="s">
        <v>759</v>
      </c>
      <c r="G210" s="707" t="s">
        <v>1039</v>
      </c>
      <c r="H210" s="585"/>
      <c r="I210" s="654" t="s">
        <v>46</v>
      </c>
      <c r="J210" s="745">
        <v>3</v>
      </c>
      <c r="K210" s="1283" t="s">
        <v>791</v>
      </c>
      <c r="L210" s="770">
        <v>11</v>
      </c>
      <c r="M210" s="770"/>
      <c r="N210" s="673"/>
      <c r="O210" s="641">
        <v>18</v>
      </c>
      <c r="P210" s="1597"/>
      <c r="Q210" s="1825" t="s">
        <v>1170</v>
      </c>
      <c r="R210" s="1774" t="s">
        <v>1131</v>
      </c>
      <c r="S210" s="1828">
        <v>1</v>
      </c>
      <c r="T210" s="1827" t="s">
        <v>104</v>
      </c>
      <c r="U210" s="1397" t="s">
        <v>113</v>
      </c>
      <c r="V210" s="1827" t="s">
        <v>944</v>
      </c>
      <c r="W210" s="1682">
        <v>1</v>
      </c>
      <c r="X210" s="1656" t="s">
        <v>107</v>
      </c>
      <c r="Y210" s="1657" t="s">
        <v>105</v>
      </c>
      <c r="Z210" s="1657" t="s">
        <v>115</v>
      </c>
      <c r="AA210" s="1366">
        <v>1</v>
      </c>
      <c r="AB210" s="1362" t="s">
        <v>107</v>
      </c>
      <c r="AC210" s="1362" t="s">
        <v>105</v>
      </c>
      <c r="AD210" s="1363" t="s">
        <v>115</v>
      </c>
      <c r="AE210" s="666">
        <v>1</v>
      </c>
      <c r="AF210" s="664" t="s">
        <v>107</v>
      </c>
      <c r="AG210" s="664" t="s">
        <v>105</v>
      </c>
      <c r="AH210" s="664" t="s">
        <v>115</v>
      </c>
      <c r="AI210" s="790" t="s">
        <v>399</v>
      </c>
    </row>
    <row r="211" spans="1:241" ht="38.25">
      <c r="A211" s="819"/>
      <c r="B211" s="901" t="s">
        <v>588</v>
      </c>
      <c r="C211" s="691" t="s">
        <v>589</v>
      </c>
      <c r="D211" s="1027" t="s">
        <v>780</v>
      </c>
      <c r="E211" s="663" t="s">
        <v>511</v>
      </c>
      <c r="F211" s="585" t="s">
        <v>927</v>
      </c>
      <c r="G211" s="707" t="s">
        <v>1039</v>
      </c>
      <c r="H211" s="578"/>
      <c r="I211" s="654" t="s">
        <v>46</v>
      </c>
      <c r="J211" s="745">
        <v>3</v>
      </c>
      <c r="K211" s="770" t="s">
        <v>800</v>
      </c>
      <c r="L211" s="770">
        <v>14</v>
      </c>
      <c r="M211" s="770"/>
      <c r="N211" s="673"/>
      <c r="O211" s="641">
        <v>18</v>
      </c>
      <c r="P211" s="1596"/>
      <c r="Q211" s="1782" t="s">
        <v>1140</v>
      </c>
      <c r="R211" s="1783" t="s">
        <v>1141</v>
      </c>
      <c r="S211" s="1638">
        <v>1</v>
      </c>
      <c r="T211" s="1656" t="s">
        <v>104</v>
      </c>
      <c r="U211" s="1657" t="s">
        <v>113</v>
      </c>
      <c r="V211" s="1656"/>
      <c r="W211" s="1635">
        <v>1</v>
      </c>
      <c r="X211" s="1656" t="s">
        <v>107</v>
      </c>
      <c r="Y211" s="1657" t="s">
        <v>108</v>
      </c>
      <c r="Z211" s="1657" t="s">
        <v>148</v>
      </c>
      <c r="AA211" s="1356">
        <v>1</v>
      </c>
      <c r="AB211" s="1362" t="s">
        <v>107</v>
      </c>
      <c r="AC211" s="1362" t="s">
        <v>108</v>
      </c>
      <c r="AD211" s="1363" t="s">
        <v>148</v>
      </c>
      <c r="AE211" s="666">
        <v>1</v>
      </c>
      <c r="AF211" s="664" t="s">
        <v>107</v>
      </c>
      <c r="AG211" s="664" t="s">
        <v>108</v>
      </c>
      <c r="AH211" s="664" t="s">
        <v>148</v>
      </c>
      <c r="AI211" s="790" t="s">
        <v>455</v>
      </c>
    </row>
    <row r="212" spans="1:241" ht="23.25" hidden="1" customHeight="1">
      <c r="A212" s="637" t="s">
        <v>610</v>
      </c>
      <c r="B212" s="925" t="s">
        <v>611</v>
      </c>
      <c r="C212" s="1103" t="s">
        <v>333</v>
      </c>
      <c r="D212" s="1247" t="s">
        <v>938</v>
      </c>
      <c r="E212" s="872" t="s">
        <v>597</v>
      </c>
      <c r="F212" s="872"/>
      <c r="G212" s="636"/>
      <c r="H212" s="636"/>
      <c r="I212" s="636">
        <f>+I213+I236</f>
        <v>30</v>
      </c>
      <c r="J212" s="636">
        <f>+J213+J236</f>
        <v>30</v>
      </c>
      <c r="K212" s="756"/>
      <c r="L212" s="756"/>
      <c r="M212" s="756"/>
      <c r="N212" s="751"/>
      <c r="O212" s="638"/>
      <c r="P212" s="1594"/>
      <c r="Q212" s="1739"/>
      <c r="R212" s="1740"/>
      <c r="S212" s="1711"/>
      <c r="T212" s="639"/>
      <c r="U212" s="639"/>
      <c r="V212" s="639"/>
      <c r="W212" s="639"/>
      <c r="X212" s="639"/>
      <c r="Y212" s="639"/>
      <c r="Z212" s="639"/>
      <c r="AA212" s="639"/>
      <c r="AB212" s="639"/>
      <c r="AC212" s="639"/>
      <c r="AD212" s="639"/>
      <c r="AE212" s="639"/>
      <c r="AF212" s="639"/>
      <c r="AG212" s="639"/>
      <c r="AH212" s="639"/>
      <c r="AI212" s="787"/>
    </row>
    <row r="213" spans="1:241" ht="23.25" hidden="1" customHeight="1">
      <c r="A213" s="1109"/>
      <c r="B213" s="1109"/>
      <c r="C213" s="1112" t="s">
        <v>484</v>
      </c>
      <c r="D213" s="1230"/>
      <c r="E213" s="853"/>
      <c r="F213" s="853"/>
      <c r="G213" s="1111"/>
      <c r="H213" s="1111"/>
      <c r="I213" s="1111">
        <f>+I215+I216+I217+I218+I220+I221+I223+I224+I226+I227+I231</f>
        <v>24</v>
      </c>
      <c r="J213" s="1111">
        <f>+J215+J216+J217+J218+J220+J221+J223+J224+J226+J227+J231</f>
        <v>24</v>
      </c>
      <c r="K213" s="1111"/>
      <c r="L213" s="1111"/>
      <c r="M213" s="1111"/>
      <c r="N213" s="1111"/>
      <c r="O213" s="1111"/>
      <c r="P213" s="1687"/>
      <c r="Q213" s="1741"/>
      <c r="R213" s="1742"/>
      <c r="S213" s="1612"/>
      <c r="T213" s="1111"/>
      <c r="U213" s="1111"/>
      <c r="V213" s="1111"/>
      <c r="W213" s="1111"/>
      <c r="X213" s="1111"/>
      <c r="Y213" s="1111"/>
      <c r="Z213" s="1111"/>
      <c r="AA213" s="1111"/>
      <c r="AB213" s="1111"/>
      <c r="AC213" s="1111"/>
      <c r="AD213" s="1111"/>
      <c r="AE213" s="1111"/>
      <c r="AF213" s="1111"/>
      <c r="AG213" s="1111"/>
      <c r="AH213" s="1111"/>
      <c r="AI213" s="1118"/>
      <c r="AJ213" s="866"/>
      <c r="AK213" s="866"/>
      <c r="AL213" s="866"/>
      <c r="AM213" s="866"/>
      <c r="AN213" s="866"/>
      <c r="AO213" s="866"/>
      <c r="AP213" s="866"/>
      <c r="AQ213" s="866"/>
      <c r="AR213" s="866"/>
      <c r="AS213" s="866"/>
      <c r="AT213" s="866"/>
      <c r="AU213" s="866"/>
      <c r="AV213" s="866"/>
      <c r="AW213" s="866"/>
      <c r="AX213" s="866"/>
      <c r="AY213" s="866"/>
      <c r="AZ213" s="866"/>
      <c r="BA213" s="866"/>
      <c r="BB213" s="866"/>
      <c r="BC213" s="866"/>
      <c r="BD213" s="866"/>
      <c r="BE213" s="866"/>
      <c r="BF213" s="866"/>
      <c r="BG213" s="866"/>
      <c r="BH213" s="866"/>
      <c r="BI213" s="866"/>
      <c r="BJ213" s="866"/>
      <c r="BK213" s="866"/>
      <c r="BL213" s="866"/>
      <c r="BM213" s="866"/>
      <c r="BN213" s="866"/>
      <c r="BO213" s="866"/>
      <c r="BP213" s="866"/>
      <c r="BQ213" s="866"/>
      <c r="BR213" s="866"/>
      <c r="BS213" s="866"/>
      <c r="BT213" s="866"/>
      <c r="BU213" s="866"/>
      <c r="BV213" s="866"/>
      <c r="BW213" s="866"/>
      <c r="BX213" s="866"/>
      <c r="BY213" s="866"/>
      <c r="BZ213" s="866"/>
      <c r="CA213" s="866"/>
      <c r="CB213" s="866"/>
      <c r="CC213" s="866"/>
      <c r="CD213" s="866"/>
      <c r="CE213" s="866"/>
      <c r="CF213" s="866"/>
      <c r="CG213" s="866"/>
      <c r="CH213" s="866"/>
      <c r="CI213" s="866"/>
      <c r="CJ213" s="866"/>
      <c r="CK213" s="866"/>
      <c r="CL213" s="866"/>
      <c r="CM213" s="866"/>
      <c r="CN213" s="866"/>
      <c r="CO213" s="866"/>
      <c r="CP213" s="866"/>
      <c r="CQ213" s="866"/>
      <c r="CR213" s="866"/>
      <c r="CS213" s="866"/>
      <c r="CT213" s="866"/>
      <c r="CU213" s="866"/>
      <c r="CV213" s="866"/>
      <c r="CW213" s="866"/>
      <c r="CX213" s="866"/>
      <c r="CY213" s="866"/>
      <c r="CZ213" s="866"/>
      <c r="DA213" s="866"/>
      <c r="DB213" s="866"/>
      <c r="DC213" s="866"/>
      <c r="DD213" s="866"/>
      <c r="DE213" s="866"/>
      <c r="DF213" s="866"/>
      <c r="DG213" s="1057"/>
      <c r="DH213" s="1057"/>
      <c r="DI213" s="1057"/>
      <c r="DJ213" s="1057"/>
      <c r="DK213" s="1057"/>
      <c r="DL213" s="1057"/>
      <c r="DM213" s="1057"/>
      <c r="DN213" s="1057"/>
      <c r="DO213" s="1057"/>
      <c r="DP213" s="1057"/>
      <c r="DQ213" s="1057"/>
      <c r="DR213" s="1057"/>
      <c r="DS213" s="1057"/>
      <c r="DT213" s="1057"/>
      <c r="DU213" s="1057"/>
      <c r="DV213" s="1057"/>
      <c r="DW213" s="1057"/>
      <c r="DX213" s="1057"/>
      <c r="DY213" s="1057"/>
      <c r="DZ213" s="1057"/>
      <c r="EA213" s="1057"/>
      <c r="EB213" s="1057"/>
      <c r="EC213" s="1057"/>
      <c r="ED213" s="1057"/>
      <c r="EE213" s="1057"/>
      <c r="EF213" s="1057"/>
      <c r="EG213" s="1057"/>
      <c r="EH213" s="1057"/>
      <c r="EI213" s="1057"/>
      <c r="EJ213" s="1057"/>
      <c r="EK213" s="1057"/>
      <c r="EL213" s="1057"/>
      <c r="EM213" s="1057"/>
      <c r="EN213" s="1057"/>
      <c r="EO213" s="1057"/>
      <c r="EP213" s="1057"/>
      <c r="EQ213" s="1057"/>
      <c r="ER213" s="1057"/>
      <c r="ES213" s="1057"/>
      <c r="ET213" s="1057"/>
      <c r="EU213" s="1057"/>
      <c r="EV213" s="1057"/>
      <c r="EW213" s="1057"/>
      <c r="EX213" s="1057"/>
      <c r="EY213" s="1057"/>
      <c r="EZ213" s="1057"/>
      <c r="FA213" s="1057"/>
      <c r="FB213" s="1057"/>
      <c r="FC213" s="1057"/>
      <c r="FD213" s="1057"/>
      <c r="FE213" s="1057"/>
      <c r="FF213" s="1057"/>
      <c r="FG213" s="1057"/>
      <c r="FH213" s="1057"/>
      <c r="FI213" s="1057"/>
      <c r="FJ213" s="1057"/>
      <c r="FK213" s="1057"/>
      <c r="FL213" s="1057"/>
      <c r="FM213" s="1057"/>
      <c r="FN213" s="1057"/>
      <c r="FO213" s="1057"/>
      <c r="FP213" s="1057"/>
      <c r="FQ213" s="1057"/>
      <c r="FR213" s="1057"/>
      <c r="FS213" s="1057"/>
      <c r="FT213" s="1057"/>
      <c r="FU213" s="1057"/>
      <c r="FV213" s="1057"/>
      <c r="FW213" s="1057"/>
      <c r="FX213" s="1057"/>
      <c r="FY213" s="1057"/>
      <c r="FZ213" s="1057"/>
      <c r="GA213" s="1057"/>
      <c r="GB213" s="1057"/>
      <c r="GC213" s="1057"/>
      <c r="GD213" s="1057"/>
      <c r="GE213" s="1057"/>
      <c r="GF213" s="1057"/>
      <c r="GG213" s="1057"/>
      <c r="GH213" s="1057"/>
      <c r="GI213" s="1057"/>
      <c r="GJ213" s="1057"/>
      <c r="GK213" s="1057"/>
      <c r="GL213" s="1057"/>
      <c r="GM213" s="1057"/>
      <c r="GN213" s="1057"/>
      <c r="GO213" s="1057"/>
      <c r="GP213" s="1057"/>
      <c r="GQ213" s="1057"/>
      <c r="GR213" s="1057"/>
      <c r="GS213" s="1057"/>
      <c r="GT213" s="1057"/>
      <c r="GU213" s="1057"/>
      <c r="GV213" s="1057"/>
      <c r="GW213" s="1057"/>
      <c r="GX213" s="1057"/>
      <c r="GY213" s="1057"/>
      <c r="GZ213" s="1057"/>
      <c r="HA213" s="1057"/>
      <c r="HB213" s="1057"/>
      <c r="HC213" s="1057"/>
      <c r="HD213" s="1057"/>
      <c r="HE213" s="1057"/>
      <c r="HF213" s="1057"/>
      <c r="HG213" s="1057"/>
      <c r="HH213" s="1057"/>
      <c r="HI213" s="1057"/>
      <c r="HJ213" s="1057"/>
      <c r="HK213" s="1057"/>
      <c r="HL213" s="1057"/>
      <c r="HM213" s="1057"/>
      <c r="HN213" s="1057"/>
      <c r="HO213" s="1201"/>
      <c r="HP213" s="1201"/>
      <c r="HQ213" s="1201"/>
      <c r="HR213" s="1201"/>
      <c r="HS213" s="1201"/>
      <c r="HT213" s="1201"/>
      <c r="HU213" s="1201"/>
      <c r="HV213" s="1201"/>
      <c r="HW213" s="1201"/>
      <c r="HX213" s="1201"/>
      <c r="HY213" s="1201"/>
      <c r="HZ213" s="1201"/>
      <c r="IA213" s="1201"/>
      <c r="IB213" s="1201"/>
      <c r="IC213" s="1201"/>
      <c r="ID213" s="1201"/>
      <c r="IE213" s="1201"/>
      <c r="IF213" s="1201"/>
      <c r="IG213" s="1201"/>
    </row>
    <row r="214" spans="1:241" ht="25.5" hidden="1">
      <c r="A214" s="1116" t="s">
        <v>629</v>
      </c>
      <c r="B214" s="1116" t="s">
        <v>1111</v>
      </c>
      <c r="C214" s="1117" t="s">
        <v>615</v>
      </c>
      <c r="D214" s="1114"/>
      <c r="E214" s="953" t="s">
        <v>500</v>
      </c>
      <c r="F214" s="990"/>
      <c r="G214" s="1115" t="s">
        <v>1039</v>
      </c>
      <c r="H214" s="806"/>
      <c r="I214" s="1113"/>
      <c r="J214" s="1113"/>
      <c r="K214" s="814"/>
      <c r="L214" s="814"/>
      <c r="M214" s="802"/>
      <c r="N214" s="801"/>
      <c r="O214" s="801"/>
      <c r="P214" s="1688"/>
      <c r="Q214" s="1743"/>
      <c r="R214" s="1744"/>
      <c r="S214" s="1571"/>
      <c r="T214" s="801"/>
      <c r="U214" s="801"/>
      <c r="V214" s="801"/>
      <c r="W214" s="801"/>
      <c r="X214" s="801"/>
      <c r="Y214" s="801"/>
      <c r="Z214" s="801"/>
      <c r="AA214" s="801"/>
      <c r="AB214" s="801"/>
      <c r="AC214" s="801"/>
      <c r="AD214" s="801"/>
      <c r="AE214" s="801"/>
      <c r="AF214" s="801"/>
      <c r="AG214" s="801"/>
      <c r="AH214" s="801"/>
      <c r="AI214" s="801"/>
      <c r="HF214" s="1201"/>
      <c r="HG214" s="1201"/>
      <c r="HH214" s="1201"/>
      <c r="HI214" s="1201"/>
      <c r="HJ214" s="1201"/>
      <c r="HK214" s="1201"/>
      <c r="HL214" s="1201"/>
      <c r="HM214" s="1201"/>
      <c r="HN214" s="1201"/>
    </row>
    <row r="215" spans="1:241" ht="38.25" hidden="1">
      <c r="A215" s="819"/>
      <c r="B215" s="901" t="s">
        <v>1112</v>
      </c>
      <c r="C215" s="711" t="s">
        <v>345</v>
      </c>
      <c r="D215" s="1027" t="s">
        <v>929</v>
      </c>
      <c r="E215" s="621" t="s">
        <v>499</v>
      </c>
      <c r="F215" s="579"/>
      <c r="G215" s="707" t="s">
        <v>1039</v>
      </c>
      <c r="H215" s="578"/>
      <c r="I215" s="1567" t="s">
        <v>44</v>
      </c>
      <c r="J215" s="1568">
        <v>2</v>
      </c>
      <c r="K215" s="1272" t="s">
        <v>921</v>
      </c>
      <c r="L215" s="770">
        <v>14</v>
      </c>
      <c r="M215" s="766"/>
      <c r="N215" s="771"/>
      <c r="O215" s="693">
        <v>12</v>
      </c>
      <c r="P215" s="1595"/>
      <c r="Q215" s="1745"/>
      <c r="R215" s="1793" t="s">
        <v>1146</v>
      </c>
      <c r="S215" s="1617">
        <v>1</v>
      </c>
      <c r="T215" s="1368" t="s">
        <v>104</v>
      </c>
      <c r="U215" s="1383" t="s">
        <v>105</v>
      </c>
      <c r="V215" s="1384"/>
      <c r="W215" s="659">
        <v>1</v>
      </c>
      <c r="X215" s="658" t="s">
        <v>107</v>
      </c>
      <c r="Y215" s="658" t="s">
        <v>105</v>
      </c>
      <c r="Z215" s="658" t="s">
        <v>125</v>
      </c>
      <c r="AA215" s="1367">
        <v>1</v>
      </c>
      <c r="AB215" s="1368" t="s">
        <v>107</v>
      </c>
      <c r="AC215" s="1367" t="s">
        <v>105</v>
      </c>
      <c r="AD215" s="1367" t="s">
        <v>125</v>
      </c>
      <c r="AE215" s="659">
        <v>1</v>
      </c>
      <c r="AF215" s="658" t="s">
        <v>107</v>
      </c>
      <c r="AG215" s="658" t="s">
        <v>105</v>
      </c>
      <c r="AH215" s="658" t="s">
        <v>125</v>
      </c>
      <c r="AI215" s="788" t="s">
        <v>450</v>
      </c>
    </row>
    <row r="216" spans="1:241" ht="38.25" hidden="1">
      <c r="A216" s="819"/>
      <c r="B216" s="901" t="s">
        <v>612</v>
      </c>
      <c r="C216" s="711" t="s">
        <v>346</v>
      </c>
      <c r="D216" s="1104" t="s">
        <v>930</v>
      </c>
      <c r="E216" s="621" t="s">
        <v>499</v>
      </c>
      <c r="F216" s="585"/>
      <c r="G216" s="707" t="s">
        <v>1039</v>
      </c>
      <c r="H216" s="578"/>
      <c r="I216" s="712" t="s">
        <v>44</v>
      </c>
      <c r="J216" s="713">
        <v>2</v>
      </c>
      <c r="K216" s="1284" t="s">
        <v>806</v>
      </c>
      <c r="L216" s="770">
        <v>14</v>
      </c>
      <c r="M216" s="766"/>
      <c r="N216" s="771"/>
      <c r="O216" s="838"/>
      <c r="P216" s="1701">
        <v>18</v>
      </c>
      <c r="Q216" s="1794" t="s">
        <v>1138</v>
      </c>
      <c r="R216" s="1748" t="s">
        <v>1139</v>
      </c>
      <c r="S216" s="1617">
        <v>1</v>
      </c>
      <c r="T216" s="1368" t="s">
        <v>104</v>
      </c>
      <c r="U216" s="1383" t="s">
        <v>113</v>
      </c>
      <c r="V216" s="1384"/>
      <c r="W216" s="659">
        <v>1</v>
      </c>
      <c r="X216" s="658" t="s">
        <v>107</v>
      </c>
      <c r="Y216" s="658" t="s">
        <v>108</v>
      </c>
      <c r="Z216" s="658" t="s">
        <v>161</v>
      </c>
      <c r="AA216" s="1367">
        <v>1</v>
      </c>
      <c r="AB216" s="1368" t="s">
        <v>107</v>
      </c>
      <c r="AC216" s="1367" t="s">
        <v>108</v>
      </c>
      <c r="AD216" s="1367" t="s">
        <v>161</v>
      </c>
      <c r="AE216" s="659">
        <v>1</v>
      </c>
      <c r="AF216" s="658" t="s">
        <v>107</v>
      </c>
      <c r="AG216" s="658" t="s">
        <v>108</v>
      </c>
      <c r="AH216" s="658" t="s">
        <v>161</v>
      </c>
      <c r="AI216" s="788" t="s">
        <v>442</v>
      </c>
    </row>
    <row r="217" spans="1:241" ht="25.5" hidden="1" customHeight="1">
      <c r="A217" s="819"/>
      <c r="B217" s="901" t="s">
        <v>613</v>
      </c>
      <c r="C217" s="711" t="s">
        <v>347</v>
      </c>
      <c r="D217" s="1027" t="s">
        <v>931</v>
      </c>
      <c r="E217" s="621" t="s">
        <v>499</v>
      </c>
      <c r="F217" s="585"/>
      <c r="G217" s="707" t="s">
        <v>1039</v>
      </c>
      <c r="H217" s="578"/>
      <c r="I217" s="712" t="s">
        <v>46</v>
      </c>
      <c r="J217" s="713">
        <v>3</v>
      </c>
      <c r="K217" s="1284" t="s">
        <v>922</v>
      </c>
      <c r="L217" s="770">
        <v>14</v>
      </c>
      <c r="M217" s="766"/>
      <c r="N217" s="771"/>
      <c r="O217" s="693">
        <v>18</v>
      </c>
      <c r="P217" s="1595"/>
      <c r="Q217" s="1795" t="s">
        <v>1142</v>
      </c>
      <c r="R217" s="1793" t="s">
        <v>1143</v>
      </c>
      <c r="S217" s="1617">
        <v>1</v>
      </c>
      <c r="T217" s="1368" t="s">
        <v>104</v>
      </c>
      <c r="U217" s="1383" t="s">
        <v>105</v>
      </c>
      <c r="V217" s="1384"/>
      <c r="W217" s="659">
        <v>1</v>
      </c>
      <c r="X217" s="658" t="s">
        <v>107</v>
      </c>
      <c r="Y217" s="658" t="s">
        <v>105</v>
      </c>
      <c r="Z217" s="658" t="s">
        <v>115</v>
      </c>
      <c r="AA217" s="1367">
        <v>1</v>
      </c>
      <c r="AB217" s="1368" t="s">
        <v>107</v>
      </c>
      <c r="AC217" s="1367" t="s">
        <v>105</v>
      </c>
      <c r="AD217" s="1367" t="s">
        <v>115</v>
      </c>
      <c r="AE217" s="659">
        <v>1</v>
      </c>
      <c r="AF217" s="658" t="s">
        <v>107</v>
      </c>
      <c r="AG217" s="658" t="s">
        <v>105</v>
      </c>
      <c r="AH217" s="658" t="s">
        <v>115</v>
      </c>
      <c r="AI217" s="788" t="s">
        <v>443</v>
      </c>
    </row>
    <row r="218" spans="1:241" ht="35.25" hidden="1" customHeight="1">
      <c r="A218" s="819"/>
      <c r="B218" s="901" t="s">
        <v>614</v>
      </c>
      <c r="C218" s="711" t="s">
        <v>348</v>
      </c>
      <c r="D218" s="1027" t="s">
        <v>932</v>
      </c>
      <c r="E218" s="621" t="s">
        <v>499</v>
      </c>
      <c r="F218" s="585"/>
      <c r="G218" s="707" t="s">
        <v>1039</v>
      </c>
      <c r="H218" s="578"/>
      <c r="I218" s="712" t="s">
        <v>46</v>
      </c>
      <c r="J218" s="713">
        <v>3</v>
      </c>
      <c r="K218" s="1284" t="s">
        <v>743</v>
      </c>
      <c r="L218" s="770">
        <v>14</v>
      </c>
      <c r="M218" s="766"/>
      <c r="N218" s="771"/>
      <c r="O218" s="693">
        <v>18</v>
      </c>
      <c r="P218" s="1595"/>
      <c r="Q218" s="1795" t="s">
        <v>1145</v>
      </c>
      <c r="R218" s="1793" t="s">
        <v>1146</v>
      </c>
      <c r="S218" s="1617">
        <v>1</v>
      </c>
      <c r="T218" s="1368" t="s">
        <v>104</v>
      </c>
      <c r="U218" s="1383" t="s">
        <v>105</v>
      </c>
      <c r="V218" s="1384"/>
      <c r="W218" s="659">
        <v>1</v>
      </c>
      <c r="X218" s="658" t="s">
        <v>107</v>
      </c>
      <c r="Y218" s="658" t="s">
        <v>105</v>
      </c>
      <c r="Z218" s="658" t="s">
        <v>115</v>
      </c>
      <c r="AA218" s="1367">
        <v>1</v>
      </c>
      <c r="AB218" s="1368" t="s">
        <v>107</v>
      </c>
      <c r="AC218" s="1367" t="s">
        <v>105</v>
      </c>
      <c r="AD218" s="1367" t="s">
        <v>115</v>
      </c>
      <c r="AE218" s="659">
        <v>1</v>
      </c>
      <c r="AF218" s="658" t="s">
        <v>107</v>
      </c>
      <c r="AG218" s="658" t="s">
        <v>105</v>
      </c>
      <c r="AH218" s="658" t="s">
        <v>115</v>
      </c>
      <c r="AI218" s="788" t="s">
        <v>451</v>
      </c>
    </row>
    <row r="219" spans="1:241" ht="28.5" hidden="1" customHeight="1">
      <c r="A219" s="1116" t="s">
        <v>628</v>
      </c>
      <c r="B219" s="1116" t="s">
        <v>618</v>
      </c>
      <c r="C219" s="1117" t="s">
        <v>619</v>
      </c>
      <c r="D219" s="1114" t="s">
        <v>933</v>
      </c>
      <c r="E219" s="953" t="s">
        <v>500</v>
      </c>
      <c r="F219" s="990"/>
      <c r="G219" s="1115" t="s">
        <v>1039</v>
      </c>
      <c r="H219" s="806"/>
      <c r="I219" s="1113"/>
      <c r="J219" s="1113"/>
      <c r="K219" s="814"/>
      <c r="L219" s="814"/>
      <c r="M219" s="802"/>
      <c r="N219" s="801"/>
      <c r="O219" s="801"/>
      <c r="P219" s="1688"/>
      <c r="Q219" s="1743"/>
      <c r="R219" s="1744"/>
      <c r="S219" s="1571"/>
      <c r="T219" s="801"/>
      <c r="U219" s="801"/>
      <c r="V219" s="801"/>
      <c r="W219" s="801"/>
      <c r="X219" s="801"/>
      <c r="Y219" s="801"/>
      <c r="Z219" s="801"/>
      <c r="AA219" s="801"/>
      <c r="AB219" s="801"/>
      <c r="AC219" s="801"/>
      <c r="AD219" s="801"/>
      <c r="AE219" s="801"/>
      <c r="AF219" s="801"/>
      <c r="AG219" s="801"/>
      <c r="AH219" s="801"/>
      <c r="AI219" s="801"/>
      <c r="HF219" s="1201"/>
      <c r="HG219" s="1201"/>
      <c r="HH219" s="1201"/>
      <c r="HI219" s="1201"/>
      <c r="HJ219" s="1201"/>
      <c r="HK219" s="1201"/>
      <c r="HL219" s="1201"/>
      <c r="HM219" s="1201"/>
      <c r="HN219" s="1201"/>
    </row>
    <row r="220" spans="1:241" ht="50.25" hidden="1" customHeight="1">
      <c r="A220" s="819"/>
      <c r="B220" s="901" t="s">
        <v>622</v>
      </c>
      <c r="C220" s="843" t="s">
        <v>623</v>
      </c>
      <c r="D220" s="1027" t="s">
        <v>934</v>
      </c>
      <c r="E220" s="621" t="s">
        <v>499</v>
      </c>
      <c r="F220" s="579"/>
      <c r="G220" s="707" t="s">
        <v>1039</v>
      </c>
      <c r="H220" s="578"/>
      <c r="I220" s="654" t="s">
        <v>46</v>
      </c>
      <c r="J220" s="745">
        <v>3</v>
      </c>
      <c r="K220" s="1273" t="s">
        <v>923</v>
      </c>
      <c r="L220" s="770">
        <v>14</v>
      </c>
      <c r="M220" s="770"/>
      <c r="N220" s="771"/>
      <c r="O220" s="695">
        <v>24</v>
      </c>
      <c r="P220" s="1596"/>
      <c r="Q220" s="1795" t="s">
        <v>1144</v>
      </c>
      <c r="R220" s="1793" t="s">
        <v>1141</v>
      </c>
      <c r="S220" s="1626" t="s">
        <v>1048</v>
      </c>
      <c r="T220" s="1368" t="s">
        <v>109</v>
      </c>
      <c r="U220" s="1383" t="s">
        <v>105</v>
      </c>
      <c r="V220" s="1384" t="s">
        <v>165</v>
      </c>
      <c r="W220" s="659">
        <v>1</v>
      </c>
      <c r="X220" s="658" t="s">
        <v>107</v>
      </c>
      <c r="Y220" s="658" t="s">
        <v>105</v>
      </c>
      <c r="Z220" s="658" t="s">
        <v>598</v>
      </c>
      <c r="AA220" s="1367">
        <v>1</v>
      </c>
      <c r="AB220" s="1368" t="s">
        <v>107</v>
      </c>
      <c r="AC220" s="1367" t="s">
        <v>105</v>
      </c>
      <c r="AD220" s="1367" t="s">
        <v>598</v>
      </c>
      <c r="AE220" s="659">
        <v>1</v>
      </c>
      <c r="AF220" s="658" t="s">
        <v>107</v>
      </c>
      <c r="AG220" s="658" t="s">
        <v>105</v>
      </c>
      <c r="AH220" s="658" t="s">
        <v>598</v>
      </c>
      <c r="AI220" s="790" t="s">
        <v>452</v>
      </c>
    </row>
    <row r="221" spans="1:241" ht="50.25" hidden="1" customHeight="1">
      <c r="A221" s="819"/>
      <c r="B221" s="901" t="s">
        <v>624</v>
      </c>
      <c r="C221" s="843" t="s">
        <v>349</v>
      </c>
      <c r="D221" s="1027" t="s">
        <v>317</v>
      </c>
      <c r="E221" s="621" t="s">
        <v>499</v>
      </c>
      <c r="F221" s="579"/>
      <c r="G221" s="707" t="s">
        <v>1039</v>
      </c>
      <c r="H221" s="578"/>
      <c r="I221" s="654" t="s">
        <v>46</v>
      </c>
      <c r="J221" s="745">
        <v>3</v>
      </c>
      <c r="K221" s="1284" t="s">
        <v>806</v>
      </c>
      <c r="L221" s="770">
        <v>14</v>
      </c>
      <c r="M221" s="770"/>
      <c r="N221" s="1406">
        <v>6</v>
      </c>
      <c r="O221" s="1353">
        <v>18</v>
      </c>
      <c r="P221" s="1596"/>
      <c r="Q221" s="1795" t="s">
        <v>1145</v>
      </c>
      <c r="R221" s="1793" t="s">
        <v>1145</v>
      </c>
      <c r="S221" s="1619" t="s">
        <v>1048</v>
      </c>
      <c r="T221" s="1335" t="s">
        <v>109</v>
      </c>
      <c r="U221" s="1383" t="s">
        <v>113</v>
      </c>
      <c r="V221" s="1559" t="s">
        <v>1065</v>
      </c>
      <c r="W221" s="659">
        <v>1</v>
      </c>
      <c r="X221" s="658" t="s">
        <v>107</v>
      </c>
      <c r="Y221" s="658" t="s">
        <v>105</v>
      </c>
      <c r="Z221" s="658" t="s">
        <v>598</v>
      </c>
      <c r="AA221" s="1367">
        <v>1</v>
      </c>
      <c r="AB221" s="1368" t="s">
        <v>107</v>
      </c>
      <c r="AC221" s="1367" t="s">
        <v>105</v>
      </c>
      <c r="AD221" s="1367" t="s">
        <v>598</v>
      </c>
      <c r="AE221" s="659">
        <v>1</v>
      </c>
      <c r="AF221" s="658" t="s">
        <v>107</v>
      </c>
      <c r="AG221" s="658" t="s">
        <v>105</v>
      </c>
      <c r="AH221" s="658" t="s">
        <v>598</v>
      </c>
      <c r="AI221" s="790" t="s">
        <v>446</v>
      </c>
    </row>
    <row r="222" spans="1:241" ht="38.25" hidden="1">
      <c r="A222" s="1116" t="s">
        <v>627</v>
      </c>
      <c r="B222" s="1116" t="s">
        <v>620</v>
      </c>
      <c r="C222" s="1117" t="s">
        <v>621</v>
      </c>
      <c r="D222" s="1114" t="s">
        <v>935</v>
      </c>
      <c r="E222" s="953" t="s">
        <v>500</v>
      </c>
      <c r="F222" s="990"/>
      <c r="G222" s="1115" t="s">
        <v>1039</v>
      </c>
      <c r="H222" s="806"/>
      <c r="I222" s="1113"/>
      <c r="J222" s="1113"/>
      <c r="K222" s="814"/>
      <c r="L222" s="814"/>
      <c r="M222" s="802"/>
      <c r="N222" s="801"/>
      <c r="O222" s="801"/>
      <c r="P222" s="1688"/>
      <c r="Q222" s="1743"/>
      <c r="R222" s="1744"/>
      <c r="S222" s="1571"/>
      <c r="T222" s="801"/>
      <c r="U222" s="801"/>
      <c r="V222" s="801"/>
      <c r="W222" s="801"/>
      <c r="X222" s="801"/>
      <c r="Y222" s="801"/>
      <c r="Z222" s="801"/>
      <c r="AA222" s="801"/>
      <c r="AB222" s="801"/>
      <c r="AC222" s="801"/>
      <c r="AD222" s="801"/>
      <c r="AE222" s="801"/>
      <c r="AF222" s="801"/>
      <c r="AG222" s="801"/>
      <c r="AH222" s="801"/>
      <c r="AI222" s="801"/>
      <c r="HF222" s="1201"/>
      <c r="HG222" s="1201"/>
      <c r="HH222" s="1201"/>
      <c r="HI222" s="1201"/>
      <c r="HJ222" s="1201"/>
      <c r="HK222" s="1201"/>
      <c r="HL222" s="1201"/>
      <c r="HM222" s="1201"/>
      <c r="HN222" s="1201"/>
    </row>
    <row r="223" spans="1:241" ht="63.75" hidden="1">
      <c r="A223" s="819"/>
      <c r="B223" s="1088" t="s">
        <v>625</v>
      </c>
      <c r="C223" s="843" t="s">
        <v>616</v>
      </c>
      <c r="D223" s="1027" t="s">
        <v>936</v>
      </c>
      <c r="E223" s="621" t="s">
        <v>499</v>
      </c>
      <c r="F223" s="579"/>
      <c r="G223" s="707" t="s">
        <v>1039</v>
      </c>
      <c r="H223" s="578"/>
      <c r="I223" s="654" t="s">
        <v>44</v>
      </c>
      <c r="J223" s="745">
        <v>2</v>
      </c>
      <c r="K223" s="1284" t="s">
        <v>743</v>
      </c>
      <c r="L223" s="770">
        <v>14</v>
      </c>
      <c r="M223" s="770"/>
      <c r="N223" s="771"/>
      <c r="O223" s="695">
        <v>24</v>
      </c>
      <c r="P223" s="1596"/>
      <c r="Q223" s="1796" t="str">
        <f t="shared" ref="Q223" si="35">+IF(Q176="","",Q176)</f>
        <v>PAS DE CHANGEMENT</v>
      </c>
      <c r="R223" s="1793" t="s">
        <v>1143</v>
      </c>
      <c r="S223" s="1617">
        <v>1</v>
      </c>
      <c r="T223" s="1368" t="s">
        <v>104</v>
      </c>
      <c r="U223" s="1383" t="s">
        <v>113</v>
      </c>
      <c r="V223" s="1384"/>
      <c r="W223" s="659">
        <v>1</v>
      </c>
      <c r="X223" s="658" t="s">
        <v>107</v>
      </c>
      <c r="Y223" s="658" t="s">
        <v>105</v>
      </c>
      <c r="Z223" s="658" t="s">
        <v>125</v>
      </c>
      <c r="AA223" s="1367">
        <v>1</v>
      </c>
      <c r="AB223" s="1368" t="s">
        <v>107</v>
      </c>
      <c r="AC223" s="1367" t="s">
        <v>105</v>
      </c>
      <c r="AD223" s="1367" t="s">
        <v>125</v>
      </c>
      <c r="AE223" s="659">
        <v>1</v>
      </c>
      <c r="AF223" s="658" t="s">
        <v>107</v>
      </c>
      <c r="AG223" s="658" t="s">
        <v>105</v>
      </c>
      <c r="AH223" s="658" t="s">
        <v>125</v>
      </c>
      <c r="AI223" s="790" t="s">
        <v>453</v>
      </c>
    </row>
    <row r="224" spans="1:241" ht="38.25" hidden="1">
      <c r="A224" s="819"/>
      <c r="B224" s="1088" t="s">
        <v>626</v>
      </c>
      <c r="C224" s="843" t="s">
        <v>617</v>
      </c>
      <c r="D224" s="1027" t="s">
        <v>937</v>
      </c>
      <c r="E224" s="621" t="s">
        <v>499</v>
      </c>
      <c r="F224" s="579"/>
      <c r="G224" s="707" t="s">
        <v>1039</v>
      </c>
      <c r="H224" s="578"/>
      <c r="I224" s="654" t="s">
        <v>44</v>
      </c>
      <c r="J224" s="745">
        <v>2</v>
      </c>
      <c r="K224" s="1284" t="s">
        <v>928</v>
      </c>
      <c r="L224" s="770">
        <v>14</v>
      </c>
      <c r="M224" s="770"/>
      <c r="N224" s="771"/>
      <c r="O224" s="695">
        <v>24</v>
      </c>
      <c r="P224" s="1596"/>
      <c r="Q224" s="1795" t="s">
        <v>1145</v>
      </c>
      <c r="R224" s="1793" t="s">
        <v>1146</v>
      </c>
      <c r="S224" s="1617">
        <v>1</v>
      </c>
      <c r="T224" s="1368" t="s">
        <v>104</v>
      </c>
      <c r="U224" s="1383" t="s">
        <v>113</v>
      </c>
      <c r="V224" s="1384"/>
      <c r="W224" s="659">
        <v>1</v>
      </c>
      <c r="X224" s="658" t="s">
        <v>107</v>
      </c>
      <c r="Y224" s="658" t="s">
        <v>105</v>
      </c>
      <c r="Z224" s="658" t="s">
        <v>125</v>
      </c>
      <c r="AA224" s="1367">
        <v>1</v>
      </c>
      <c r="AB224" s="1368" t="s">
        <v>107</v>
      </c>
      <c r="AC224" s="1367" t="s">
        <v>105</v>
      </c>
      <c r="AD224" s="1367" t="s">
        <v>125</v>
      </c>
      <c r="AE224" s="659">
        <v>1</v>
      </c>
      <c r="AF224" s="658" t="s">
        <v>107</v>
      </c>
      <c r="AG224" s="658" t="s">
        <v>105</v>
      </c>
      <c r="AH224" s="658" t="s">
        <v>125</v>
      </c>
      <c r="AI224" s="790" t="s">
        <v>454</v>
      </c>
    </row>
    <row r="225" spans="1:555" s="1282" customFormat="1" hidden="1">
      <c r="A225" s="1002"/>
      <c r="B225" s="1002"/>
      <c r="C225" s="1076"/>
      <c r="D225" s="861"/>
      <c r="E225" s="1063"/>
      <c r="F225" s="1063"/>
      <c r="G225" s="1063"/>
      <c r="H225" s="1063"/>
      <c r="I225" s="830"/>
      <c r="J225" s="929"/>
      <c r="K225" s="1029"/>
      <c r="L225" s="1029"/>
      <c r="M225" s="1029"/>
      <c r="N225" s="1067"/>
      <c r="O225" s="653"/>
      <c r="P225" s="1702"/>
      <c r="Q225" s="1797"/>
      <c r="R225" s="1798"/>
      <c r="S225" s="1627"/>
      <c r="T225" s="861"/>
      <c r="U225" s="861"/>
      <c r="V225" s="861"/>
      <c r="W225" s="861"/>
      <c r="X225" s="861"/>
      <c r="Y225" s="861"/>
      <c r="Z225" s="861"/>
      <c r="AA225" s="861"/>
      <c r="AB225" s="861"/>
      <c r="AC225" s="861"/>
      <c r="AD225" s="861"/>
      <c r="AE225" s="861"/>
      <c r="AF225" s="861"/>
      <c r="AG225" s="861"/>
      <c r="AH225" s="861"/>
      <c r="AI225" s="902"/>
    </row>
    <row r="226" spans="1:555" ht="48" hidden="1" customHeight="1">
      <c r="A226" s="1071" t="str">
        <f t="shared" ref="A226:AI226" si="36">+IF(A179="","",A179)</f>
        <v/>
      </c>
      <c r="B226" s="1077" t="str">
        <f t="shared" si="36"/>
        <v>LLA4I10</v>
      </c>
      <c r="C226" s="691" t="str">
        <f t="shared" si="36"/>
        <v>Informatique /Bureautique (Applied IT Skills) (salle informatique)</v>
      </c>
      <c r="D226" s="1218" t="str">
        <f t="shared" si="36"/>
        <v>LOL4B40LOL4C50</v>
      </c>
      <c r="E226" s="621" t="str">
        <f t="shared" si="36"/>
        <v>UE TRONC COMMUN</v>
      </c>
      <c r="F226" s="579" t="str">
        <f t="shared" si="36"/>
        <v>L2 LLCER</v>
      </c>
      <c r="G226" s="964" t="str">
        <f t="shared" si="36"/>
        <v>oui</v>
      </c>
      <c r="H226" s="623" t="str">
        <f t="shared" si="36"/>
        <v/>
      </c>
      <c r="I226" s="696" t="str">
        <f t="shared" si="36"/>
        <v>1</v>
      </c>
      <c r="J226" s="750" t="str">
        <f t="shared" si="36"/>
        <v>1</v>
      </c>
      <c r="K226" s="754" t="str">
        <f t="shared" si="36"/>
        <v>BELOUAH Rachid</v>
      </c>
      <c r="L226" s="754" t="str">
        <f t="shared" si="36"/>
        <v>27</v>
      </c>
      <c r="M226" s="754" t="str">
        <f t="shared" si="36"/>
        <v/>
      </c>
      <c r="N226" s="761">
        <f t="shared" si="36"/>
        <v>12</v>
      </c>
      <c r="O226" s="706">
        <f t="shared" si="36"/>
        <v>12</v>
      </c>
      <c r="P226" s="1605" t="str">
        <f t="shared" si="36"/>
        <v/>
      </c>
      <c r="Q226" s="1799" t="str">
        <f t="shared" si="36"/>
        <v>CC</v>
      </c>
      <c r="R226" s="1800" t="str">
        <f t="shared" si="36"/>
        <v>Contôle à distance (épreuve pratique)</v>
      </c>
      <c r="S226" s="1617">
        <f t="shared" si="36"/>
        <v>1</v>
      </c>
      <c r="T226" s="1357" t="str">
        <f t="shared" si="36"/>
        <v>CC</v>
      </c>
      <c r="U226" s="1357" t="str">
        <f t="shared" si="36"/>
        <v>écrit</v>
      </c>
      <c r="V226" s="1357" t="str">
        <f t="shared" si="36"/>
        <v>épreuve pratique + QCM 1h</v>
      </c>
      <c r="W226" s="661">
        <f t="shared" si="36"/>
        <v>1</v>
      </c>
      <c r="X226" s="660" t="str">
        <f t="shared" si="36"/>
        <v>CT</v>
      </c>
      <c r="Y226" s="660" t="str">
        <f t="shared" si="36"/>
        <v>écrit</v>
      </c>
      <c r="Z226" s="660" t="str">
        <f t="shared" si="36"/>
        <v>épreuve pratique + QCM 1h30</v>
      </c>
      <c r="AA226" s="1356">
        <f t="shared" si="36"/>
        <v>1</v>
      </c>
      <c r="AB226" s="1357" t="str">
        <f t="shared" si="36"/>
        <v>CT</v>
      </c>
      <c r="AC226" s="1357" t="str">
        <f t="shared" si="36"/>
        <v>écrit</v>
      </c>
      <c r="AD226" s="1357" t="str">
        <f t="shared" si="36"/>
        <v>épreuve pratique + QCM 1h30</v>
      </c>
      <c r="AE226" s="661">
        <f t="shared" si="36"/>
        <v>1</v>
      </c>
      <c r="AF226" s="660" t="str">
        <f t="shared" si="36"/>
        <v>CT</v>
      </c>
      <c r="AG226" s="660" t="str">
        <f t="shared" si="36"/>
        <v>écrit</v>
      </c>
      <c r="AH226" s="660" t="str">
        <f t="shared" si="36"/>
        <v>épreuve pratique + QCM 1h30</v>
      </c>
      <c r="AI226" s="1078" t="str">
        <f t="shared" si="36"/>
        <v/>
      </c>
    </row>
    <row r="227" spans="1:555" ht="28.5" hidden="1" customHeight="1">
      <c r="A227" s="1116" t="str">
        <f t="shared" ref="A227:P227" si="37">+IF(A180="","",A180)</f>
        <v>LCLA4B05</v>
      </c>
      <c r="B227" s="1116" t="str">
        <f t="shared" si="37"/>
        <v>LLA4B41</v>
      </c>
      <c r="C227" s="1117" t="str">
        <f t="shared" si="37"/>
        <v>Choix UEOI S4 / Mathématiques</v>
      </c>
      <c r="D227" s="1114" t="str">
        <f t="shared" si="37"/>
        <v/>
      </c>
      <c r="E227" s="953" t="str">
        <f t="shared" si="37"/>
        <v>BLOC</v>
      </c>
      <c r="F227" s="990" t="str">
        <f t="shared" si="37"/>
        <v/>
      </c>
      <c r="G227" s="1115" t="str">
        <f t="shared" si="37"/>
        <v/>
      </c>
      <c r="H227" s="890" t="str">
        <f t="shared" si="37"/>
        <v>1 UE 2 ECTS</v>
      </c>
      <c r="I227" s="1392">
        <f t="shared" si="37"/>
        <v>1</v>
      </c>
      <c r="J227" s="1392">
        <f t="shared" si="37"/>
        <v>1</v>
      </c>
      <c r="K227" s="814" t="str">
        <f t="shared" si="37"/>
        <v/>
      </c>
      <c r="L227" s="814" t="str">
        <f t="shared" si="37"/>
        <v/>
      </c>
      <c r="M227" s="802" t="str">
        <f t="shared" si="37"/>
        <v/>
      </c>
      <c r="N227" s="801" t="str">
        <f t="shared" si="37"/>
        <v/>
      </c>
      <c r="O227" s="801" t="str">
        <f t="shared" si="37"/>
        <v/>
      </c>
      <c r="P227" s="1688" t="str">
        <f t="shared" si="37"/>
        <v/>
      </c>
      <c r="Q227" s="1743"/>
      <c r="R227" s="1744"/>
      <c r="S227" s="1571"/>
      <c r="T227" s="801"/>
      <c r="U227" s="801"/>
      <c r="V227" s="801"/>
      <c r="W227" s="801"/>
      <c r="X227" s="801"/>
      <c r="Y227" s="801"/>
      <c r="Z227" s="801"/>
      <c r="AA227" s="801"/>
      <c r="AB227" s="801"/>
      <c r="AC227" s="801"/>
      <c r="AD227" s="801"/>
      <c r="AE227" s="801"/>
      <c r="AF227" s="801"/>
      <c r="AG227" s="801"/>
      <c r="AH227" s="801"/>
      <c r="AI227" s="801"/>
      <c r="HF227" s="1201"/>
      <c r="HG227" s="1201"/>
      <c r="HH227" s="1201"/>
      <c r="HI227" s="1201"/>
      <c r="HJ227" s="1201"/>
      <c r="HK227" s="1201"/>
      <c r="HL227" s="1201"/>
      <c r="HM227" s="1201"/>
      <c r="HN227" s="1201"/>
    </row>
    <row r="228" spans="1:555" s="1303" customFormat="1" ht="89.25" hidden="1">
      <c r="A228" s="583" t="str">
        <f t="shared" ref="A228:R228" si="38">+IF(A181="","",A181)</f>
        <v/>
      </c>
      <c r="B228" s="827" t="str">
        <f t="shared" si="38"/>
        <v>LLA4MAT2</v>
      </c>
      <c r="C228" s="1014" t="str">
        <f t="shared" si="38"/>
        <v>Mathématiques élémentaires S4</v>
      </c>
      <c r="D228" s="1027" t="str">
        <f t="shared" si="38"/>
        <v>LOL2MAT2</v>
      </c>
      <c r="E228" s="621" t="str">
        <f t="shared" si="38"/>
        <v>UE TRONC COMMUN</v>
      </c>
      <c r="F228" s="579" t="str">
        <f t="shared" si="38"/>
        <v>L2 LLCER</v>
      </c>
      <c r="G228" s="707" t="str">
        <f t="shared" si="38"/>
        <v>oui</v>
      </c>
      <c r="H228" s="578" t="str">
        <f t="shared" si="38"/>
        <v/>
      </c>
      <c r="I228" s="1390" t="str">
        <f t="shared" si="38"/>
        <v>1</v>
      </c>
      <c r="J228" s="1391" t="str">
        <f t="shared" si="38"/>
        <v>1</v>
      </c>
      <c r="K228" s="754" t="str">
        <f t="shared" si="38"/>
        <v>LAGRANGE Maxime</v>
      </c>
      <c r="L228" s="754" t="str">
        <f t="shared" si="38"/>
        <v>25</v>
      </c>
      <c r="M228" s="754" t="str">
        <f t="shared" si="38"/>
        <v/>
      </c>
      <c r="N228" s="758" t="str">
        <f t="shared" si="38"/>
        <v/>
      </c>
      <c r="O228" s="695">
        <f t="shared" si="38"/>
        <v>24</v>
      </c>
      <c r="P228" s="1596" t="str">
        <f t="shared" si="38"/>
        <v/>
      </c>
      <c r="Q228" s="1796" t="str">
        <f t="shared" si="38"/>
        <v>PAS DE CHANGEMENT</v>
      </c>
      <c r="R228" s="1801" t="str">
        <f t="shared" si="38"/>
        <v>CT/écrit à distance/ 2h00</v>
      </c>
      <c r="S228" s="1617">
        <f t="shared" ref="S228:AI228" si="39">+IF(S181="","",S181)</f>
        <v>1</v>
      </c>
      <c r="T228" s="1382" t="str">
        <f t="shared" si="39"/>
        <v>CC</v>
      </c>
      <c r="U228" s="1388" t="str">
        <f t="shared" si="39"/>
        <v>écrit</v>
      </c>
      <c r="V228" s="1388" t="str">
        <f t="shared" si="39"/>
        <v>2h00</v>
      </c>
      <c r="W228" s="661">
        <f t="shared" si="39"/>
        <v>1</v>
      </c>
      <c r="X228" s="660" t="str">
        <f t="shared" si="39"/>
        <v>CT</v>
      </c>
      <c r="Y228" s="660" t="str">
        <f t="shared" si="39"/>
        <v>écrit</v>
      </c>
      <c r="Z228" s="660" t="str">
        <f t="shared" si="39"/>
        <v>2h00</v>
      </c>
      <c r="AA228" s="1356">
        <f t="shared" si="39"/>
        <v>1</v>
      </c>
      <c r="AB228" s="1357" t="str">
        <f t="shared" si="39"/>
        <v>CT</v>
      </c>
      <c r="AC228" s="1357" t="str">
        <f t="shared" si="39"/>
        <v>écrit</v>
      </c>
      <c r="AD228" s="1357" t="str">
        <f t="shared" si="39"/>
        <v>2h00</v>
      </c>
      <c r="AE228" s="661">
        <f t="shared" si="39"/>
        <v>1</v>
      </c>
      <c r="AF228" s="660" t="str">
        <f t="shared" si="39"/>
        <v>CT</v>
      </c>
      <c r="AG228" s="660" t="str">
        <f t="shared" si="39"/>
        <v>écrit</v>
      </c>
      <c r="AH228" s="660" t="str">
        <f t="shared" si="39"/>
        <v>2h00</v>
      </c>
      <c r="AI228" s="788" t="str">
        <f t="shared" si="39"/>
        <v>Il s'agit d'un cours de remise à niveau en mathématiques élémentaires, plus précisément en arithmétique, en vue de la préparation à divers concours -professorat des écoles, orthophonie, etc.Programme (non exhaustif) :- Numération : système de numération en base autre que dix, opérations élémentaires, conversions, ...- Arithmétique : multiples, diviseurs, ppcm, pgcd, puissances,nombres premiers, ...- Calcul : proprotionnalité et applications, mesures, conversions, ...Le cours sera adapté au public : il s'agit de reprendre une à une ces notions élémentaires, de façon progressive.</v>
      </c>
      <c r="AJ228" s="1061"/>
      <c r="AK228" s="1061"/>
      <c r="AL228" s="1061"/>
      <c r="AM228" s="1061"/>
      <c r="AN228" s="1061"/>
      <c r="AO228" s="1061"/>
      <c r="AP228" s="1061"/>
      <c r="AQ228" s="1061"/>
      <c r="AR228" s="1061"/>
      <c r="AS228" s="1061"/>
      <c r="AT228" s="1061"/>
      <c r="AU228" s="1061"/>
      <c r="AV228" s="1061"/>
      <c r="AW228" s="1061"/>
      <c r="AX228" s="1061"/>
      <c r="AY228" s="1061"/>
      <c r="AZ228" s="1061"/>
      <c r="BA228" s="1061"/>
      <c r="BB228" s="1061"/>
      <c r="BC228" s="1061"/>
      <c r="BD228" s="1061"/>
      <c r="BE228" s="1061"/>
      <c r="BF228" s="1061"/>
      <c r="BG228" s="1061"/>
      <c r="BH228" s="1061"/>
      <c r="BI228" s="1061"/>
      <c r="BJ228" s="1061"/>
      <c r="BK228" s="1061"/>
      <c r="BL228" s="1061"/>
      <c r="BM228" s="1061"/>
      <c r="BN228" s="1061"/>
      <c r="BO228" s="1061"/>
      <c r="BP228" s="1061"/>
      <c r="BQ228" s="1061"/>
      <c r="BR228" s="1061"/>
      <c r="BS228" s="1061"/>
      <c r="BT228" s="1061"/>
      <c r="BU228" s="1061"/>
      <c r="BV228" s="1061"/>
      <c r="BW228" s="1061"/>
      <c r="BX228" s="1061"/>
      <c r="BY228" s="1061"/>
      <c r="BZ228" s="1061"/>
      <c r="CA228" s="1061"/>
      <c r="CB228" s="1061"/>
      <c r="CC228" s="1061"/>
      <c r="CD228" s="1061"/>
      <c r="CE228" s="1061"/>
      <c r="CF228" s="1061"/>
      <c r="CG228" s="1061"/>
      <c r="CH228" s="1061"/>
      <c r="CI228" s="1061"/>
      <c r="CJ228" s="1061"/>
      <c r="CK228" s="1061"/>
      <c r="CL228" s="1061"/>
      <c r="CM228" s="1061"/>
      <c r="CN228" s="1061"/>
      <c r="CO228" s="1061"/>
      <c r="CP228" s="1061"/>
      <c r="CQ228" s="1061"/>
      <c r="CR228" s="1061"/>
      <c r="CS228" s="1061"/>
      <c r="CT228" s="1061"/>
      <c r="CU228" s="1061"/>
      <c r="CV228" s="1061"/>
      <c r="CW228" s="1061"/>
      <c r="CX228" s="1061"/>
      <c r="CY228" s="1061"/>
      <c r="CZ228" s="1061"/>
      <c r="DA228" s="1061"/>
      <c r="DB228" s="1061"/>
      <c r="DC228" s="1061"/>
      <c r="DD228" s="1061"/>
      <c r="DE228" s="1061"/>
      <c r="DF228" s="1061"/>
      <c r="DG228" s="1298"/>
      <c r="DH228" s="1298"/>
      <c r="DI228" s="1298"/>
      <c r="DJ228" s="1298"/>
      <c r="DK228" s="1298"/>
      <c r="DL228" s="1298"/>
      <c r="DM228" s="1298"/>
      <c r="DN228" s="1298"/>
      <c r="DO228" s="1298"/>
      <c r="DP228" s="1298"/>
      <c r="DQ228" s="1298"/>
      <c r="DR228" s="1298"/>
      <c r="DS228" s="1298"/>
      <c r="DT228" s="1298"/>
      <c r="DU228" s="1298"/>
      <c r="DV228" s="1298"/>
      <c r="DW228" s="1298"/>
      <c r="DX228" s="1298"/>
      <c r="DY228" s="1298"/>
      <c r="DZ228" s="1298"/>
      <c r="EA228" s="1298"/>
      <c r="EB228" s="1298"/>
      <c r="EC228" s="1298"/>
      <c r="ED228" s="1298"/>
      <c r="EE228" s="1298"/>
      <c r="EF228" s="1298"/>
      <c r="EG228" s="1298"/>
      <c r="EH228" s="1298"/>
      <c r="EI228" s="1298"/>
      <c r="EJ228" s="1298"/>
      <c r="EK228" s="1298"/>
      <c r="EL228" s="1298"/>
      <c r="EM228" s="1298"/>
      <c r="EN228" s="1298"/>
      <c r="EO228" s="1298"/>
      <c r="EP228" s="1298"/>
      <c r="EQ228" s="1298"/>
      <c r="ER228" s="1298"/>
      <c r="ES228" s="1298"/>
      <c r="ET228" s="1298"/>
      <c r="EU228" s="1298"/>
      <c r="EV228" s="1298"/>
      <c r="EW228" s="1298"/>
      <c r="EX228" s="1298"/>
      <c r="EY228" s="1298"/>
      <c r="EZ228" s="1298"/>
      <c r="FA228" s="1298"/>
      <c r="FB228" s="1298"/>
      <c r="FC228" s="1298"/>
      <c r="FD228" s="1298"/>
      <c r="FE228" s="1298"/>
      <c r="FF228" s="1298"/>
      <c r="FG228" s="1298"/>
      <c r="FH228" s="1298"/>
      <c r="FI228" s="1298"/>
      <c r="FJ228" s="1298"/>
      <c r="FK228" s="1298"/>
      <c r="FL228" s="1298"/>
      <c r="FM228" s="1298"/>
      <c r="FN228" s="1298"/>
      <c r="FO228" s="1298"/>
      <c r="FP228" s="1298"/>
      <c r="FQ228" s="1298"/>
      <c r="FR228" s="1298"/>
      <c r="FS228" s="1298"/>
      <c r="FT228" s="1298"/>
      <c r="FU228" s="1298"/>
      <c r="FV228" s="1298"/>
      <c r="FW228" s="1298"/>
      <c r="FX228" s="1298"/>
      <c r="FY228" s="1298"/>
      <c r="FZ228" s="1298"/>
      <c r="GA228" s="1298"/>
      <c r="GB228" s="1298"/>
      <c r="GC228" s="1298"/>
      <c r="GD228" s="1298"/>
      <c r="GE228" s="1298"/>
      <c r="GF228" s="1298"/>
      <c r="GG228" s="1298"/>
      <c r="GH228" s="1298"/>
      <c r="GI228" s="1298"/>
      <c r="GJ228" s="1298"/>
      <c r="GK228" s="1298"/>
      <c r="GL228" s="1298"/>
      <c r="GM228" s="1298"/>
      <c r="GN228" s="1298"/>
      <c r="GO228" s="1298"/>
      <c r="GP228" s="1298"/>
      <c r="GQ228" s="1298"/>
      <c r="GR228" s="1298"/>
      <c r="GS228" s="1298"/>
      <c r="GT228" s="1298"/>
      <c r="GU228" s="1298"/>
      <c r="GV228" s="1298"/>
      <c r="GW228" s="1298"/>
      <c r="GX228" s="1298"/>
      <c r="GY228" s="1298"/>
      <c r="GZ228" s="1298"/>
      <c r="HA228" s="1298"/>
      <c r="HB228" s="1298"/>
      <c r="HC228" s="1298"/>
      <c r="HD228" s="1298"/>
      <c r="HE228" s="1298"/>
    </row>
    <row r="229" spans="1:555" s="971" customFormat="1" ht="36" hidden="1" customHeight="1">
      <c r="A229" s="986" t="str">
        <f t="shared" ref="A229:P229" si="40">+IF(A182="","",A182)</f>
        <v>LCLA4UO2</v>
      </c>
      <c r="B229" s="986" t="str">
        <f t="shared" si="40"/>
        <v>LLA4O02</v>
      </c>
      <c r="C229" s="1031" t="str">
        <f t="shared" si="40"/>
        <v>Choix UE Ouverture Intégrée LLSH S4 Orléans</v>
      </c>
      <c r="D229" s="972" t="str">
        <f t="shared" si="40"/>
        <v>PAV4UL01</v>
      </c>
      <c r="E229" s="1001" t="str">
        <f t="shared" si="40"/>
        <v>UE de tronc commun</v>
      </c>
      <c r="F229" s="936" t="str">
        <f t="shared" si="40"/>
        <v>LLSH + UEO tranverses</v>
      </c>
      <c r="G229" s="923" t="str">
        <f t="shared" si="40"/>
        <v/>
      </c>
      <c r="H229" s="890" t="str">
        <f t="shared" si="40"/>
        <v>1 UE 2 ECTS</v>
      </c>
      <c r="I229" s="1466">
        <f t="shared" si="40"/>
        <v>1</v>
      </c>
      <c r="J229" s="1466">
        <f t="shared" si="40"/>
        <v>1</v>
      </c>
      <c r="K229" s="801" t="str">
        <f t="shared" si="40"/>
        <v/>
      </c>
      <c r="L229" s="801" t="str">
        <f t="shared" si="40"/>
        <v/>
      </c>
      <c r="M229" s="1020" t="str">
        <f t="shared" si="40"/>
        <v/>
      </c>
      <c r="N229" s="946">
        <f t="shared" si="40"/>
        <v>15</v>
      </c>
      <c r="O229" s="946" t="str">
        <f t="shared" si="40"/>
        <v/>
      </c>
      <c r="P229" s="1606" t="str">
        <f t="shared" si="40"/>
        <v/>
      </c>
      <c r="Q229" s="1779"/>
      <c r="R229" s="1780"/>
      <c r="S229" s="1613" t="str">
        <f t="shared" ref="S229:AI229" si="41">+IF(S182="","",S182)</f>
        <v/>
      </c>
      <c r="T229" s="930" t="str">
        <f t="shared" si="41"/>
        <v/>
      </c>
      <c r="U229" s="930" t="str">
        <f t="shared" si="41"/>
        <v/>
      </c>
      <c r="V229" s="930" t="str">
        <f t="shared" si="41"/>
        <v/>
      </c>
      <c r="W229" s="999" t="str">
        <f t="shared" si="41"/>
        <v/>
      </c>
      <c r="X229" s="930" t="str">
        <f t="shared" si="41"/>
        <v/>
      </c>
      <c r="Y229" s="930" t="str">
        <f t="shared" si="41"/>
        <v/>
      </c>
      <c r="Z229" s="930" t="str">
        <f t="shared" si="41"/>
        <v/>
      </c>
      <c r="AA229" s="999" t="str">
        <f t="shared" si="41"/>
        <v/>
      </c>
      <c r="AB229" s="930" t="str">
        <f t="shared" si="41"/>
        <v/>
      </c>
      <c r="AC229" s="930" t="str">
        <f t="shared" si="41"/>
        <v/>
      </c>
      <c r="AD229" s="930" t="str">
        <f t="shared" si="41"/>
        <v/>
      </c>
      <c r="AE229" s="999" t="str">
        <f t="shared" si="41"/>
        <v/>
      </c>
      <c r="AF229" s="930" t="str">
        <f t="shared" si="41"/>
        <v/>
      </c>
      <c r="AG229" s="930" t="str">
        <f t="shared" si="41"/>
        <v/>
      </c>
      <c r="AH229" s="930" t="str">
        <f t="shared" si="41"/>
        <v/>
      </c>
      <c r="AI229" s="849" t="str">
        <f t="shared" si="41"/>
        <v/>
      </c>
      <c r="AJ229" s="1096"/>
      <c r="AK229" s="1096"/>
      <c r="AL229" s="1096"/>
      <c r="AM229" s="1096"/>
      <c r="AN229" s="1096"/>
      <c r="AO229" s="1096"/>
      <c r="AP229" s="1096"/>
      <c r="AQ229" s="1096"/>
      <c r="AR229" s="1096"/>
      <c r="AS229" s="1096"/>
      <c r="AT229" s="1096"/>
      <c r="AU229" s="1096"/>
      <c r="AV229" s="1096"/>
      <c r="AW229" s="1096"/>
      <c r="AX229" s="1096"/>
      <c r="AY229" s="1096"/>
      <c r="AZ229" s="1096"/>
      <c r="BA229" s="1096"/>
      <c r="BB229" s="1096"/>
      <c r="BC229" s="1096"/>
      <c r="BD229" s="1096"/>
      <c r="BE229" s="1096"/>
      <c r="BF229" s="1096"/>
      <c r="BG229" s="1096"/>
      <c r="BH229" s="1096"/>
      <c r="BI229" s="1096"/>
      <c r="BJ229" s="1096"/>
      <c r="BK229" s="1096"/>
      <c r="BL229" s="1096"/>
      <c r="BM229" s="1096"/>
      <c r="BN229" s="1096"/>
      <c r="BO229" s="1096"/>
      <c r="BP229" s="1096"/>
      <c r="BQ229" s="1096"/>
      <c r="BR229" s="1096"/>
      <c r="BS229" s="1096"/>
      <c r="BT229" s="1096"/>
      <c r="BU229" s="1096"/>
      <c r="BV229" s="1096"/>
      <c r="BW229" s="1096"/>
      <c r="BX229" s="1096"/>
      <c r="BY229" s="1096"/>
      <c r="BZ229" s="1096"/>
      <c r="CA229" s="1096"/>
      <c r="CB229" s="1096"/>
      <c r="CC229" s="1096"/>
      <c r="CD229" s="1096"/>
      <c r="CE229" s="1096"/>
      <c r="CF229" s="1096"/>
      <c r="CG229" s="1096"/>
      <c r="CH229" s="1096"/>
      <c r="CI229" s="1096"/>
      <c r="CJ229" s="1096"/>
      <c r="CK229" s="1096"/>
      <c r="CL229" s="1096"/>
      <c r="CM229" s="1096"/>
      <c r="CN229" s="1096"/>
      <c r="CO229" s="1096"/>
      <c r="CP229" s="1096"/>
      <c r="CQ229" s="1096"/>
      <c r="CR229" s="1096"/>
      <c r="CS229" s="1096"/>
      <c r="CT229" s="1096"/>
      <c r="CU229" s="1096"/>
      <c r="CV229" s="1096"/>
      <c r="CW229" s="1096"/>
      <c r="CX229" s="1096"/>
      <c r="CY229" s="1096"/>
      <c r="CZ229" s="1096"/>
      <c r="DA229" s="1096"/>
      <c r="DB229" s="1096"/>
      <c r="DC229" s="1096"/>
      <c r="DD229" s="1096"/>
      <c r="DE229" s="1096"/>
      <c r="DF229" s="1096"/>
      <c r="DG229" s="1069"/>
      <c r="DH229" s="1069"/>
      <c r="DI229" s="1069"/>
      <c r="DJ229" s="1069"/>
      <c r="DK229" s="1069"/>
      <c r="DL229" s="1069"/>
      <c r="DM229" s="1069"/>
      <c r="DN229" s="1069"/>
      <c r="DO229" s="1069"/>
      <c r="DP229" s="1069"/>
      <c r="DQ229" s="1069"/>
      <c r="DR229" s="1069"/>
      <c r="DS229" s="1069"/>
      <c r="DT229" s="1069"/>
      <c r="DU229" s="1069"/>
      <c r="DV229" s="1069"/>
      <c r="DW229" s="1069"/>
      <c r="DX229" s="1069"/>
      <c r="DY229" s="1069"/>
      <c r="DZ229" s="1069"/>
      <c r="EA229" s="1069"/>
      <c r="EB229" s="1069"/>
      <c r="EC229" s="1069"/>
      <c r="ED229" s="1069"/>
      <c r="EE229" s="1069"/>
      <c r="EF229" s="1069"/>
      <c r="EG229" s="1069"/>
      <c r="EH229" s="1069"/>
      <c r="EI229" s="1069"/>
      <c r="EJ229" s="1069"/>
      <c r="EK229" s="1069"/>
      <c r="EL229" s="1069"/>
      <c r="EM229" s="1069"/>
      <c r="EN229" s="1069"/>
      <c r="EO229" s="1069"/>
      <c r="EP229" s="1069"/>
      <c r="EQ229" s="1069"/>
      <c r="ER229" s="1069"/>
      <c r="ES229" s="1069"/>
      <c r="ET229" s="1069"/>
      <c r="EU229" s="1069"/>
      <c r="EV229" s="1069"/>
      <c r="EW229" s="1069"/>
      <c r="EX229" s="1069"/>
      <c r="EY229" s="1069"/>
      <c r="EZ229" s="1069"/>
      <c r="FA229" s="1069"/>
      <c r="FB229" s="1069"/>
      <c r="FC229" s="1069"/>
      <c r="FD229" s="1069"/>
      <c r="FE229" s="1069"/>
      <c r="FF229" s="1069"/>
      <c r="FG229" s="1069"/>
      <c r="FH229" s="1069"/>
      <c r="FI229" s="1069"/>
      <c r="FJ229" s="1069"/>
      <c r="FK229" s="1069"/>
      <c r="FL229" s="1069"/>
      <c r="FM229" s="1069"/>
      <c r="FN229" s="1069"/>
      <c r="FO229" s="1069"/>
      <c r="FP229" s="1069"/>
      <c r="FQ229" s="1069"/>
      <c r="FR229" s="1069"/>
      <c r="FS229" s="1069"/>
      <c r="FT229" s="1069"/>
      <c r="FU229" s="1069"/>
      <c r="FV229" s="1069"/>
      <c r="FW229" s="1069"/>
      <c r="FX229" s="1069"/>
      <c r="FY229" s="1069"/>
      <c r="FZ229" s="1069"/>
      <c r="GA229" s="1069"/>
      <c r="GB229" s="1069"/>
      <c r="GC229" s="1069"/>
      <c r="GD229" s="1069"/>
      <c r="GE229" s="1069"/>
      <c r="GF229" s="1069"/>
      <c r="GG229" s="1069"/>
      <c r="GH229" s="1069"/>
      <c r="GI229" s="1069"/>
      <c r="GJ229" s="1069"/>
      <c r="GK229" s="1069"/>
      <c r="GL229" s="1069"/>
      <c r="GM229" s="1069"/>
      <c r="GN229" s="1069"/>
      <c r="GO229" s="1069"/>
      <c r="GP229" s="1069"/>
      <c r="GQ229" s="1069"/>
      <c r="GR229" s="1069"/>
      <c r="GS229" s="1069"/>
      <c r="GT229" s="1069"/>
      <c r="GU229" s="1069"/>
      <c r="GV229" s="1069"/>
      <c r="GW229" s="1069"/>
      <c r="GX229" s="1069"/>
      <c r="GY229" s="1069"/>
      <c r="GZ229" s="1069"/>
      <c r="HA229" s="1069"/>
      <c r="HB229" s="1069"/>
      <c r="HC229" s="1069"/>
      <c r="HD229" s="1069"/>
      <c r="HE229" s="1069"/>
      <c r="HF229" s="1069"/>
      <c r="HG229" s="1069"/>
      <c r="HH229" s="1069"/>
      <c r="HI229" s="1069"/>
      <c r="HJ229" s="1069"/>
      <c r="HK229" s="1069"/>
      <c r="HL229" s="1069"/>
      <c r="HM229" s="1069"/>
      <c r="HN229" s="1069"/>
      <c r="HO229" s="1069"/>
      <c r="HP229" s="1069"/>
      <c r="HQ229" s="1069"/>
      <c r="HR229" s="1069"/>
      <c r="HS229" s="1069"/>
      <c r="HT229" s="1069"/>
      <c r="HU229" s="1069"/>
      <c r="HV229" s="1069"/>
      <c r="HW229" s="1069"/>
      <c r="HX229" s="1069"/>
      <c r="HY229" s="1069"/>
      <c r="HZ229" s="1069"/>
      <c r="IA229" s="1069"/>
      <c r="IB229" s="1069"/>
      <c r="IC229" s="1069"/>
      <c r="ID229" s="1069"/>
    </row>
    <row r="230" spans="1:555" s="1003" customFormat="1" ht="12.75" hidden="1" customHeight="1">
      <c r="A230" s="1037" t="str">
        <f t="shared" ref="A230:P230" si="42">+IF(A183="","",A183)</f>
        <v/>
      </c>
      <c r="B230" s="1037" t="str">
        <f t="shared" si="42"/>
        <v/>
      </c>
      <c r="C230" s="815" t="str">
        <f t="shared" si="42"/>
        <v/>
      </c>
      <c r="D230" s="1053" t="str">
        <f t="shared" si="42"/>
        <v/>
      </c>
      <c r="E230" s="1100" t="str">
        <f t="shared" si="42"/>
        <v/>
      </c>
      <c r="F230" s="994" t="str">
        <f t="shared" si="42"/>
        <v/>
      </c>
      <c r="G230" s="824" t="str">
        <f t="shared" si="42"/>
        <v/>
      </c>
      <c r="H230" s="881" t="str">
        <f t="shared" si="42"/>
        <v/>
      </c>
      <c r="I230" s="913" t="str">
        <f t="shared" si="42"/>
        <v/>
      </c>
      <c r="J230" s="915" t="str">
        <f t="shared" si="42"/>
        <v/>
      </c>
      <c r="K230" s="913" t="str">
        <f t="shared" si="42"/>
        <v/>
      </c>
      <c r="L230" s="913" t="str">
        <f t="shared" si="42"/>
        <v/>
      </c>
      <c r="M230" s="913" t="str">
        <f t="shared" si="42"/>
        <v/>
      </c>
      <c r="N230" s="913" t="str">
        <f t="shared" si="42"/>
        <v/>
      </c>
      <c r="O230" s="886" t="str">
        <f t="shared" si="42"/>
        <v/>
      </c>
      <c r="P230" s="855" t="str">
        <f t="shared" si="42"/>
        <v/>
      </c>
      <c r="Q230" s="1777"/>
      <c r="R230" s="1778"/>
      <c r="S230" s="1617" t="str">
        <f t="shared" ref="S230:AI230" si="43">+IF(S183="","",S183)</f>
        <v/>
      </c>
      <c r="T230" s="1345" t="str">
        <f t="shared" si="43"/>
        <v/>
      </c>
      <c r="U230" s="1345" t="str">
        <f t="shared" si="43"/>
        <v/>
      </c>
      <c r="V230" s="1345" t="str">
        <f t="shared" si="43"/>
        <v/>
      </c>
      <c r="W230" s="995" t="str">
        <f t="shared" si="43"/>
        <v/>
      </c>
      <c r="X230" s="1059" t="str">
        <f t="shared" si="43"/>
        <v/>
      </c>
      <c r="Y230" s="1059" t="str">
        <f t="shared" si="43"/>
        <v/>
      </c>
      <c r="Z230" s="1059" t="str">
        <f t="shared" si="43"/>
        <v/>
      </c>
      <c r="AA230" s="1346" t="str">
        <f t="shared" si="43"/>
        <v/>
      </c>
      <c r="AB230" s="1345" t="str">
        <f t="shared" si="43"/>
        <v/>
      </c>
      <c r="AC230" s="1345" t="str">
        <f t="shared" si="43"/>
        <v/>
      </c>
      <c r="AD230" s="1345" t="str">
        <f t="shared" si="43"/>
        <v/>
      </c>
      <c r="AE230" s="995" t="str">
        <f t="shared" si="43"/>
        <v/>
      </c>
      <c r="AF230" s="1059" t="str">
        <f t="shared" si="43"/>
        <v/>
      </c>
      <c r="AG230" s="1059" t="str">
        <f t="shared" si="43"/>
        <v/>
      </c>
      <c r="AH230" s="1059" t="str">
        <f t="shared" si="43"/>
        <v/>
      </c>
      <c r="AI230" s="847" t="str">
        <f t="shared" si="43"/>
        <v/>
      </c>
      <c r="AJ230" s="938"/>
      <c r="AK230" s="938"/>
      <c r="AL230" s="938"/>
      <c r="AM230" s="938"/>
      <c r="AN230" s="938"/>
      <c r="AO230" s="938"/>
      <c r="AP230" s="938"/>
      <c r="AQ230" s="938"/>
      <c r="AR230" s="938"/>
      <c r="AS230" s="938"/>
      <c r="AT230" s="938"/>
      <c r="AU230" s="938"/>
      <c r="AV230" s="938"/>
      <c r="AW230" s="938"/>
      <c r="AX230" s="938"/>
      <c r="AY230" s="938"/>
      <c r="AZ230" s="938"/>
      <c r="BA230" s="938"/>
      <c r="BB230" s="938"/>
      <c r="BC230" s="938"/>
      <c r="BD230" s="938"/>
      <c r="BE230" s="938"/>
      <c r="BF230" s="938"/>
      <c r="BG230" s="938"/>
      <c r="BH230" s="938"/>
      <c r="BI230" s="938"/>
      <c r="BJ230" s="938"/>
      <c r="BK230" s="938"/>
      <c r="BL230" s="938"/>
      <c r="BM230" s="938"/>
      <c r="BN230" s="938"/>
      <c r="BO230" s="938"/>
      <c r="BP230" s="938"/>
      <c r="BQ230" s="938"/>
      <c r="BR230" s="938"/>
      <c r="BS230" s="938"/>
      <c r="BT230" s="938"/>
      <c r="BU230" s="938"/>
      <c r="BV230" s="938"/>
      <c r="BW230" s="938"/>
      <c r="BX230" s="938"/>
      <c r="BY230" s="938"/>
      <c r="BZ230" s="938"/>
      <c r="CA230" s="938"/>
      <c r="CB230" s="938"/>
      <c r="CC230" s="938"/>
      <c r="CD230" s="938"/>
      <c r="CE230" s="938"/>
      <c r="CF230" s="938"/>
      <c r="CG230" s="938"/>
      <c r="CH230" s="938"/>
      <c r="CI230" s="938"/>
      <c r="CJ230" s="938"/>
      <c r="CK230" s="938"/>
      <c r="CL230" s="938"/>
      <c r="CM230" s="938"/>
      <c r="CN230" s="938"/>
      <c r="CO230" s="938"/>
      <c r="CP230" s="938"/>
      <c r="CQ230" s="938"/>
      <c r="CR230" s="938"/>
      <c r="CS230" s="938"/>
      <c r="CT230" s="938"/>
      <c r="CU230" s="938"/>
      <c r="CV230" s="938"/>
      <c r="CW230" s="938"/>
      <c r="CX230" s="938"/>
      <c r="CY230" s="938"/>
      <c r="CZ230" s="938"/>
      <c r="DA230" s="938"/>
      <c r="DB230" s="938"/>
      <c r="DC230" s="938"/>
      <c r="DD230" s="938"/>
      <c r="DE230" s="938"/>
      <c r="DF230" s="938"/>
      <c r="DG230" s="939"/>
      <c r="DH230" s="939"/>
      <c r="DI230" s="939"/>
      <c r="DJ230" s="939"/>
      <c r="DK230" s="939"/>
      <c r="DL230" s="939"/>
      <c r="DM230" s="939"/>
      <c r="DN230" s="939"/>
      <c r="DO230" s="939"/>
      <c r="DP230" s="939"/>
      <c r="DQ230" s="939"/>
      <c r="DR230" s="939"/>
      <c r="DS230" s="939"/>
      <c r="DT230" s="939"/>
      <c r="DU230" s="939"/>
      <c r="DV230" s="939"/>
      <c r="DW230" s="939"/>
      <c r="DX230" s="939"/>
      <c r="DY230" s="939"/>
      <c r="DZ230" s="939"/>
      <c r="EA230" s="939"/>
      <c r="EB230" s="939"/>
      <c r="EC230" s="939"/>
      <c r="ED230" s="939"/>
      <c r="EE230" s="939"/>
      <c r="EF230" s="939"/>
      <c r="EG230" s="939"/>
      <c r="EH230" s="939"/>
      <c r="EI230" s="939"/>
      <c r="EJ230" s="939"/>
      <c r="EK230" s="939"/>
      <c r="EL230" s="939"/>
      <c r="EM230" s="939"/>
      <c r="EN230" s="939"/>
      <c r="EO230" s="939"/>
      <c r="EP230" s="939"/>
      <c r="EQ230" s="939"/>
      <c r="ER230" s="939"/>
      <c r="ES230" s="939"/>
      <c r="ET230" s="939"/>
      <c r="EU230" s="939"/>
      <c r="EV230" s="939"/>
      <c r="EW230" s="939"/>
      <c r="EX230" s="939"/>
      <c r="EY230" s="939"/>
      <c r="EZ230" s="939"/>
      <c r="FA230" s="939"/>
      <c r="FB230" s="939"/>
      <c r="FC230" s="939"/>
      <c r="FD230" s="939"/>
      <c r="FE230" s="939"/>
      <c r="FF230" s="939"/>
      <c r="FG230" s="939"/>
      <c r="FH230" s="939"/>
      <c r="FI230" s="939"/>
      <c r="FJ230" s="939"/>
      <c r="FK230" s="939"/>
      <c r="FL230" s="939"/>
      <c r="FM230" s="939"/>
      <c r="FN230" s="939"/>
      <c r="FO230" s="939"/>
      <c r="FP230" s="939"/>
      <c r="FQ230" s="939"/>
      <c r="FR230" s="939"/>
      <c r="FS230" s="939"/>
      <c r="FT230" s="939"/>
      <c r="FU230" s="939"/>
      <c r="FV230" s="939"/>
      <c r="FW230" s="939"/>
      <c r="FX230" s="939"/>
      <c r="FY230" s="939"/>
      <c r="FZ230" s="939"/>
      <c r="GA230" s="939"/>
      <c r="GB230" s="939"/>
      <c r="GC230" s="939"/>
      <c r="GD230" s="939"/>
      <c r="GE230" s="939"/>
      <c r="GF230" s="939"/>
      <c r="GG230" s="939"/>
      <c r="GH230" s="939"/>
      <c r="GI230" s="939"/>
      <c r="GJ230" s="939"/>
      <c r="GK230" s="939"/>
      <c r="GL230" s="939"/>
      <c r="GM230" s="939"/>
      <c r="GN230" s="939"/>
      <c r="GO230" s="939"/>
      <c r="GP230" s="939"/>
      <c r="GQ230" s="939"/>
      <c r="GR230" s="939"/>
      <c r="GS230" s="939"/>
      <c r="GT230" s="939"/>
      <c r="GU230" s="939"/>
      <c r="GV230" s="939"/>
      <c r="GW230" s="939"/>
      <c r="GX230" s="939"/>
      <c r="GY230" s="939"/>
      <c r="GZ230" s="939"/>
      <c r="HA230" s="939"/>
      <c r="HB230" s="939"/>
      <c r="HC230" s="939"/>
      <c r="HD230" s="939"/>
      <c r="HE230" s="939"/>
      <c r="HF230" s="939"/>
      <c r="HG230" s="939"/>
      <c r="HH230" s="939"/>
      <c r="HI230" s="939"/>
      <c r="HJ230" s="939"/>
      <c r="HK230" s="939"/>
      <c r="HL230" s="939"/>
      <c r="HM230" s="939"/>
      <c r="HN230" s="939"/>
      <c r="HO230" s="939"/>
      <c r="HP230" s="939"/>
      <c r="HQ230" s="939"/>
      <c r="HR230" s="939"/>
      <c r="HS230" s="862"/>
      <c r="HT230" s="862"/>
      <c r="HU230" s="862"/>
      <c r="HV230" s="862"/>
      <c r="HW230" s="862"/>
      <c r="HX230" s="862"/>
      <c r="HY230" s="862"/>
      <c r="HZ230" s="862"/>
      <c r="IA230" s="862"/>
      <c r="IB230" s="862"/>
      <c r="IC230" s="862"/>
      <c r="ID230" s="862"/>
      <c r="IE230" s="862"/>
      <c r="IF230" s="862"/>
      <c r="IG230" s="862"/>
      <c r="IH230" s="862"/>
      <c r="II230" s="862"/>
      <c r="IJ230" s="862"/>
      <c r="IK230" s="862"/>
      <c r="IL230" s="862"/>
      <c r="IM230" s="862"/>
      <c r="IN230" s="862"/>
      <c r="IO230" s="862"/>
      <c r="IP230" s="862"/>
      <c r="IQ230" s="862"/>
      <c r="IR230" s="862"/>
      <c r="IS230" s="862"/>
      <c r="IT230" s="862"/>
      <c r="IU230" s="862"/>
      <c r="IV230" s="862"/>
      <c r="IW230" s="862"/>
      <c r="IX230" s="862"/>
      <c r="IY230" s="862"/>
      <c r="IZ230" s="862"/>
      <c r="JA230" s="862"/>
      <c r="JB230" s="862"/>
      <c r="JC230" s="862"/>
      <c r="JD230" s="862"/>
      <c r="JE230" s="862"/>
      <c r="JF230" s="862"/>
      <c r="JG230" s="862"/>
      <c r="JH230" s="862"/>
      <c r="JI230" s="862"/>
      <c r="JJ230" s="862"/>
      <c r="JK230" s="862"/>
      <c r="JL230" s="862"/>
      <c r="JM230" s="862"/>
      <c r="JN230" s="862"/>
      <c r="JO230" s="862"/>
      <c r="JP230" s="862"/>
      <c r="JQ230" s="862"/>
      <c r="JR230" s="862"/>
      <c r="JS230" s="862"/>
      <c r="JT230" s="862"/>
      <c r="JU230" s="862"/>
      <c r="JV230" s="862"/>
      <c r="JW230" s="862"/>
      <c r="JX230" s="862"/>
      <c r="JY230" s="862"/>
      <c r="JZ230" s="862"/>
      <c r="KA230" s="862"/>
      <c r="KB230" s="862"/>
      <c r="KC230" s="862"/>
      <c r="KD230" s="862"/>
      <c r="KE230" s="862"/>
      <c r="KF230" s="862"/>
      <c r="KG230" s="862"/>
      <c r="KH230" s="862"/>
      <c r="KI230" s="862"/>
      <c r="KJ230" s="862"/>
      <c r="KK230" s="862"/>
      <c r="KL230" s="862"/>
      <c r="KM230" s="862"/>
      <c r="KN230" s="862"/>
      <c r="KO230" s="862"/>
      <c r="KP230" s="862"/>
      <c r="KQ230" s="862"/>
      <c r="KR230" s="862"/>
      <c r="KS230" s="862"/>
      <c r="KT230" s="862"/>
      <c r="KU230" s="862"/>
      <c r="KV230" s="862"/>
      <c r="KW230" s="862"/>
      <c r="KX230" s="862"/>
      <c r="KY230" s="862"/>
      <c r="KZ230" s="862"/>
      <c r="LA230" s="862"/>
      <c r="LB230" s="862"/>
      <c r="LC230" s="862"/>
      <c r="LD230" s="862"/>
      <c r="LE230" s="862"/>
      <c r="LF230" s="862"/>
      <c r="LG230" s="862"/>
      <c r="LH230" s="862"/>
      <c r="LI230" s="862"/>
      <c r="LJ230" s="862"/>
      <c r="LK230" s="862"/>
      <c r="LL230" s="862"/>
      <c r="LM230" s="862"/>
      <c r="LN230" s="862"/>
      <c r="LO230" s="862"/>
      <c r="LP230" s="862"/>
      <c r="LQ230" s="862"/>
      <c r="LR230" s="862"/>
      <c r="LS230" s="862"/>
      <c r="LT230" s="862"/>
      <c r="LU230" s="862"/>
      <c r="LV230" s="862"/>
      <c r="LW230" s="862"/>
      <c r="LX230" s="862"/>
      <c r="LY230" s="862"/>
      <c r="LZ230" s="862"/>
      <c r="MA230" s="862"/>
      <c r="MB230" s="862"/>
      <c r="MC230" s="862"/>
      <c r="MD230" s="862"/>
      <c r="ME230" s="862"/>
      <c r="MF230" s="862"/>
      <c r="MG230" s="862"/>
      <c r="MH230" s="862"/>
      <c r="MI230" s="862"/>
      <c r="MJ230" s="862"/>
      <c r="MK230" s="862"/>
      <c r="ML230" s="862"/>
      <c r="MM230" s="862"/>
      <c r="MN230" s="862"/>
      <c r="MO230" s="862"/>
      <c r="MP230" s="862"/>
      <c r="MQ230" s="862"/>
      <c r="MR230" s="862"/>
      <c r="MS230" s="862"/>
      <c r="MT230" s="862"/>
      <c r="MU230" s="862"/>
      <c r="MV230" s="862"/>
      <c r="MW230" s="862"/>
      <c r="MX230" s="862"/>
      <c r="MY230" s="862"/>
      <c r="MZ230" s="862"/>
      <c r="NA230" s="862"/>
      <c r="NB230" s="862"/>
      <c r="NC230" s="862"/>
      <c r="ND230" s="862"/>
      <c r="NE230" s="862"/>
      <c r="NF230" s="862"/>
      <c r="NG230" s="862"/>
      <c r="NH230" s="862"/>
      <c r="NI230" s="862"/>
      <c r="NJ230" s="862"/>
      <c r="NK230" s="862"/>
      <c r="NL230" s="862"/>
      <c r="NM230" s="862"/>
      <c r="NN230" s="862"/>
      <c r="NO230" s="862"/>
      <c r="NP230" s="862"/>
      <c r="NQ230" s="862"/>
      <c r="NR230" s="862"/>
      <c r="NS230" s="862"/>
      <c r="NT230" s="862"/>
      <c r="NU230" s="862"/>
      <c r="NV230" s="862"/>
      <c r="NW230" s="862"/>
      <c r="NX230" s="862"/>
      <c r="NY230" s="862"/>
      <c r="NZ230" s="862"/>
      <c r="OA230" s="862"/>
      <c r="OB230" s="862"/>
      <c r="OC230" s="862"/>
      <c r="OD230" s="862"/>
      <c r="OE230" s="862"/>
      <c r="OF230" s="862"/>
      <c r="OG230" s="862"/>
      <c r="OH230" s="862"/>
      <c r="OI230" s="862"/>
      <c r="OJ230" s="862"/>
      <c r="OK230" s="862"/>
      <c r="OL230" s="862"/>
      <c r="OM230" s="862"/>
      <c r="ON230" s="862"/>
      <c r="OO230" s="862"/>
      <c r="OP230" s="862"/>
      <c r="OQ230" s="862"/>
      <c r="OR230" s="862"/>
      <c r="OS230" s="862"/>
      <c r="OT230" s="862"/>
      <c r="OU230" s="862"/>
      <c r="OV230" s="862"/>
      <c r="OW230" s="862"/>
      <c r="OX230" s="862"/>
      <c r="OY230" s="862"/>
      <c r="OZ230" s="862"/>
      <c r="PA230" s="862"/>
      <c r="PB230" s="862"/>
      <c r="PC230" s="862"/>
      <c r="PD230" s="862"/>
      <c r="PE230" s="862"/>
      <c r="PF230" s="862"/>
      <c r="PG230" s="862"/>
      <c r="PH230" s="862"/>
      <c r="PI230" s="862"/>
      <c r="PJ230" s="862"/>
      <c r="PK230" s="862"/>
      <c r="PL230" s="862"/>
      <c r="PM230" s="862"/>
      <c r="PN230" s="862"/>
      <c r="PO230" s="862"/>
      <c r="PP230" s="862"/>
      <c r="PQ230" s="862"/>
      <c r="PR230" s="862"/>
      <c r="PS230" s="862"/>
      <c r="PT230" s="862"/>
      <c r="PU230" s="862"/>
      <c r="PV230" s="862"/>
      <c r="PW230" s="862"/>
      <c r="PX230" s="862"/>
      <c r="PY230" s="862"/>
      <c r="PZ230" s="862"/>
      <c r="QA230" s="862"/>
      <c r="QB230" s="862"/>
      <c r="QC230" s="862"/>
      <c r="QD230" s="862"/>
      <c r="QE230" s="862"/>
      <c r="QF230" s="862"/>
      <c r="QG230" s="862"/>
      <c r="QH230" s="862"/>
      <c r="QI230" s="862"/>
      <c r="QJ230" s="862"/>
      <c r="QK230" s="862"/>
      <c r="QL230" s="862"/>
      <c r="QM230" s="862"/>
      <c r="QN230" s="862"/>
      <c r="QO230" s="862"/>
      <c r="QP230" s="862"/>
      <c r="QQ230" s="862"/>
      <c r="QR230" s="862"/>
      <c r="QS230" s="862"/>
      <c r="QT230" s="862"/>
      <c r="QU230" s="862"/>
      <c r="QV230" s="862"/>
      <c r="QW230" s="862"/>
      <c r="QX230" s="862"/>
      <c r="QY230" s="862"/>
      <c r="QZ230" s="862"/>
      <c r="RA230" s="862"/>
      <c r="RB230" s="862"/>
      <c r="RC230" s="862"/>
      <c r="RD230" s="862"/>
      <c r="RE230" s="862"/>
      <c r="RF230" s="862"/>
      <c r="RG230" s="862"/>
      <c r="RH230" s="862"/>
      <c r="RI230" s="862"/>
      <c r="RJ230" s="862"/>
      <c r="RK230" s="862"/>
      <c r="RL230" s="862"/>
      <c r="RM230" s="862"/>
      <c r="RN230" s="862"/>
      <c r="RO230" s="862"/>
      <c r="RP230" s="862"/>
      <c r="RQ230" s="862"/>
      <c r="RR230" s="862"/>
      <c r="RS230" s="862"/>
      <c r="RT230" s="862"/>
      <c r="RU230" s="862"/>
      <c r="RV230" s="862"/>
      <c r="RW230" s="862"/>
      <c r="RX230" s="862"/>
      <c r="RY230" s="862"/>
      <c r="RZ230" s="862"/>
      <c r="SA230" s="862"/>
      <c r="SB230" s="862"/>
      <c r="SC230" s="862"/>
      <c r="SD230" s="862"/>
      <c r="SE230" s="862"/>
      <c r="SF230" s="862"/>
      <c r="SG230" s="862"/>
      <c r="SH230" s="862"/>
      <c r="SI230" s="862"/>
      <c r="SJ230" s="862"/>
      <c r="SK230" s="862"/>
      <c r="SL230" s="862"/>
      <c r="SM230" s="862"/>
      <c r="SN230" s="862"/>
      <c r="SO230" s="862"/>
      <c r="SP230" s="862"/>
      <c r="SQ230" s="862"/>
      <c r="SR230" s="862"/>
      <c r="SS230" s="862"/>
      <c r="ST230" s="862"/>
      <c r="SU230" s="862"/>
      <c r="SV230" s="862"/>
      <c r="SW230" s="862"/>
      <c r="SX230" s="862"/>
      <c r="SY230" s="862"/>
      <c r="SZ230" s="862"/>
      <c r="TA230" s="862"/>
      <c r="TB230" s="862"/>
      <c r="TC230" s="862"/>
      <c r="TD230" s="862"/>
      <c r="TE230" s="862"/>
      <c r="TF230" s="862"/>
      <c r="TG230" s="862"/>
      <c r="TH230" s="862"/>
      <c r="TI230" s="862"/>
      <c r="TJ230" s="862"/>
      <c r="TK230" s="862"/>
      <c r="TL230" s="862"/>
      <c r="TM230" s="862"/>
      <c r="TN230" s="862"/>
      <c r="TO230" s="862"/>
      <c r="TP230" s="862"/>
      <c r="TQ230" s="862"/>
      <c r="TR230" s="862"/>
      <c r="TS230" s="862"/>
      <c r="TT230" s="862"/>
      <c r="TU230" s="862"/>
      <c r="TV230" s="862"/>
      <c r="TW230" s="862"/>
      <c r="TX230" s="862"/>
      <c r="TY230" s="862"/>
      <c r="TZ230" s="862"/>
      <c r="UA230" s="862"/>
      <c r="UB230" s="862"/>
      <c r="UC230" s="862"/>
      <c r="UD230" s="862"/>
      <c r="UE230" s="862"/>
      <c r="UF230" s="862"/>
      <c r="UG230" s="862"/>
      <c r="UH230" s="862"/>
      <c r="UI230" s="862"/>
    </row>
    <row r="231" spans="1:555" ht="28.5" hidden="1" customHeight="1">
      <c r="A231" s="1550" t="s">
        <v>642</v>
      </c>
      <c r="B231" s="1550" t="s">
        <v>641</v>
      </c>
      <c r="C231" s="1117" t="str">
        <f t="shared" ref="C231:P231" si="44">+IF(C184="","",C184)</f>
        <v>Choix Langue Vivante S4</v>
      </c>
      <c r="D231" s="1114" t="str">
        <f t="shared" si="44"/>
        <v/>
      </c>
      <c r="E231" s="953" t="str">
        <f t="shared" si="44"/>
        <v/>
      </c>
      <c r="F231" s="990" t="str">
        <f t="shared" si="44"/>
        <v/>
      </c>
      <c r="G231" s="1115" t="str">
        <f t="shared" si="44"/>
        <v/>
      </c>
      <c r="H231" s="890" t="str">
        <f t="shared" si="44"/>
        <v>1 UE 2 ECTS</v>
      </c>
      <c r="I231" s="1113" t="str">
        <f t="shared" si="44"/>
        <v>2</v>
      </c>
      <c r="J231" s="1113">
        <f t="shared" si="44"/>
        <v>2</v>
      </c>
      <c r="K231" s="814" t="str">
        <f t="shared" si="44"/>
        <v/>
      </c>
      <c r="L231" s="814" t="str">
        <f t="shared" si="44"/>
        <v/>
      </c>
      <c r="M231" s="802" t="str">
        <f t="shared" si="44"/>
        <v/>
      </c>
      <c r="N231" s="801" t="str">
        <f t="shared" si="44"/>
        <v/>
      </c>
      <c r="O231" s="801" t="str">
        <f t="shared" si="44"/>
        <v/>
      </c>
      <c r="P231" s="1700" t="str">
        <f t="shared" si="44"/>
        <v/>
      </c>
      <c r="Q231" s="1743"/>
      <c r="R231" s="1744"/>
      <c r="S231" s="1571"/>
      <c r="T231" s="801"/>
      <c r="U231" s="801"/>
      <c r="V231" s="801"/>
      <c r="W231" s="801"/>
      <c r="X231" s="801"/>
      <c r="Y231" s="801"/>
      <c r="Z231" s="801"/>
      <c r="AA231" s="801"/>
      <c r="AB231" s="801"/>
      <c r="AC231" s="801"/>
      <c r="AD231" s="801"/>
      <c r="AE231" s="801"/>
      <c r="AF231" s="801"/>
      <c r="AG231" s="801"/>
      <c r="AH231" s="801"/>
      <c r="AI231" s="801"/>
      <c r="HF231" s="1201"/>
      <c r="HG231" s="1201"/>
      <c r="HH231" s="1201"/>
      <c r="HI231" s="1201"/>
      <c r="HJ231" s="1201"/>
      <c r="HK231" s="1201"/>
      <c r="HL231" s="1201"/>
      <c r="HM231" s="1201"/>
      <c r="HN231" s="1201"/>
    </row>
    <row r="232" spans="1:555" ht="72" hidden="1" customHeight="1">
      <c r="A232" s="1019" t="str">
        <f>+IF(A185="","",A185)</f>
        <v/>
      </c>
      <c r="B232" s="948" t="str">
        <f>+IF(B185="","",B185)</f>
        <v>LLA4ALL</v>
      </c>
      <c r="C232" s="920" t="str">
        <f t="shared" ref="C232:R233" si="45">+IF(C185="","",C185)</f>
        <v>Allemand S4</v>
      </c>
      <c r="D232" s="865" t="str">
        <f t="shared" si="45"/>
        <v>LOL4B6ALOL4C6CLOL4D6ALOL4DH41LOL4E4ALOL4G8ALOL4H5A</v>
      </c>
      <c r="E232" s="621" t="str">
        <f t="shared" si="45"/>
        <v>UE TRONC COMMUN</v>
      </c>
      <c r="F232" s="588" t="str">
        <f t="shared" si="45"/>
        <v>UFR COLLEGIUM LLSH</v>
      </c>
      <c r="G232" s="579" t="str">
        <f t="shared" si="45"/>
        <v>LEA</v>
      </c>
      <c r="H232" s="643" t="str">
        <f t="shared" si="45"/>
        <v/>
      </c>
      <c r="I232" s="654" t="str">
        <f t="shared" si="45"/>
        <v>2</v>
      </c>
      <c r="J232" s="763" t="str">
        <f t="shared" si="45"/>
        <v>2</v>
      </c>
      <c r="K232" s="768" t="str">
        <f t="shared" si="45"/>
        <v>FLEURY Alain</v>
      </c>
      <c r="L232" s="768" t="str">
        <f t="shared" si="45"/>
        <v>12</v>
      </c>
      <c r="M232" s="768" t="str">
        <f t="shared" si="45"/>
        <v/>
      </c>
      <c r="N232" s="673" t="str">
        <f t="shared" si="45"/>
        <v/>
      </c>
      <c r="O232" s="641">
        <f t="shared" si="45"/>
        <v>18</v>
      </c>
      <c r="P232" s="1703" t="str">
        <f t="shared" si="45"/>
        <v/>
      </c>
      <c r="Q232" s="1802" t="str">
        <f t="shared" si="45"/>
        <v>100% CC DONT DEVOIR MAISON</v>
      </c>
      <c r="R232" s="1803" t="str">
        <f t="shared" si="45"/>
        <v>100% CT DEVOIR MAISON</v>
      </c>
      <c r="S232" s="1617">
        <f t="shared" ref="S232:AI232" si="46">+IF(S185="","",S185)</f>
        <v>1</v>
      </c>
      <c r="T232" s="1357" t="str">
        <f t="shared" si="46"/>
        <v>CC</v>
      </c>
      <c r="U232" s="1357" t="str">
        <f t="shared" si="46"/>
        <v>écrit et oral</v>
      </c>
      <c r="V232" s="1357" t="str">
        <f t="shared" si="46"/>
        <v>écrit 1h30 + oral 15 min</v>
      </c>
      <c r="W232" s="661">
        <f t="shared" si="46"/>
        <v>1</v>
      </c>
      <c r="X232" s="660" t="str">
        <f t="shared" si="46"/>
        <v>CT</v>
      </c>
      <c r="Y232" s="660" t="str">
        <f t="shared" si="46"/>
        <v>écrit</v>
      </c>
      <c r="Z232" s="660" t="str">
        <f t="shared" si="46"/>
        <v>2h00</v>
      </c>
      <c r="AA232" s="1356">
        <f t="shared" si="46"/>
        <v>1</v>
      </c>
      <c r="AB232" s="1357" t="str">
        <f t="shared" si="46"/>
        <v>CT</v>
      </c>
      <c r="AC232" s="1357" t="str">
        <f t="shared" si="46"/>
        <v>oral</v>
      </c>
      <c r="AD232" s="1357" t="str">
        <f t="shared" si="46"/>
        <v>15 min</v>
      </c>
      <c r="AE232" s="661">
        <f t="shared" si="46"/>
        <v>1</v>
      </c>
      <c r="AF232" s="660" t="str">
        <f t="shared" si="46"/>
        <v>CT</v>
      </c>
      <c r="AG232" s="660" t="str">
        <f t="shared" si="46"/>
        <v>oral</v>
      </c>
      <c r="AH232" s="660" t="str">
        <f t="shared" si="46"/>
        <v>15 min</v>
      </c>
      <c r="AI232" s="837" t="str">
        <f t="shared" si="46"/>
        <v>L'enseignement d'allemand pour spécialistes des autres disciplines travaille sur toutes les compétences écrites et orales et est organisé par groupes de niveau (A2/2 à B1+).</v>
      </c>
    </row>
    <row r="233" spans="1:555" ht="69" hidden="1" customHeight="1">
      <c r="A233" s="1369"/>
      <c r="B233" s="1369" t="s">
        <v>913</v>
      </c>
      <c r="C233" s="1370" t="s">
        <v>914</v>
      </c>
      <c r="D233" s="1371" t="s">
        <v>915</v>
      </c>
      <c r="E233" s="1372" t="str">
        <f t="shared" si="45"/>
        <v>UE TRONC COMMUN</v>
      </c>
      <c r="F233" s="1369" t="s">
        <v>1063</v>
      </c>
      <c r="G233" s="1467" t="s">
        <v>1039</v>
      </c>
      <c r="H233" s="1373"/>
      <c r="I233" s="1374" t="s">
        <v>44</v>
      </c>
      <c r="J233" s="1374" t="s">
        <v>44</v>
      </c>
      <c r="K233" s="1375" t="s">
        <v>1060</v>
      </c>
      <c r="L233" s="1375">
        <v>11</v>
      </c>
      <c r="M233" s="1376"/>
      <c r="N233" s="1377"/>
      <c r="O233" s="1377">
        <v>18</v>
      </c>
      <c r="P233" s="1610"/>
      <c r="Q233" s="1787"/>
      <c r="R233" s="1788" t="s">
        <v>1146</v>
      </c>
      <c r="S233" s="1624">
        <v>1</v>
      </c>
      <c r="T233" s="1378" t="s">
        <v>104</v>
      </c>
      <c r="U233" s="1378" t="s">
        <v>744</v>
      </c>
      <c r="V233" s="1378"/>
      <c r="W233" s="1379">
        <v>1</v>
      </c>
      <c r="X233" s="1378" t="s">
        <v>107</v>
      </c>
      <c r="Y233" s="1378" t="s">
        <v>123</v>
      </c>
      <c r="Z233" s="1378" t="s">
        <v>125</v>
      </c>
      <c r="AA233" s="1379">
        <v>1</v>
      </c>
      <c r="AB233" s="1378" t="s">
        <v>107</v>
      </c>
      <c r="AC233" s="1378" t="s">
        <v>123</v>
      </c>
      <c r="AD233" s="1378" t="s">
        <v>125</v>
      </c>
      <c r="AE233" s="1379">
        <v>1</v>
      </c>
      <c r="AF233" s="1378" t="s">
        <v>107</v>
      </c>
      <c r="AG233" s="1378" t="s">
        <v>123</v>
      </c>
      <c r="AH233" s="1378" t="s">
        <v>125</v>
      </c>
      <c r="AI233" s="1380" t="s">
        <v>381</v>
      </c>
      <c r="AJ233" s="1206"/>
      <c r="AK233" s="1206"/>
      <c r="AL233" s="1206"/>
      <c r="AM233" s="1206"/>
      <c r="AN233" s="1206"/>
      <c r="AO233" s="1206"/>
      <c r="AP233" s="1206"/>
      <c r="AQ233" s="1206"/>
      <c r="AR233" s="1206"/>
      <c r="AS233" s="1206"/>
      <c r="AT233" s="1206"/>
      <c r="AU233" s="1206"/>
      <c r="AV233" s="1206"/>
      <c r="AW233" s="1206"/>
      <c r="AX233" s="1206"/>
      <c r="AY233" s="1206"/>
      <c r="AZ233" s="1206"/>
      <c r="BA233" s="1206"/>
      <c r="BB233" s="1206"/>
      <c r="BC233" s="1206"/>
      <c r="BD233" s="1206"/>
      <c r="BE233" s="1206"/>
      <c r="BF233" s="1206"/>
      <c r="BG233" s="1206"/>
      <c r="BH233" s="1206"/>
      <c r="BI233" s="1206"/>
      <c r="BJ233" s="1206"/>
      <c r="BK233" s="1206"/>
      <c r="BL233" s="1206"/>
      <c r="BM233" s="1206"/>
      <c r="BN233" s="1206"/>
      <c r="BO233" s="1206"/>
      <c r="BP233" s="1206"/>
      <c r="BQ233" s="1206"/>
      <c r="BR233" s="1206"/>
      <c r="BS233" s="1206"/>
      <c r="BT233" s="1206"/>
      <c r="BU233" s="1206"/>
      <c r="BV233" s="1206"/>
      <c r="BW233" s="1206"/>
      <c r="BX233" s="1206"/>
      <c r="BY233" s="1206"/>
      <c r="BZ233" s="1206"/>
      <c r="CA233" s="1206"/>
      <c r="CB233" s="1206"/>
      <c r="CC233" s="1206"/>
      <c r="CD233" s="1206"/>
      <c r="CE233" s="1206"/>
      <c r="CF233" s="1206"/>
      <c r="CG233" s="1206"/>
      <c r="CH233" s="1206"/>
      <c r="CI233" s="1206"/>
      <c r="CJ233" s="1206"/>
      <c r="CK233" s="1206"/>
      <c r="CL233" s="1206"/>
      <c r="CM233" s="1206"/>
      <c r="CN233" s="1206"/>
      <c r="CO233" s="1206"/>
      <c r="CP233" s="1206"/>
      <c r="CQ233" s="1206"/>
      <c r="CR233" s="1206"/>
      <c r="CS233" s="1206"/>
      <c r="CT233" s="1206"/>
      <c r="CU233" s="1206"/>
      <c r="CV233" s="1206"/>
      <c r="CW233" s="1206"/>
      <c r="CX233" s="1206"/>
      <c r="CY233" s="1206"/>
      <c r="CZ233" s="1206"/>
      <c r="DA233" s="1206"/>
      <c r="DB233" s="1206"/>
      <c r="DC233" s="1206"/>
      <c r="DD233" s="1206"/>
      <c r="DE233" s="1206"/>
      <c r="DF233" s="1206"/>
      <c r="DG233" s="1206"/>
      <c r="DH233" s="1206"/>
      <c r="DI233" s="1206"/>
      <c r="DJ233" s="1206"/>
      <c r="DK233" s="1206"/>
      <c r="DL233" s="1206"/>
      <c r="DM233" s="1206"/>
      <c r="DN233" s="1206"/>
      <c r="DO233" s="1206"/>
      <c r="DP233" s="1206"/>
      <c r="DQ233" s="1206"/>
      <c r="DR233" s="1206"/>
      <c r="DS233" s="1206"/>
      <c r="DT233" s="1206"/>
      <c r="DU233" s="1206"/>
      <c r="DV233" s="1206"/>
      <c r="DW233" s="1206"/>
      <c r="DX233" s="1206"/>
      <c r="DY233" s="1206"/>
      <c r="DZ233" s="1206"/>
      <c r="EA233" s="1206"/>
      <c r="EB233" s="1206"/>
      <c r="EC233" s="1206"/>
      <c r="ED233" s="1206"/>
      <c r="EE233" s="1206"/>
      <c r="EF233" s="1206"/>
      <c r="EG233" s="1206"/>
      <c r="EH233" s="1206"/>
      <c r="EI233" s="1206"/>
      <c r="EJ233" s="1206"/>
      <c r="EK233" s="1206"/>
      <c r="EL233" s="1206"/>
      <c r="EM233" s="1206"/>
      <c r="EN233" s="1206"/>
      <c r="EO233" s="1206"/>
      <c r="EP233" s="1206"/>
      <c r="EQ233" s="1206"/>
      <c r="ER233" s="1206"/>
      <c r="ES233" s="1206"/>
      <c r="ET233" s="1206"/>
      <c r="EU233" s="1206"/>
      <c r="EV233" s="1206"/>
      <c r="EW233" s="1206"/>
      <c r="EX233" s="1206"/>
      <c r="EY233" s="1206"/>
      <c r="EZ233" s="1206"/>
      <c r="FA233" s="1206"/>
      <c r="FB233" s="1206"/>
      <c r="FC233" s="1206"/>
      <c r="FD233" s="1206"/>
      <c r="FE233" s="1206"/>
      <c r="FF233" s="1206"/>
      <c r="FG233" s="1206"/>
      <c r="FH233" s="1206"/>
      <c r="FI233" s="1206"/>
      <c r="FJ233" s="1206"/>
      <c r="FK233" s="1206"/>
      <c r="FL233" s="1206"/>
      <c r="FM233" s="1206"/>
      <c r="FN233" s="1206"/>
      <c r="FO233" s="1206"/>
      <c r="FP233" s="1206"/>
      <c r="FQ233" s="1206"/>
      <c r="FR233" s="1206"/>
      <c r="FS233" s="1206"/>
      <c r="FT233" s="1206"/>
      <c r="FU233" s="1206"/>
      <c r="FV233" s="1206"/>
      <c r="FW233" s="1206"/>
      <c r="FX233" s="1206"/>
      <c r="FY233" s="1206"/>
      <c r="FZ233" s="1206"/>
      <c r="GA233" s="1206"/>
      <c r="GB233" s="1206"/>
      <c r="GC233" s="1206"/>
      <c r="GD233" s="1206"/>
      <c r="GE233" s="1206"/>
      <c r="GF233" s="1206"/>
      <c r="GG233" s="1206"/>
      <c r="GH233" s="1206"/>
      <c r="GI233" s="1206"/>
      <c r="GJ233" s="1206"/>
      <c r="GK233" s="1206"/>
      <c r="GL233" s="1206"/>
      <c r="GM233" s="1206"/>
      <c r="GN233" s="1206"/>
      <c r="GO233" s="1206"/>
      <c r="GP233" s="1206"/>
      <c r="GQ233" s="1206"/>
      <c r="GR233" s="1206"/>
      <c r="GS233" s="1206"/>
      <c r="GT233" s="1206"/>
      <c r="GU233" s="1206"/>
      <c r="GV233" s="1206"/>
      <c r="GW233" s="1206"/>
      <c r="GX233" s="1206"/>
      <c r="GY233" s="1206"/>
      <c r="GZ233" s="1206"/>
      <c r="HA233" s="1206"/>
      <c r="HB233" s="1206"/>
      <c r="HC233" s="1206"/>
      <c r="HD233" s="1206"/>
      <c r="HE233" s="1206"/>
      <c r="HF233" s="1206"/>
      <c r="HG233" s="1206"/>
      <c r="HH233" s="1206"/>
      <c r="HI233" s="1206"/>
      <c r="HJ233" s="1206"/>
      <c r="HK233" s="1206"/>
      <c r="HL233" s="1206"/>
      <c r="HM233" s="1206"/>
      <c r="HN233" s="1206"/>
      <c r="HO233" s="1206"/>
      <c r="HP233" s="1206"/>
      <c r="HQ233" s="1206"/>
      <c r="HR233" s="1206"/>
      <c r="HS233" s="1206"/>
      <c r="HT233" s="1206"/>
      <c r="HU233" s="1206"/>
      <c r="HV233" s="1206"/>
      <c r="HW233" s="1206"/>
      <c r="HX233" s="1206"/>
      <c r="HY233" s="1206"/>
      <c r="HZ233" s="1206"/>
      <c r="IA233" s="1206"/>
      <c r="IB233" s="1206"/>
      <c r="IC233" s="1206"/>
      <c r="ID233" s="1206"/>
      <c r="IE233" s="1164"/>
      <c r="IF233" s="1164"/>
      <c r="IG233" s="1164"/>
    </row>
    <row r="234" spans="1:555" s="1003" customFormat="1" ht="30.75" hidden="1" customHeight="1">
      <c r="A234" s="1079" t="str">
        <f t="shared" ref="A234" si="47">+IF(A187="","",A187)</f>
        <v/>
      </c>
      <c r="B234" s="948" t="str">
        <f t="shared" ref="B234" si="48">+IF(B187="","",B187)</f>
        <v>LLA4G90</v>
      </c>
      <c r="C234" s="871" t="str">
        <f t="shared" ref="C234:AI234" si="49">+IF(C187="","",C187)</f>
        <v xml:space="preserve">Français : Grammaire 2 </v>
      </c>
      <c r="D234" s="1267" t="str">
        <f t="shared" si="49"/>
        <v/>
      </c>
      <c r="E234" s="621" t="str">
        <f t="shared" si="49"/>
        <v>UE TRONC COMMUN</v>
      </c>
      <c r="F234" s="579" t="str">
        <f t="shared" si="49"/>
        <v>L2 LLCER</v>
      </c>
      <c r="G234" s="579" t="str">
        <f t="shared" si="49"/>
        <v>LETTRES</v>
      </c>
      <c r="H234" s="716" t="str">
        <f t="shared" si="49"/>
        <v/>
      </c>
      <c r="I234" s="1066">
        <f t="shared" si="49"/>
        <v>2</v>
      </c>
      <c r="J234" s="919">
        <f t="shared" si="49"/>
        <v>2</v>
      </c>
      <c r="K234" s="752" t="str">
        <f t="shared" si="49"/>
        <v>BARUT Benoît</v>
      </c>
      <c r="L234" s="752" t="str">
        <f t="shared" si="49"/>
        <v>09</v>
      </c>
      <c r="M234" s="752" t="str">
        <f t="shared" si="49"/>
        <v/>
      </c>
      <c r="N234" s="1036" t="str">
        <f t="shared" si="49"/>
        <v/>
      </c>
      <c r="O234" s="1099">
        <f t="shared" si="49"/>
        <v>15</v>
      </c>
      <c r="P234" s="1607" t="str">
        <f t="shared" si="49"/>
        <v/>
      </c>
      <c r="Q234" s="1804" t="str">
        <f t="shared" si="49"/>
        <v>PAS DE CHANGEMENT</v>
      </c>
      <c r="R234" s="1805" t="str">
        <f t="shared" si="49"/>
        <v>CT/écrit à distance/2h</v>
      </c>
      <c r="S234" s="1617">
        <f t="shared" si="49"/>
        <v>1</v>
      </c>
      <c r="T234" s="1357" t="str">
        <f t="shared" si="49"/>
        <v>CC</v>
      </c>
      <c r="U234" s="1357" t="str">
        <f t="shared" si="49"/>
        <v>écrit et oral</v>
      </c>
      <c r="V234" s="1357" t="str">
        <f t="shared" si="49"/>
        <v/>
      </c>
      <c r="W234" s="661">
        <f t="shared" si="49"/>
        <v>1</v>
      </c>
      <c r="X234" s="660" t="str">
        <f t="shared" si="49"/>
        <v>CT</v>
      </c>
      <c r="Y234" s="660" t="str">
        <f t="shared" si="49"/>
        <v>écrit</v>
      </c>
      <c r="Z234" s="660" t="str">
        <f t="shared" si="49"/>
        <v>2h00</v>
      </c>
      <c r="AA234" s="1356">
        <f t="shared" si="49"/>
        <v>1</v>
      </c>
      <c r="AB234" s="1357" t="str">
        <f t="shared" si="49"/>
        <v>CT</v>
      </c>
      <c r="AC234" s="1357" t="str">
        <f t="shared" si="49"/>
        <v>écrit</v>
      </c>
      <c r="AD234" s="1357" t="str">
        <f t="shared" si="49"/>
        <v>2h00</v>
      </c>
      <c r="AE234" s="661">
        <f t="shared" si="49"/>
        <v>1</v>
      </c>
      <c r="AF234" s="660" t="str">
        <f t="shared" si="49"/>
        <v>CT</v>
      </c>
      <c r="AG234" s="660" t="str">
        <f t="shared" si="49"/>
        <v>écrit</v>
      </c>
      <c r="AH234" s="660" t="str">
        <f t="shared" si="49"/>
        <v>2h00</v>
      </c>
      <c r="AI234" s="847" t="str">
        <f t="shared" si="49"/>
        <v/>
      </c>
      <c r="AJ234" s="938"/>
      <c r="AK234" s="938"/>
      <c r="AL234" s="938"/>
      <c r="AM234" s="938"/>
      <c r="AN234" s="938"/>
      <c r="AO234" s="938"/>
      <c r="AP234" s="938"/>
      <c r="AQ234" s="938"/>
      <c r="AR234" s="938"/>
      <c r="AS234" s="938"/>
      <c r="AT234" s="938"/>
      <c r="AU234" s="938"/>
      <c r="AV234" s="938"/>
      <c r="AW234" s="938"/>
      <c r="AX234" s="938"/>
      <c r="AY234" s="938"/>
      <c r="AZ234" s="938"/>
      <c r="BA234" s="938"/>
      <c r="BB234" s="938"/>
      <c r="BC234" s="938"/>
      <c r="BD234" s="938"/>
      <c r="BE234" s="938"/>
      <c r="BF234" s="938"/>
      <c r="BG234" s="938"/>
      <c r="BH234" s="938"/>
      <c r="BI234" s="938"/>
      <c r="BJ234" s="938"/>
      <c r="BK234" s="938"/>
      <c r="BL234" s="938"/>
      <c r="BM234" s="938"/>
      <c r="BN234" s="938"/>
      <c r="BO234" s="938"/>
      <c r="BP234" s="938"/>
      <c r="BQ234" s="938"/>
      <c r="BR234" s="938"/>
      <c r="BS234" s="938"/>
      <c r="BT234" s="938"/>
      <c r="BU234" s="938"/>
      <c r="BV234" s="938"/>
      <c r="BW234" s="938"/>
      <c r="BX234" s="938"/>
      <c r="BY234" s="938"/>
      <c r="BZ234" s="938"/>
      <c r="CA234" s="938"/>
      <c r="CB234" s="938"/>
      <c r="CC234" s="938"/>
      <c r="CD234" s="938"/>
      <c r="CE234" s="938"/>
      <c r="CF234" s="938"/>
      <c r="CG234" s="938"/>
      <c r="CH234" s="938"/>
      <c r="CI234" s="938"/>
      <c r="CJ234" s="938"/>
      <c r="CK234" s="938"/>
      <c r="CL234" s="938"/>
      <c r="CM234" s="938"/>
      <c r="CN234" s="938"/>
      <c r="CO234" s="938"/>
      <c r="CP234" s="938"/>
      <c r="CQ234" s="938"/>
      <c r="CR234" s="938"/>
      <c r="CS234" s="938"/>
      <c r="CT234" s="938"/>
      <c r="CU234" s="938"/>
      <c r="CV234" s="938"/>
      <c r="CW234" s="938"/>
      <c r="CX234" s="938"/>
      <c r="CY234" s="938"/>
      <c r="CZ234" s="938"/>
      <c r="DA234" s="938"/>
      <c r="DB234" s="938"/>
      <c r="DC234" s="938"/>
      <c r="DD234" s="938"/>
      <c r="DE234" s="938"/>
      <c r="DF234" s="938"/>
      <c r="DG234" s="939"/>
      <c r="DH234" s="939"/>
      <c r="DI234" s="939"/>
      <c r="DJ234" s="939"/>
      <c r="DK234" s="939"/>
      <c r="DL234" s="939"/>
      <c r="DM234" s="939"/>
      <c r="DN234" s="939"/>
      <c r="DO234" s="939"/>
      <c r="DP234" s="939"/>
      <c r="DQ234" s="939"/>
      <c r="DR234" s="939"/>
      <c r="DS234" s="939"/>
      <c r="DT234" s="939"/>
      <c r="DU234" s="939"/>
      <c r="DV234" s="939"/>
      <c r="DW234" s="939"/>
      <c r="DX234" s="939"/>
      <c r="DY234" s="939"/>
      <c r="DZ234" s="939"/>
      <c r="EA234" s="939"/>
      <c r="EB234" s="939"/>
      <c r="EC234" s="939"/>
      <c r="ED234" s="939"/>
      <c r="EE234" s="939"/>
      <c r="EF234" s="939"/>
      <c r="EG234" s="939"/>
      <c r="EH234" s="939"/>
      <c r="EI234" s="939"/>
      <c r="EJ234" s="939"/>
      <c r="EK234" s="939"/>
      <c r="EL234" s="939"/>
      <c r="EM234" s="939"/>
      <c r="EN234" s="939"/>
      <c r="EO234" s="939"/>
      <c r="EP234" s="939"/>
      <c r="EQ234" s="939"/>
      <c r="ER234" s="939"/>
      <c r="ES234" s="939"/>
      <c r="ET234" s="939"/>
      <c r="EU234" s="939"/>
      <c r="EV234" s="939"/>
      <c r="EW234" s="939"/>
      <c r="EX234" s="939"/>
      <c r="EY234" s="939"/>
      <c r="EZ234" s="939"/>
      <c r="FA234" s="939"/>
      <c r="FB234" s="939"/>
      <c r="FC234" s="939"/>
      <c r="FD234" s="939"/>
      <c r="FE234" s="939"/>
      <c r="FF234" s="939"/>
      <c r="FG234" s="939"/>
      <c r="FH234" s="939"/>
      <c r="FI234" s="939"/>
      <c r="FJ234" s="939"/>
      <c r="FK234" s="939"/>
      <c r="FL234" s="939"/>
      <c r="FM234" s="939"/>
      <c r="FN234" s="939"/>
      <c r="FO234" s="939"/>
      <c r="FP234" s="939"/>
      <c r="FQ234" s="939"/>
      <c r="FR234" s="939"/>
      <c r="FS234" s="939"/>
      <c r="FT234" s="939"/>
      <c r="FU234" s="939"/>
      <c r="FV234" s="939"/>
      <c r="FW234" s="939"/>
      <c r="FX234" s="939"/>
      <c r="FY234" s="939"/>
      <c r="FZ234" s="939"/>
      <c r="GA234" s="939"/>
      <c r="GB234" s="939"/>
      <c r="GC234" s="939"/>
      <c r="GD234" s="939"/>
      <c r="GE234" s="939"/>
      <c r="GF234" s="939"/>
      <c r="GG234" s="939"/>
      <c r="GH234" s="939"/>
      <c r="GI234" s="939"/>
      <c r="GJ234" s="939"/>
      <c r="GK234" s="939"/>
      <c r="GL234" s="939"/>
      <c r="GM234" s="939"/>
      <c r="GN234" s="939"/>
      <c r="GO234" s="939"/>
      <c r="GP234" s="939"/>
      <c r="GQ234" s="939"/>
      <c r="GR234" s="939"/>
      <c r="GS234" s="939"/>
      <c r="GT234" s="939"/>
      <c r="GU234" s="939"/>
      <c r="GV234" s="939"/>
      <c r="GW234" s="939"/>
      <c r="GX234" s="939"/>
      <c r="GY234" s="939"/>
      <c r="GZ234" s="939"/>
      <c r="HA234" s="939"/>
      <c r="HB234" s="939"/>
      <c r="HC234" s="939"/>
      <c r="HD234" s="939"/>
      <c r="HE234" s="939"/>
      <c r="HF234" s="939"/>
      <c r="HG234" s="939"/>
      <c r="HH234" s="939"/>
      <c r="HI234" s="939"/>
      <c r="HJ234" s="939"/>
      <c r="HK234" s="939"/>
      <c r="HL234" s="939"/>
      <c r="HM234" s="939"/>
      <c r="HN234" s="939"/>
      <c r="HO234" s="939"/>
      <c r="HP234" s="939"/>
      <c r="HQ234" s="939"/>
      <c r="HR234" s="939"/>
      <c r="HS234" s="862"/>
      <c r="HT234" s="862"/>
      <c r="HU234" s="862"/>
      <c r="HV234" s="862"/>
      <c r="HW234" s="862"/>
      <c r="HX234" s="862"/>
      <c r="HY234" s="862"/>
      <c r="HZ234" s="862"/>
      <c r="IA234" s="862"/>
      <c r="IB234" s="862"/>
      <c r="IC234" s="862"/>
      <c r="ID234" s="862"/>
      <c r="IE234" s="862"/>
      <c r="IF234" s="862"/>
      <c r="IG234" s="862"/>
      <c r="IH234" s="862"/>
      <c r="II234" s="862"/>
      <c r="IJ234" s="862"/>
      <c r="IK234" s="862"/>
      <c r="IL234" s="862"/>
      <c r="IM234" s="862"/>
      <c r="IN234" s="862"/>
      <c r="IO234" s="862"/>
      <c r="IP234" s="862"/>
      <c r="IQ234" s="862"/>
      <c r="IR234" s="862"/>
      <c r="IS234" s="862"/>
      <c r="IT234" s="862"/>
      <c r="IU234" s="862"/>
      <c r="IV234" s="862"/>
      <c r="IW234" s="862"/>
      <c r="IX234" s="862"/>
      <c r="IY234" s="862"/>
      <c r="IZ234" s="862"/>
      <c r="JA234" s="862"/>
      <c r="JB234" s="862"/>
      <c r="JC234" s="862"/>
      <c r="JD234" s="862"/>
      <c r="JE234" s="862"/>
      <c r="JF234" s="862"/>
      <c r="JG234" s="862"/>
      <c r="JH234" s="862"/>
      <c r="JI234" s="862"/>
      <c r="JJ234" s="862"/>
      <c r="JK234" s="862"/>
      <c r="JL234" s="862"/>
      <c r="JM234" s="862"/>
      <c r="JN234" s="862"/>
      <c r="JO234" s="862"/>
      <c r="JP234" s="862"/>
      <c r="JQ234" s="862"/>
      <c r="JR234" s="862"/>
      <c r="JS234" s="862"/>
      <c r="JT234" s="862"/>
      <c r="JU234" s="862"/>
      <c r="JV234" s="862"/>
      <c r="JW234" s="862"/>
      <c r="JX234" s="862"/>
      <c r="JY234" s="862"/>
      <c r="JZ234" s="862"/>
      <c r="KA234" s="862"/>
      <c r="KB234" s="862"/>
      <c r="KC234" s="862"/>
      <c r="KD234" s="862"/>
      <c r="KE234" s="862"/>
      <c r="KF234" s="862"/>
      <c r="KG234" s="862"/>
      <c r="KH234" s="862"/>
      <c r="KI234" s="862"/>
      <c r="KJ234" s="862"/>
      <c r="KK234" s="862"/>
      <c r="KL234" s="862"/>
      <c r="KM234" s="862"/>
      <c r="KN234" s="862"/>
      <c r="KO234" s="862"/>
      <c r="KP234" s="862"/>
      <c r="KQ234" s="862"/>
      <c r="KR234" s="862"/>
      <c r="KS234" s="862"/>
      <c r="KT234" s="862"/>
      <c r="KU234" s="862"/>
      <c r="KV234" s="862"/>
      <c r="KW234" s="862"/>
      <c r="KX234" s="862"/>
      <c r="KY234" s="862"/>
      <c r="KZ234" s="862"/>
      <c r="LA234" s="862"/>
      <c r="LB234" s="862"/>
      <c r="LC234" s="862"/>
      <c r="LD234" s="862"/>
      <c r="LE234" s="862"/>
      <c r="LF234" s="862"/>
      <c r="LG234" s="862"/>
      <c r="LH234" s="862"/>
      <c r="LI234" s="862"/>
      <c r="LJ234" s="862"/>
      <c r="LK234" s="862"/>
      <c r="LL234" s="862"/>
      <c r="LM234" s="862"/>
      <c r="LN234" s="862"/>
      <c r="LO234" s="862"/>
      <c r="LP234" s="862"/>
      <c r="LQ234" s="862"/>
      <c r="LR234" s="862"/>
      <c r="LS234" s="862"/>
      <c r="LT234" s="862"/>
      <c r="LU234" s="862"/>
      <c r="LV234" s="862"/>
      <c r="LW234" s="862"/>
      <c r="LX234" s="862"/>
      <c r="LY234" s="862"/>
      <c r="LZ234" s="862"/>
      <c r="MA234" s="862"/>
      <c r="MB234" s="862"/>
      <c r="MC234" s="862"/>
      <c r="MD234" s="862"/>
      <c r="ME234" s="862"/>
      <c r="MF234" s="862"/>
      <c r="MG234" s="862"/>
      <c r="MH234" s="862"/>
      <c r="MI234" s="862"/>
      <c r="MJ234" s="862"/>
      <c r="MK234" s="862"/>
      <c r="ML234" s="862"/>
      <c r="MM234" s="862"/>
      <c r="MN234" s="862"/>
      <c r="MO234" s="862"/>
      <c r="MP234" s="862"/>
      <c r="MQ234" s="862"/>
      <c r="MR234" s="862"/>
      <c r="MS234" s="862"/>
      <c r="MT234" s="862"/>
      <c r="MU234" s="862"/>
      <c r="MV234" s="862"/>
      <c r="MW234" s="862"/>
      <c r="MX234" s="862"/>
      <c r="MY234" s="862"/>
      <c r="MZ234" s="862"/>
      <c r="NA234" s="862"/>
      <c r="NB234" s="862"/>
      <c r="NC234" s="862"/>
      <c r="ND234" s="862"/>
      <c r="NE234" s="862"/>
      <c r="NF234" s="862"/>
      <c r="NG234" s="862"/>
      <c r="NH234" s="862"/>
      <c r="NI234" s="862"/>
      <c r="NJ234" s="862"/>
      <c r="NK234" s="862"/>
      <c r="NL234" s="862"/>
      <c r="NM234" s="862"/>
      <c r="NN234" s="862"/>
      <c r="NO234" s="862"/>
      <c r="NP234" s="862"/>
      <c r="NQ234" s="862"/>
      <c r="NR234" s="862"/>
      <c r="NS234" s="862"/>
      <c r="NT234" s="862"/>
      <c r="NU234" s="862"/>
      <c r="NV234" s="862"/>
      <c r="NW234" s="862"/>
      <c r="NX234" s="862"/>
      <c r="NY234" s="862"/>
      <c r="NZ234" s="862"/>
      <c r="OA234" s="862"/>
      <c r="OB234" s="862"/>
      <c r="OC234" s="862"/>
      <c r="OD234" s="862"/>
      <c r="OE234" s="862"/>
      <c r="OF234" s="862"/>
      <c r="OG234" s="862"/>
      <c r="OH234" s="862"/>
      <c r="OI234" s="862"/>
      <c r="OJ234" s="862"/>
      <c r="OK234" s="862"/>
      <c r="OL234" s="862"/>
      <c r="OM234" s="862"/>
      <c r="ON234" s="862"/>
      <c r="OO234" s="862"/>
      <c r="OP234" s="862"/>
      <c r="OQ234" s="862"/>
      <c r="OR234" s="862"/>
      <c r="OS234" s="862"/>
      <c r="OT234" s="862"/>
      <c r="OU234" s="862"/>
      <c r="OV234" s="862"/>
      <c r="OW234" s="862"/>
      <c r="OX234" s="862"/>
      <c r="OY234" s="862"/>
      <c r="OZ234" s="862"/>
      <c r="PA234" s="862"/>
      <c r="PB234" s="862"/>
      <c r="PC234" s="862"/>
      <c r="PD234" s="862"/>
      <c r="PE234" s="862"/>
      <c r="PF234" s="862"/>
      <c r="PG234" s="862"/>
      <c r="PH234" s="862"/>
      <c r="PI234" s="862"/>
      <c r="PJ234" s="862"/>
      <c r="PK234" s="862"/>
      <c r="PL234" s="862"/>
      <c r="PM234" s="862"/>
      <c r="PN234" s="862"/>
      <c r="PO234" s="862"/>
      <c r="PP234" s="862"/>
      <c r="PQ234" s="862"/>
      <c r="PR234" s="862"/>
      <c r="PS234" s="862"/>
      <c r="PT234" s="862"/>
      <c r="PU234" s="862"/>
      <c r="PV234" s="862"/>
      <c r="PW234" s="862"/>
      <c r="PX234" s="862"/>
      <c r="PY234" s="862"/>
      <c r="PZ234" s="862"/>
      <c r="QA234" s="862"/>
      <c r="QB234" s="862"/>
      <c r="QC234" s="862"/>
      <c r="QD234" s="862"/>
      <c r="QE234" s="862"/>
      <c r="QF234" s="862"/>
      <c r="QG234" s="862"/>
      <c r="QH234" s="862"/>
      <c r="QI234" s="862"/>
      <c r="QJ234" s="862"/>
      <c r="QK234" s="862"/>
      <c r="QL234" s="862"/>
      <c r="QM234" s="862"/>
      <c r="QN234" s="862"/>
      <c r="QO234" s="862"/>
      <c r="QP234" s="862"/>
      <c r="QQ234" s="862"/>
      <c r="QR234" s="862"/>
      <c r="QS234" s="862"/>
      <c r="QT234" s="862"/>
      <c r="QU234" s="862"/>
      <c r="QV234" s="862"/>
      <c r="QW234" s="862"/>
      <c r="QX234" s="862"/>
      <c r="QY234" s="862"/>
      <c r="QZ234" s="862"/>
      <c r="RA234" s="862"/>
      <c r="RB234" s="862"/>
      <c r="RC234" s="862"/>
      <c r="RD234" s="862"/>
      <c r="RE234" s="862"/>
      <c r="RF234" s="862"/>
      <c r="RG234" s="862"/>
      <c r="RH234" s="862"/>
      <c r="RI234" s="862"/>
      <c r="RJ234" s="862"/>
      <c r="RK234" s="862"/>
      <c r="RL234" s="862"/>
      <c r="RM234" s="862"/>
      <c r="RN234" s="862"/>
      <c r="RO234" s="862"/>
      <c r="RP234" s="862"/>
      <c r="RQ234" s="862"/>
      <c r="RR234" s="862"/>
      <c r="RS234" s="862"/>
      <c r="RT234" s="862"/>
      <c r="RU234" s="862"/>
      <c r="RV234" s="862"/>
      <c r="RW234" s="862"/>
      <c r="RX234" s="862"/>
      <c r="RY234" s="862"/>
      <c r="RZ234" s="862"/>
      <c r="SA234" s="862"/>
      <c r="SB234" s="862"/>
      <c r="SC234" s="862"/>
      <c r="SD234" s="862"/>
      <c r="SE234" s="862"/>
      <c r="SF234" s="862"/>
      <c r="SG234" s="862"/>
      <c r="SH234" s="862"/>
      <c r="SI234" s="862"/>
      <c r="SJ234" s="862"/>
      <c r="SK234" s="862"/>
      <c r="SL234" s="862"/>
      <c r="SM234" s="862"/>
      <c r="SN234" s="862"/>
      <c r="SO234" s="862"/>
      <c r="SP234" s="862"/>
      <c r="SQ234" s="862"/>
      <c r="SR234" s="862"/>
      <c r="SS234" s="862"/>
      <c r="ST234" s="862"/>
      <c r="SU234" s="862"/>
      <c r="SV234" s="862"/>
      <c r="SW234" s="862"/>
      <c r="SX234" s="862"/>
      <c r="SY234" s="862"/>
      <c r="SZ234" s="862"/>
      <c r="TA234" s="862"/>
      <c r="TB234" s="862"/>
      <c r="TC234" s="862"/>
      <c r="TD234" s="862"/>
      <c r="TE234" s="862"/>
      <c r="TF234" s="862"/>
      <c r="TG234" s="862"/>
      <c r="TH234" s="862"/>
      <c r="TI234" s="862"/>
      <c r="TJ234" s="862"/>
      <c r="TK234" s="862"/>
      <c r="TL234" s="862"/>
      <c r="TM234" s="862"/>
      <c r="TN234" s="862"/>
      <c r="TO234" s="862"/>
      <c r="TP234" s="862"/>
      <c r="TQ234" s="862"/>
      <c r="TR234" s="862"/>
      <c r="TS234" s="862"/>
      <c r="TT234" s="862"/>
      <c r="TU234" s="862"/>
      <c r="TV234" s="862"/>
      <c r="TW234" s="862"/>
      <c r="TX234" s="862"/>
      <c r="TY234" s="862"/>
      <c r="TZ234" s="862"/>
      <c r="UA234" s="862"/>
      <c r="UB234" s="862"/>
      <c r="UC234" s="862"/>
      <c r="UD234" s="862"/>
      <c r="UE234" s="862"/>
      <c r="UF234" s="862"/>
      <c r="UG234" s="862"/>
      <c r="UH234" s="862"/>
      <c r="UI234" s="862"/>
    </row>
    <row r="235" spans="1:555" s="1539" customFormat="1" ht="49.5" hidden="1" customHeight="1">
      <c r="A235" s="1536"/>
      <c r="B235" s="1536" t="s">
        <v>1074</v>
      </c>
      <c r="C235" s="1551" t="s">
        <v>1075</v>
      </c>
      <c r="D235" s="1546" t="s">
        <v>1074</v>
      </c>
      <c r="E235" s="1556" t="s">
        <v>1076</v>
      </c>
      <c r="F235" s="1549" t="s">
        <v>1085</v>
      </c>
      <c r="G235" s="1546" t="s">
        <v>591</v>
      </c>
      <c r="H235" s="1533"/>
      <c r="I235" s="1569">
        <v>2</v>
      </c>
      <c r="J235" s="1569">
        <v>2</v>
      </c>
      <c r="K235" s="1531" t="s">
        <v>1070</v>
      </c>
      <c r="L235" s="1531" t="str">
        <f>"08"</f>
        <v>08</v>
      </c>
      <c r="M235" s="1531"/>
      <c r="N235" s="1529"/>
      <c r="O235" s="1529">
        <v>24</v>
      </c>
      <c r="P235" s="1601"/>
      <c r="Q235" s="1806" t="s">
        <v>1126</v>
      </c>
      <c r="R235" s="1807" t="s">
        <v>1127</v>
      </c>
      <c r="S235" s="1543">
        <v>1</v>
      </c>
      <c r="T235" s="1541" t="s">
        <v>104</v>
      </c>
      <c r="U235" s="1541"/>
      <c r="V235" s="1541"/>
      <c r="W235" s="1554">
        <v>1</v>
      </c>
      <c r="X235" s="1541" t="s">
        <v>107</v>
      </c>
      <c r="Y235" s="1541" t="s">
        <v>105</v>
      </c>
      <c r="Z235" s="1541" t="s">
        <v>125</v>
      </c>
      <c r="AA235" s="1554">
        <v>1</v>
      </c>
      <c r="AB235" s="1541" t="s">
        <v>107</v>
      </c>
      <c r="AC235" s="1541" t="s">
        <v>105</v>
      </c>
      <c r="AD235" s="1541" t="s">
        <v>125</v>
      </c>
      <c r="AE235" s="1554">
        <v>1</v>
      </c>
      <c r="AF235" s="1541" t="s">
        <v>107</v>
      </c>
      <c r="AG235" s="1541" t="s">
        <v>105</v>
      </c>
      <c r="AH235" s="1541" t="s">
        <v>125</v>
      </c>
      <c r="AI235" s="1535" t="s">
        <v>1077</v>
      </c>
      <c r="AJ235" s="1558"/>
      <c r="AK235" s="1558"/>
      <c r="AL235" s="1558"/>
      <c r="AM235" s="1558"/>
      <c r="AN235" s="1558"/>
      <c r="AO235" s="1558"/>
      <c r="AP235" s="1558"/>
      <c r="AQ235" s="1558"/>
      <c r="AR235" s="1558"/>
      <c r="AS235" s="1558"/>
      <c r="AT235" s="1558"/>
      <c r="AU235" s="1558"/>
      <c r="AV235" s="1558"/>
      <c r="AW235" s="1558"/>
      <c r="AX235" s="1558"/>
      <c r="AY235" s="1558"/>
      <c r="AZ235" s="1558"/>
      <c r="BA235" s="1558"/>
      <c r="BB235" s="1558"/>
      <c r="BC235" s="1558"/>
      <c r="BD235" s="1558"/>
      <c r="BE235" s="1558"/>
      <c r="BF235" s="1558"/>
      <c r="BG235" s="1558"/>
      <c r="BH235" s="1558"/>
      <c r="BI235" s="1558"/>
      <c r="BJ235" s="1558"/>
      <c r="BK235" s="1558"/>
      <c r="BL235" s="1558"/>
      <c r="BM235" s="1558"/>
      <c r="BN235" s="1558"/>
      <c r="BO235" s="1558"/>
      <c r="BP235" s="1558"/>
      <c r="BQ235" s="1558"/>
      <c r="BR235" s="1558"/>
      <c r="BS235" s="1558"/>
      <c r="BT235" s="1558"/>
      <c r="BU235" s="1558"/>
      <c r="BV235" s="1558"/>
      <c r="BW235" s="1558"/>
      <c r="BX235" s="1558"/>
      <c r="BY235" s="1558"/>
      <c r="BZ235" s="1558"/>
      <c r="CA235" s="1558"/>
      <c r="CB235" s="1558"/>
      <c r="CC235" s="1558"/>
      <c r="CD235" s="1558"/>
      <c r="CE235" s="1558"/>
      <c r="CF235" s="1558"/>
      <c r="CG235" s="1558"/>
      <c r="CH235" s="1558"/>
      <c r="CI235" s="1558"/>
      <c r="CJ235" s="1558"/>
      <c r="CK235" s="1558"/>
      <c r="CL235" s="1558"/>
      <c r="CM235" s="1558"/>
      <c r="CN235" s="1558"/>
      <c r="CO235" s="1558"/>
      <c r="CP235" s="1558"/>
      <c r="CQ235" s="1558"/>
      <c r="CR235" s="1558"/>
      <c r="CS235" s="1558"/>
      <c r="CT235" s="1558"/>
      <c r="CU235" s="1558"/>
      <c r="CV235" s="1558"/>
      <c r="CW235" s="1558"/>
      <c r="CX235" s="1558"/>
      <c r="CY235" s="1558"/>
      <c r="CZ235" s="1558"/>
      <c r="DA235" s="1558"/>
      <c r="DB235" s="1558"/>
      <c r="DC235" s="1558"/>
      <c r="DD235" s="1558"/>
      <c r="DE235" s="1558"/>
      <c r="DF235" s="1558"/>
      <c r="DG235" s="1558"/>
      <c r="DH235" s="1558"/>
      <c r="DI235" s="1558"/>
      <c r="DJ235" s="1558"/>
      <c r="DK235" s="1558"/>
      <c r="DL235" s="1558"/>
      <c r="DM235" s="1558"/>
      <c r="DN235" s="1558"/>
      <c r="DO235" s="1558"/>
      <c r="DP235" s="1558"/>
      <c r="DQ235" s="1558"/>
      <c r="DR235" s="1558"/>
      <c r="DS235" s="1558"/>
      <c r="DT235" s="1558"/>
      <c r="DU235" s="1558"/>
      <c r="DV235" s="1558"/>
      <c r="DW235" s="1558"/>
      <c r="DX235" s="1558"/>
      <c r="DY235" s="1558"/>
      <c r="DZ235" s="1558"/>
      <c r="EA235" s="1558"/>
      <c r="EB235" s="1558"/>
      <c r="EC235" s="1558"/>
      <c r="ED235" s="1558"/>
      <c r="EE235" s="1558"/>
      <c r="EF235" s="1558"/>
      <c r="EG235" s="1558"/>
      <c r="EH235" s="1558"/>
      <c r="EI235" s="1558"/>
      <c r="EJ235" s="1558"/>
      <c r="EK235" s="1558"/>
      <c r="EL235" s="1558"/>
      <c r="EM235" s="1558"/>
      <c r="EN235" s="1558"/>
      <c r="EO235" s="1558"/>
      <c r="EP235" s="1558"/>
      <c r="EQ235" s="1558"/>
      <c r="ER235" s="1558"/>
      <c r="ES235" s="1558"/>
      <c r="ET235" s="1558"/>
      <c r="EU235" s="1558"/>
      <c r="EV235" s="1558"/>
      <c r="EW235" s="1558"/>
      <c r="EX235" s="1558"/>
      <c r="EY235" s="1558"/>
      <c r="EZ235" s="1558"/>
      <c r="FA235" s="1558"/>
      <c r="FB235" s="1558"/>
      <c r="FC235" s="1558"/>
      <c r="FD235" s="1558"/>
      <c r="FE235" s="1558"/>
      <c r="FF235" s="1558"/>
      <c r="FG235" s="1558"/>
      <c r="FH235" s="1558"/>
      <c r="FI235" s="1558"/>
      <c r="FJ235" s="1558"/>
      <c r="FK235" s="1558"/>
      <c r="FL235" s="1558"/>
      <c r="FM235" s="1558"/>
      <c r="FN235" s="1558"/>
      <c r="FO235" s="1558"/>
      <c r="FP235" s="1558"/>
      <c r="FQ235" s="1558"/>
      <c r="FR235" s="1558"/>
      <c r="FS235" s="1558"/>
      <c r="FT235" s="1558"/>
      <c r="FU235" s="1558"/>
      <c r="FV235" s="1558"/>
      <c r="FW235" s="1558"/>
      <c r="FX235" s="1558"/>
      <c r="FY235" s="1558"/>
      <c r="FZ235" s="1558"/>
      <c r="GA235" s="1558"/>
      <c r="GB235" s="1558"/>
      <c r="GC235" s="1558"/>
      <c r="GD235" s="1558"/>
      <c r="GE235" s="1558"/>
      <c r="GF235" s="1558"/>
      <c r="GG235" s="1558"/>
      <c r="GH235" s="1558"/>
      <c r="GI235" s="1558"/>
      <c r="GJ235" s="1558"/>
      <c r="GK235" s="1558"/>
      <c r="GL235" s="1558"/>
      <c r="GM235" s="1558"/>
      <c r="GN235" s="1558"/>
      <c r="GO235" s="1558"/>
      <c r="GP235" s="1558"/>
      <c r="GQ235" s="1558"/>
      <c r="GR235" s="1558"/>
      <c r="GS235" s="1558"/>
      <c r="GT235" s="1558"/>
      <c r="GU235" s="1558"/>
      <c r="GV235" s="1558"/>
      <c r="GW235" s="1558"/>
      <c r="GX235" s="1558"/>
      <c r="GY235" s="1558"/>
      <c r="GZ235" s="1558"/>
      <c r="HA235" s="1558"/>
      <c r="HB235" s="1558"/>
      <c r="HC235" s="1558"/>
      <c r="HD235" s="1558"/>
      <c r="HE235" s="1558"/>
      <c r="HF235" s="1558"/>
      <c r="HG235" s="1558"/>
      <c r="HH235" s="1558"/>
      <c r="HI235" s="1558"/>
      <c r="HJ235" s="1558"/>
      <c r="HK235" s="1558"/>
      <c r="HL235" s="1558"/>
      <c r="HM235" s="1558"/>
      <c r="HN235" s="1558"/>
      <c r="HO235" s="1558"/>
      <c r="HP235" s="1558"/>
      <c r="HQ235" s="1558"/>
      <c r="HR235" s="1558"/>
      <c r="HS235" s="1558"/>
      <c r="HT235" s="1558"/>
      <c r="HU235" s="1558"/>
      <c r="HV235" s="1558"/>
      <c r="HW235" s="1558"/>
      <c r="HX235" s="1558"/>
      <c r="HY235" s="1558"/>
      <c r="HZ235" s="1558"/>
      <c r="IA235" s="1558"/>
      <c r="IB235" s="1558"/>
      <c r="IC235" s="1558"/>
      <c r="ID235" s="1558"/>
      <c r="IE235" s="1558"/>
      <c r="IF235" s="1558"/>
      <c r="IG235" s="1558"/>
      <c r="IH235" s="1558"/>
    </row>
    <row r="236" spans="1:555" ht="30.75" hidden="1" customHeight="1">
      <c r="A236" s="808" t="s">
        <v>630</v>
      </c>
      <c r="B236" s="808" t="s">
        <v>631</v>
      </c>
      <c r="C236" s="804" t="s">
        <v>911</v>
      </c>
      <c r="D236" s="981"/>
      <c r="E236" s="813" t="s">
        <v>596</v>
      </c>
      <c r="F236" s="813"/>
      <c r="G236" s="816"/>
      <c r="H236" s="803"/>
      <c r="I236" s="1058">
        <f>+I238+I239</f>
        <v>6</v>
      </c>
      <c r="J236" s="1058">
        <f>+J238+J239</f>
        <v>6</v>
      </c>
      <c r="K236" s="1044"/>
      <c r="L236" s="1044"/>
      <c r="M236" s="1044"/>
      <c r="N236" s="889"/>
      <c r="O236" s="889"/>
      <c r="P236" s="1693"/>
      <c r="Q236" s="1755"/>
      <c r="R236" s="1756"/>
      <c r="S236" s="1618"/>
      <c r="T236" s="1040"/>
      <c r="U236" s="1105"/>
      <c r="V236" s="967"/>
      <c r="W236" s="1105"/>
      <c r="X236" s="1105"/>
      <c r="Y236" s="1105"/>
      <c r="Z236" s="1105"/>
      <c r="AA236" s="1105"/>
      <c r="AB236" s="1105"/>
      <c r="AC236" s="1105"/>
      <c r="AD236" s="1105"/>
      <c r="AE236" s="1105"/>
      <c r="AF236" s="1105"/>
      <c r="AG236" s="1105"/>
      <c r="AH236" s="1105"/>
      <c r="AI236" s="884"/>
      <c r="HF236" s="1201"/>
      <c r="HG236" s="1201"/>
      <c r="HH236" s="1201"/>
      <c r="HI236" s="1201"/>
      <c r="HJ236" s="1201"/>
      <c r="HK236" s="1201"/>
      <c r="HL236" s="1201"/>
      <c r="HM236" s="1201"/>
      <c r="HN236" s="1201"/>
      <c r="HO236" s="1201"/>
      <c r="HP236" s="1201"/>
      <c r="HQ236" s="1201"/>
      <c r="HR236" s="1201"/>
      <c r="HS236" s="1201"/>
      <c r="HT236" s="1201"/>
      <c r="HU236" s="1201"/>
      <c r="HV236" s="1201"/>
      <c r="HW236" s="1201"/>
      <c r="HX236" s="1201"/>
      <c r="HY236" s="1201"/>
      <c r="HZ236" s="1201"/>
      <c r="IA236" s="1201"/>
      <c r="IB236" s="1201"/>
      <c r="IC236" s="1201"/>
      <c r="ID236" s="1201"/>
      <c r="IE236" s="1201"/>
      <c r="IF236" s="1201"/>
      <c r="IG236" s="1201"/>
    </row>
    <row r="237" spans="1:555" ht="28.5" hidden="1" customHeight="1">
      <c r="A237" s="1116" t="s">
        <v>916</v>
      </c>
      <c r="B237" s="1116" t="s">
        <v>640</v>
      </c>
      <c r="C237" s="1117" t="s">
        <v>912</v>
      </c>
      <c r="D237" s="1114"/>
      <c r="E237" s="953" t="s">
        <v>500</v>
      </c>
      <c r="F237" s="990"/>
      <c r="G237" s="1115"/>
      <c r="H237" s="890"/>
      <c r="I237" s="1113"/>
      <c r="J237" s="1113"/>
      <c r="K237" s="814"/>
      <c r="L237" s="814"/>
      <c r="M237" s="802"/>
      <c r="N237" s="801"/>
      <c r="O237" s="801"/>
      <c r="P237" s="1700"/>
      <c r="Q237" s="1743"/>
      <c r="R237" s="1744"/>
      <c r="S237" s="1571"/>
      <c r="T237" s="801"/>
      <c r="U237" s="801"/>
      <c r="V237" s="801"/>
      <c r="W237" s="801"/>
      <c r="X237" s="801"/>
      <c r="Y237" s="801"/>
      <c r="Z237" s="801"/>
      <c r="AA237" s="801"/>
      <c r="AB237" s="801"/>
      <c r="AC237" s="801"/>
      <c r="AD237" s="801"/>
      <c r="AE237" s="801"/>
      <c r="AF237" s="801"/>
      <c r="AG237" s="801"/>
      <c r="AH237" s="801"/>
      <c r="AI237" s="801"/>
      <c r="HF237" s="1201"/>
      <c r="HG237" s="1201"/>
      <c r="HH237" s="1201"/>
      <c r="HI237" s="1201"/>
      <c r="HJ237" s="1201"/>
      <c r="HK237" s="1201"/>
      <c r="HL237" s="1201"/>
      <c r="HM237" s="1201"/>
      <c r="HN237" s="1201"/>
    </row>
    <row r="238" spans="1:555" s="1526" customFormat="1" ht="89.25" hidden="1">
      <c r="A238" s="1102" t="str">
        <f>IF(A190="","",A190)</f>
        <v/>
      </c>
      <c r="B238" s="1102" t="str">
        <f t="shared" ref="B238:AI238" si="50">IF(B190="","",B190)</f>
        <v>LLA4MF1</v>
      </c>
      <c r="C238" s="662" t="str">
        <f t="shared" si="50"/>
        <v>Psychologie et sociologie pour l’enseignement</v>
      </c>
      <c r="D238" s="663" t="str">
        <f t="shared" si="50"/>
        <v>LOL5H7E</v>
      </c>
      <c r="E238" s="663" t="str">
        <f t="shared" si="50"/>
        <v>UE spécialisation</v>
      </c>
      <c r="F238" s="844" t="str">
        <f t="shared" si="50"/>
        <v>L2 SDL parc. MEF FLM-FLE et LSF,  L3 SDL parc. MEF FLM, L2 LLCER  et LEA parc. MEF FLM-FLE et MEEF 1er degré, L3 LLCER  et LEA parc. MEEF 1er degré</v>
      </c>
      <c r="G238" s="579" t="str">
        <f t="shared" si="50"/>
        <v>ESPE</v>
      </c>
      <c r="H238" s="578" t="str">
        <f t="shared" si="50"/>
        <v/>
      </c>
      <c r="I238" s="654" t="str">
        <f>IF(I190="","",I190)</f>
        <v>3</v>
      </c>
      <c r="J238" s="745">
        <f t="shared" si="50"/>
        <v>3</v>
      </c>
      <c r="K238" s="1119" t="str">
        <f t="shared" si="50"/>
        <v>DOYEN Anne-Lise</v>
      </c>
      <c r="L238" s="1393" t="str">
        <f t="shared" si="50"/>
        <v>16 et 70</v>
      </c>
      <c r="M238" s="770" t="str">
        <f t="shared" si="50"/>
        <v/>
      </c>
      <c r="N238" s="1394">
        <f t="shared" si="50"/>
        <v>22</v>
      </c>
      <c r="O238" s="1520" t="str">
        <f t="shared" si="50"/>
        <v/>
      </c>
      <c r="P238" s="1596" t="str">
        <f t="shared" si="50"/>
        <v/>
      </c>
      <c r="Q238" s="1796" t="str">
        <f t="shared" ref="Q238:R238" si="51">IF(Q190="","",Q190)</f>
        <v>100% CT DOSSIER</v>
      </c>
      <c r="R238" s="1801" t="str">
        <f t="shared" si="51"/>
        <v>100% CT DOSSIER</v>
      </c>
      <c r="S238" s="1622">
        <f t="shared" si="50"/>
        <v>1</v>
      </c>
      <c r="T238" s="1395" t="str">
        <f t="shared" si="50"/>
        <v>CT</v>
      </c>
      <c r="U238" s="1396" t="str">
        <f t="shared" si="50"/>
        <v>Ecrit</v>
      </c>
      <c r="V238" s="1395" t="str">
        <f t="shared" si="50"/>
        <v>1h00</v>
      </c>
      <c r="W238" s="868">
        <f t="shared" si="50"/>
        <v>1</v>
      </c>
      <c r="X238" s="665" t="str">
        <f t="shared" si="50"/>
        <v>CT</v>
      </c>
      <c r="Y238" s="664" t="str">
        <f t="shared" si="50"/>
        <v>Ecrit</v>
      </c>
      <c r="Z238" s="1395" t="str">
        <f t="shared" si="50"/>
        <v>1h00</v>
      </c>
      <c r="AA238" s="1361">
        <f t="shared" si="50"/>
        <v>1</v>
      </c>
      <c r="AB238" s="1362" t="str">
        <f t="shared" si="50"/>
        <v>CT</v>
      </c>
      <c r="AC238" s="1395" t="str">
        <f t="shared" si="50"/>
        <v>oral</v>
      </c>
      <c r="AD238" s="1396" t="str">
        <f t="shared" si="50"/>
        <v>20 min</v>
      </c>
      <c r="AE238" s="868">
        <f t="shared" si="50"/>
        <v>1</v>
      </c>
      <c r="AF238" s="664" t="str">
        <f t="shared" si="50"/>
        <v>CT</v>
      </c>
      <c r="AG238" s="1395" t="str">
        <f t="shared" si="50"/>
        <v>oral</v>
      </c>
      <c r="AH238" s="1396" t="str">
        <f t="shared" si="50"/>
        <v>20 min</v>
      </c>
      <c r="AI238" s="1527" t="str">
        <f t="shared" si="50"/>
        <v>Découvrir quelques sous-domaines de la psychologie et de la sociologie, leurs démarches et leurs objets d'études.Cet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J238" s="1516"/>
      <c r="AK238" s="1516"/>
      <c r="AL238" s="1516"/>
      <c r="AM238" s="1516"/>
      <c r="AN238" s="1516"/>
      <c r="AO238" s="1516"/>
      <c r="AP238" s="1516"/>
      <c r="AQ238" s="1516"/>
      <c r="AR238" s="1516"/>
      <c r="AS238" s="1516"/>
      <c r="AT238" s="1516"/>
      <c r="AU238" s="1516"/>
      <c r="AV238" s="1516"/>
      <c r="AW238" s="1516"/>
      <c r="AX238" s="1516"/>
      <c r="AY238" s="1516"/>
      <c r="AZ238" s="1516"/>
      <c r="BA238" s="1516"/>
      <c r="BB238" s="1516"/>
      <c r="BC238" s="1516"/>
      <c r="BD238" s="1516"/>
      <c r="BE238" s="1516"/>
      <c r="BF238" s="1516"/>
      <c r="BG238" s="1516"/>
      <c r="BH238" s="1516"/>
      <c r="BI238" s="1516"/>
      <c r="BJ238" s="1516"/>
      <c r="BK238" s="1516"/>
      <c r="BL238" s="1516"/>
      <c r="BM238" s="1516"/>
      <c r="BN238" s="1516"/>
      <c r="BO238" s="1516"/>
      <c r="BP238" s="1516"/>
      <c r="BQ238" s="1516"/>
      <c r="BR238" s="1516"/>
      <c r="BS238" s="1516"/>
      <c r="BT238" s="1516"/>
      <c r="BU238" s="1516"/>
      <c r="BV238" s="1516"/>
      <c r="BW238" s="1516"/>
      <c r="BX238" s="1516"/>
      <c r="BY238" s="1516"/>
      <c r="BZ238" s="1516"/>
      <c r="CA238" s="1516"/>
      <c r="CB238" s="1516"/>
      <c r="CC238" s="1516"/>
      <c r="CD238" s="1516"/>
      <c r="CE238" s="1516"/>
      <c r="CF238" s="1516"/>
      <c r="CG238" s="1516"/>
      <c r="CH238" s="1516"/>
      <c r="CI238" s="1516"/>
      <c r="CJ238" s="1516"/>
      <c r="CK238" s="1516"/>
      <c r="CL238" s="1516"/>
      <c r="CM238" s="1516"/>
      <c r="CN238" s="1516"/>
      <c r="CO238" s="1516"/>
      <c r="CP238" s="1516"/>
      <c r="CQ238" s="1516"/>
      <c r="CR238" s="1516"/>
      <c r="CS238" s="1516"/>
      <c r="CT238" s="1516"/>
      <c r="CU238" s="1516"/>
      <c r="CV238" s="1516"/>
      <c r="CW238" s="1516"/>
      <c r="CX238" s="1516"/>
      <c r="CY238" s="1516"/>
      <c r="CZ238" s="1516"/>
      <c r="DA238" s="1516"/>
      <c r="DB238" s="1516"/>
      <c r="DC238" s="1516"/>
      <c r="DD238" s="1516"/>
      <c r="DE238" s="1516"/>
      <c r="DF238" s="1516"/>
      <c r="DG238" s="1525"/>
      <c r="DH238" s="1525"/>
      <c r="DI238" s="1525"/>
      <c r="DJ238" s="1525"/>
      <c r="DK238" s="1525"/>
      <c r="DL238" s="1525"/>
      <c r="DM238" s="1525"/>
      <c r="DN238" s="1525"/>
      <c r="DO238" s="1525"/>
      <c r="DP238" s="1525"/>
      <c r="DQ238" s="1525"/>
      <c r="DR238" s="1525"/>
      <c r="DS238" s="1525"/>
      <c r="DT238" s="1525"/>
      <c r="DU238" s="1525"/>
      <c r="DV238" s="1525"/>
      <c r="DW238" s="1525"/>
      <c r="DX238" s="1525"/>
      <c r="DY238" s="1525"/>
      <c r="DZ238" s="1525"/>
      <c r="EA238" s="1525"/>
      <c r="EB238" s="1525"/>
      <c r="EC238" s="1525"/>
      <c r="ED238" s="1525"/>
      <c r="EE238" s="1525"/>
      <c r="EF238" s="1525"/>
      <c r="EG238" s="1525"/>
      <c r="EH238" s="1525"/>
      <c r="EI238" s="1525"/>
      <c r="EJ238" s="1525"/>
      <c r="EK238" s="1525"/>
      <c r="EL238" s="1525"/>
      <c r="EM238" s="1525"/>
      <c r="EN238" s="1525"/>
      <c r="EO238" s="1525"/>
      <c r="EP238" s="1525"/>
      <c r="EQ238" s="1525"/>
      <c r="ER238" s="1525"/>
      <c r="ES238" s="1525"/>
      <c r="ET238" s="1525"/>
      <c r="EU238" s="1525"/>
      <c r="EV238" s="1525"/>
      <c r="EW238" s="1525"/>
      <c r="EX238" s="1525"/>
      <c r="EY238" s="1525"/>
      <c r="EZ238" s="1525"/>
      <c r="FA238" s="1525"/>
      <c r="FB238" s="1525"/>
      <c r="FC238" s="1525"/>
      <c r="FD238" s="1525"/>
      <c r="FE238" s="1525"/>
      <c r="FF238" s="1525"/>
      <c r="FG238" s="1525"/>
      <c r="FH238" s="1525"/>
      <c r="FI238" s="1525"/>
      <c r="FJ238" s="1525"/>
      <c r="FK238" s="1525"/>
      <c r="FL238" s="1525"/>
      <c r="FM238" s="1525"/>
      <c r="FN238" s="1525"/>
      <c r="FO238" s="1525"/>
      <c r="FP238" s="1525"/>
      <c r="FQ238" s="1525"/>
      <c r="FR238" s="1525"/>
      <c r="FS238" s="1525"/>
      <c r="FT238" s="1525"/>
      <c r="FU238" s="1525"/>
      <c r="FV238" s="1525"/>
      <c r="FW238" s="1525"/>
      <c r="FX238" s="1525"/>
      <c r="FY238" s="1525"/>
      <c r="FZ238" s="1525"/>
      <c r="GA238" s="1525"/>
      <c r="GB238" s="1525"/>
      <c r="GC238" s="1525"/>
      <c r="GD238" s="1525"/>
      <c r="GE238" s="1525"/>
      <c r="GF238" s="1525"/>
      <c r="GG238" s="1525"/>
      <c r="GH238" s="1525"/>
      <c r="GI238" s="1525"/>
      <c r="GJ238" s="1525"/>
      <c r="GK238" s="1525"/>
      <c r="GL238" s="1525"/>
      <c r="GM238" s="1525"/>
      <c r="GN238" s="1525"/>
      <c r="GO238" s="1525"/>
      <c r="GP238" s="1525"/>
      <c r="GQ238" s="1525"/>
      <c r="GR238" s="1525"/>
      <c r="GS238" s="1525"/>
      <c r="GT238" s="1525"/>
      <c r="GU238" s="1525"/>
      <c r="GV238" s="1525"/>
      <c r="GW238" s="1525"/>
      <c r="GX238" s="1525"/>
      <c r="GY238" s="1525"/>
      <c r="GZ238" s="1525"/>
      <c r="HA238" s="1525"/>
      <c r="HB238" s="1525"/>
      <c r="HC238" s="1525"/>
      <c r="HD238" s="1525"/>
      <c r="HE238" s="1525"/>
    </row>
    <row r="239" spans="1:555" s="1003" customFormat="1" ht="42" hidden="1" customHeight="1">
      <c r="A239" s="1079"/>
      <c r="B239" s="948" t="str">
        <f>IF(B211="","",B211)</f>
        <v>LLA4C7A</v>
      </c>
      <c r="C239" s="871" t="str">
        <f t="shared" ref="C239:G239" si="52">IF(C211="","",C211)</f>
        <v>Introduction à l'iconographie Espagnol S4</v>
      </c>
      <c r="D239" s="1267" t="str">
        <f t="shared" si="52"/>
        <v>LOL4BC4LOL4CC4LOL4JC4</v>
      </c>
      <c r="E239" s="621" t="str">
        <f t="shared" si="52"/>
        <v>UE spécialisation</v>
      </c>
      <c r="F239" s="579" t="str">
        <f t="shared" si="52"/>
        <v>L2 LEA et L2 LLCER parc. MEEF 2 Espagnol et Médiation interculturelle</v>
      </c>
      <c r="G239" s="579" t="str">
        <f t="shared" si="52"/>
        <v>LLCER</v>
      </c>
      <c r="H239" s="716"/>
      <c r="I239" s="1066" t="s">
        <v>46</v>
      </c>
      <c r="J239" s="919">
        <v>3</v>
      </c>
      <c r="K239" s="752" t="str">
        <f t="shared" ref="K239:L239" si="53">IF(K211="","",K211)</f>
        <v>EYMAR Marcos</v>
      </c>
      <c r="L239" s="752">
        <f t="shared" si="53"/>
        <v>14</v>
      </c>
      <c r="M239" s="752"/>
      <c r="N239" s="1036" t="str">
        <f t="shared" ref="N239:AI239" si="54">IF(N211="","",N211)</f>
        <v/>
      </c>
      <c r="O239" s="1099">
        <f t="shared" si="54"/>
        <v>18</v>
      </c>
      <c r="P239" s="1607" t="str">
        <f t="shared" si="54"/>
        <v/>
      </c>
      <c r="Q239" s="1804" t="str">
        <f t="shared" si="54"/>
        <v>100% CC / écrit à distance / 3h00</v>
      </c>
      <c r="R239" s="1805" t="str">
        <f t="shared" si="54"/>
        <v>100% CT / écrit à distance / 3h00</v>
      </c>
      <c r="S239" s="1617">
        <f t="shared" si="54"/>
        <v>1</v>
      </c>
      <c r="T239" s="1357" t="str">
        <f t="shared" si="54"/>
        <v>CC</v>
      </c>
      <c r="U239" s="1357" t="str">
        <f t="shared" si="54"/>
        <v>écrit et oral</v>
      </c>
      <c r="V239" s="1357" t="str">
        <f t="shared" si="54"/>
        <v/>
      </c>
      <c r="W239" s="661">
        <f t="shared" si="54"/>
        <v>1</v>
      </c>
      <c r="X239" s="660" t="str">
        <f t="shared" si="54"/>
        <v>CT</v>
      </c>
      <c r="Y239" s="660" t="str">
        <f t="shared" si="54"/>
        <v>oral</v>
      </c>
      <c r="Z239" s="660" t="str">
        <f t="shared" si="54"/>
        <v>20 min</v>
      </c>
      <c r="AA239" s="1356">
        <f t="shared" si="54"/>
        <v>1</v>
      </c>
      <c r="AB239" s="1357" t="str">
        <f t="shared" si="54"/>
        <v>CT</v>
      </c>
      <c r="AC239" s="1357" t="str">
        <f t="shared" si="54"/>
        <v>oral</v>
      </c>
      <c r="AD239" s="1357" t="str">
        <f t="shared" si="54"/>
        <v>20 min</v>
      </c>
      <c r="AE239" s="661">
        <f t="shared" si="54"/>
        <v>1</v>
      </c>
      <c r="AF239" s="660" t="str">
        <f t="shared" si="54"/>
        <v>CT</v>
      </c>
      <c r="AG239" s="660" t="str">
        <f t="shared" si="54"/>
        <v>oral</v>
      </c>
      <c r="AH239" s="660" t="str">
        <f t="shared" si="54"/>
        <v>20 min</v>
      </c>
      <c r="AI239" s="847" t="str">
        <f t="shared" si="54"/>
        <v>Initiation à l'étude de tableaux espagnols et latino-américains.</v>
      </c>
      <c r="AJ239" s="938"/>
      <c r="AK239" s="938"/>
      <c r="AL239" s="938"/>
      <c r="AM239" s="938"/>
      <c r="AN239" s="938"/>
      <c r="AO239" s="938"/>
      <c r="AP239" s="938"/>
      <c r="AQ239" s="938"/>
      <c r="AR239" s="938"/>
      <c r="AS239" s="938"/>
      <c r="AT239" s="938"/>
      <c r="AU239" s="938"/>
      <c r="AV239" s="938"/>
      <c r="AW239" s="938"/>
      <c r="AX239" s="938"/>
      <c r="AY239" s="938"/>
      <c r="AZ239" s="938"/>
      <c r="BA239" s="938"/>
      <c r="BB239" s="938"/>
      <c r="BC239" s="938"/>
      <c r="BD239" s="938"/>
      <c r="BE239" s="938"/>
      <c r="BF239" s="938"/>
      <c r="BG239" s="938"/>
      <c r="BH239" s="938"/>
      <c r="BI239" s="938"/>
      <c r="BJ239" s="938"/>
      <c r="BK239" s="938"/>
      <c r="BL239" s="938"/>
      <c r="BM239" s="938"/>
      <c r="BN239" s="938"/>
      <c r="BO239" s="938"/>
      <c r="BP239" s="938"/>
      <c r="BQ239" s="938"/>
      <c r="BR239" s="938"/>
      <c r="BS239" s="938"/>
      <c r="BT239" s="938"/>
      <c r="BU239" s="938"/>
      <c r="BV239" s="938"/>
      <c r="BW239" s="938"/>
      <c r="BX239" s="938"/>
      <c r="BY239" s="938"/>
      <c r="BZ239" s="938"/>
      <c r="CA239" s="938"/>
      <c r="CB239" s="938"/>
      <c r="CC239" s="938"/>
      <c r="CD239" s="938"/>
      <c r="CE239" s="938"/>
      <c r="CF239" s="938"/>
      <c r="CG239" s="938"/>
      <c r="CH239" s="938"/>
      <c r="CI239" s="938"/>
      <c r="CJ239" s="938"/>
      <c r="CK239" s="938"/>
      <c r="CL239" s="938"/>
      <c r="CM239" s="938"/>
      <c r="CN239" s="938"/>
      <c r="CO239" s="938"/>
      <c r="CP239" s="938"/>
      <c r="CQ239" s="938"/>
      <c r="CR239" s="938"/>
      <c r="CS239" s="938"/>
      <c r="CT239" s="938"/>
      <c r="CU239" s="938"/>
      <c r="CV239" s="938"/>
      <c r="CW239" s="938"/>
      <c r="CX239" s="938"/>
      <c r="CY239" s="938"/>
      <c r="CZ239" s="938"/>
      <c r="DA239" s="938"/>
      <c r="DB239" s="938"/>
      <c r="DC239" s="938"/>
      <c r="DD239" s="938"/>
      <c r="DE239" s="938"/>
      <c r="DF239" s="938"/>
      <c r="DG239" s="939"/>
      <c r="DH239" s="939"/>
      <c r="DI239" s="939"/>
      <c r="DJ239" s="939"/>
      <c r="DK239" s="939"/>
      <c r="DL239" s="939"/>
      <c r="DM239" s="939"/>
      <c r="DN239" s="939"/>
      <c r="DO239" s="939"/>
      <c r="DP239" s="939"/>
      <c r="DQ239" s="939"/>
      <c r="DR239" s="939"/>
      <c r="DS239" s="939"/>
      <c r="DT239" s="939"/>
      <c r="DU239" s="939"/>
      <c r="DV239" s="939"/>
      <c r="DW239" s="939"/>
      <c r="DX239" s="939"/>
      <c r="DY239" s="939"/>
      <c r="DZ239" s="939"/>
      <c r="EA239" s="939"/>
      <c r="EB239" s="939"/>
      <c r="EC239" s="939"/>
      <c r="ED239" s="939"/>
      <c r="EE239" s="939"/>
      <c r="EF239" s="939"/>
      <c r="EG239" s="939"/>
      <c r="EH239" s="939"/>
      <c r="EI239" s="939"/>
      <c r="EJ239" s="939"/>
      <c r="EK239" s="939"/>
      <c r="EL239" s="939"/>
      <c r="EM239" s="939"/>
      <c r="EN239" s="939"/>
      <c r="EO239" s="939"/>
      <c r="EP239" s="939"/>
      <c r="EQ239" s="939"/>
      <c r="ER239" s="939"/>
      <c r="ES239" s="939"/>
      <c r="ET239" s="939"/>
      <c r="EU239" s="939"/>
      <c r="EV239" s="939"/>
      <c r="EW239" s="939"/>
      <c r="EX239" s="939"/>
      <c r="EY239" s="939"/>
      <c r="EZ239" s="939"/>
      <c r="FA239" s="939"/>
      <c r="FB239" s="939"/>
      <c r="FC239" s="939"/>
      <c r="FD239" s="939"/>
      <c r="FE239" s="939"/>
      <c r="FF239" s="939"/>
      <c r="FG239" s="939"/>
      <c r="FH239" s="939"/>
      <c r="FI239" s="939"/>
      <c r="FJ239" s="939"/>
      <c r="FK239" s="939"/>
      <c r="FL239" s="939"/>
      <c r="FM239" s="939"/>
      <c r="FN239" s="939"/>
      <c r="FO239" s="939"/>
      <c r="FP239" s="939"/>
      <c r="FQ239" s="939"/>
      <c r="FR239" s="939"/>
      <c r="FS239" s="939"/>
      <c r="FT239" s="939"/>
      <c r="FU239" s="939"/>
      <c r="FV239" s="939"/>
      <c r="FW239" s="939"/>
      <c r="FX239" s="939"/>
      <c r="FY239" s="939"/>
      <c r="FZ239" s="939"/>
      <c r="GA239" s="939"/>
      <c r="GB239" s="939"/>
      <c r="GC239" s="939"/>
      <c r="GD239" s="939"/>
      <c r="GE239" s="939"/>
      <c r="GF239" s="939"/>
      <c r="GG239" s="939"/>
      <c r="GH239" s="939"/>
      <c r="GI239" s="939"/>
      <c r="GJ239" s="939"/>
      <c r="GK239" s="939"/>
      <c r="GL239" s="939"/>
      <c r="GM239" s="939"/>
      <c r="GN239" s="939"/>
      <c r="GO239" s="939"/>
      <c r="GP239" s="939"/>
      <c r="GQ239" s="939"/>
      <c r="GR239" s="939"/>
      <c r="GS239" s="939"/>
      <c r="GT239" s="939"/>
      <c r="GU239" s="939"/>
      <c r="GV239" s="939"/>
      <c r="GW239" s="939"/>
      <c r="GX239" s="939"/>
      <c r="GY239" s="939"/>
      <c r="GZ239" s="939"/>
      <c r="HA239" s="939"/>
      <c r="HB239" s="939"/>
      <c r="HC239" s="939"/>
      <c r="HD239" s="939"/>
      <c r="HE239" s="939"/>
      <c r="HF239" s="939"/>
      <c r="HG239" s="939"/>
      <c r="HH239" s="939"/>
      <c r="HI239" s="939"/>
      <c r="HJ239" s="939"/>
      <c r="HK239" s="939"/>
      <c r="HL239" s="939"/>
      <c r="HM239" s="939"/>
      <c r="HN239" s="939"/>
      <c r="HO239" s="939"/>
      <c r="HP239" s="939"/>
      <c r="HQ239" s="939"/>
      <c r="HR239" s="939"/>
      <c r="HS239" s="862"/>
      <c r="HT239" s="862"/>
      <c r="HU239" s="862"/>
      <c r="HV239" s="862"/>
      <c r="HW239" s="862"/>
      <c r="HX239" s="862"/>
      <c r="HY239" s="862"/>
      <c r="HZ239" s="862"/>
      <c r="IA239" s="862"/>
      <c r="IB239" s="862"/>
      <c r="IC239" s="862"/>
      <c r="ID239" s="862"/>
      <c r="IE239" s="862"/>
      <c r="IF239" s="862"/>
      <c r="IG239" s="862"/>
      <c r="IH239" s="862"/>
      <c r="II239" s="862"/>
      <c r="IJ239" s="862"/>
      <c r="IK239" s="862"/>
      <c r="IL239" s="862"/>
      <c r="IM239" s="862"/>
      <c r="IN239" s="862"/>
      <c r="IO239" s="862"/>
      <c r="IP239" s="862"/>
      <c r="IQ239" s="862"/>
      <c r="IR239" s="862"/>
      <c r="IS239" s="862"/>
      <c r="IT239" s="862"/>
      <c r="IU239" s="862"/>
      <c r="IV239" s="862"/>
      <c r="IW239" s="862"/>
      <c r="IX239" s="862"/>
      <c r="IY239" s="862"/>
      <c r="IZ239" s="862"/>
      <c r="JA239" s="862"/>
      <c r="JB239" s="862"/>
      <c r="JC239" s="862"/>
      <c r="JD239" s="862"/>
      <c r="JE239" s="862"/>
      <c r="JF239" s="862"/>
      <c r="JG239" s="862"/>
      <c r="JH239" s="862"/>
      <c r="JI239" s="862"/>
      <c r="JJ239" s="862"/>
      <c r="JK239" s="862"/>
      <c r="JL239" s="862"/>
      <c r="JM239" s="862"/>
      <c r="JN239" s="862"/>
      <c r="JO239" s="862"/>
      <c r="JP239" s="862"/>
      <c r="JQ239" s="862"/>
      <c r="JR239" s="862"/>
      <c r="JS239" s="862"/>
      <c r="JT239" s="862"/>
      <c r="JU239" s="862"/>
      <c r="JV239" s="862"/>
      <c r="JW239" s="862"/>
      <c r="JX239" s="862"/>
      <c r="JY239" s="862"/>
      <c r="JZ239" s="862"/>
      <c r="KA239" s="862"/>
      <c r="KB239" s="862"/>
      <c r="KC239" s="862"/>
      <c r="KD239" s="862"/>
      <c r="KE239" s="862"/>
      <c r="KF239" s="862"/>
      <c r="KG239" s="862"/>
      <c r="KH239" s="862"/>
      <c r="KI239" s="862"/>
      <c r="KJ239" s="862"/>
      <c r="KK239" s="862"/>
      <c r="KL239" s="862"/>
      <c r="KM239" s="862"/>
      <c r="KN239" s="862"/>
      <c r="KO239" s="862"/>
      <c r="KP239" s="862"/>
      <c r="KQ239" s="862"/>
      <c r="KR239" s="862"/>
      <c r="KS239" s="862"/>
      <c r="KT239" s="862"/>
      <c r="KU239" s="862"/>
      <c r="KV239" s="862"/>
      <c r="KW239" s="862"/>
      <c r="KX239" s="862"/>
      <c r="KY239" s="862"/>
      <c r="KZ239" s="862"/>
      <c r="LA239" s="862"/>
      <c r="LB239" s="862"/>
      <c r="LC239" s="862"/>
      <c r="LD239" s="862"/>
      <c r="LE239" s="862"/>
      <c r="LF239" s="862"/>
      <c r="LG239" s="862"/>
      <c r="LH239" s="862"/>
      <c r="LI239" s="862"/>
      <c r="LJ239" s="862"/>
      <c r="LK239" s="862"/>
      <c r="LL239" s="862"/>
      <c r="LM239" s="862"/>
      <c r="LN239" s="862"/>
      <c r="LO239" s="862"/>
      <c r="LP239" s="862"/>
      <c r="LQ239" s="862"/>
      <c r="LR239" s="862"/>
      <c r="LS239" s="862"/>
      <c r="LT239" s="862"/>
      <c r="LU239" s="862"/>
      <c r="LV239" s="862"/>
      <c r="LW239" s="862"/>
      <c r="LX239" s="862"/>
      <c r="LY239" s="862"/>
      <c r="LZ239" s="862"/>
      <c r="MA239" s="862"/>
      <c r="MB239" s="862"/>
      <c r="MC239" s="862"/>
      <c r="MD239" s="862"/>
      <c r="ME239" s="862"/>
      <c r="MF239" s="862"/>
      <c r="MG239" s="862"/>
      <c r="MH239" s="862"/>
      <c r="MI239" s="862"/>
      <c r="MJ239" s="862"/>
      <c r="MK239" s="862"/>
      <c r="ML239" s="862"/>
      <c r="MM239" s="862"/>
      <c r="MN239" s="862"/>
      <c r="MO239" s="862"/>
      <c r="MP239" s="862"/>
      <c r="MQ239" s="862"/>
      <c r="MR239" s="862"/>
      <c r="MS239" s="862"/>
      <c r="MT239" s="862"/>
      <c r="MU239" s="862"/>
      <c r="MV239" s="862"/>
      <c r="MW239" s="862"/>
      <c r="MX239" s="862"/>
      <c r="MY239" s="862"/>
      <c r="MZ239" s="862"/>
      <c r="NA239" s="862"/>
      <c r="NB239" s="862"/>
      <c r="NC239" s="862"/>
      <c r="ND239" s="862"/>
      <c r="NE239" s="862"/>
      <c r="NF239" s="862"/>
      <c r="NG239" s="862"/>
      <c r="NH239" s="862"/>
      <c r="NI239" s="862"/>
      <c r="NJ239" s="862"/>
      <c r="NK239" s="862"/>
      <c r="NL239" s="862"/>
      <c r="NM239" s="862"/>
      <c r="NN239" s="862"/>
      <c r="NO239" s="862"/>
      <c r="NP239" s="862"/>
      <c r="NQ239" s="862"/>
      <c r="NR239" s="862"/>
      <c r="NS239" s="862"/>
      <c r="NT239" s="862"/>
      <c r="NU239" s="862"/>
      <c r="NV239" s="862"/>
      <c r="NW239" s="862"/>
      <c r="NX239" s="862"/>
      <c r="NY239" s="862"/>
      <c r="NZ239" s="862"/>
      <c r="OA239" s="862"/>
      <c r="OB239" s="862"/>
      <c r="OC239" s="862"/>
      <c r="OD239" s="862"/>
      <c r="OE239" s="862"/>
      <c r="OF239" s="862"/>
      <c r="OG239" s="862"/>
      <c r="OH239" s="862"/>
      <c r="OI239" s="862"/>
      <c r="OJ239" s="862"/>
      <c r="OK239" s="862"/>
      <c r="OL239" s="862"/>
      <c r="OM239" s="862"/>
      <c r="ON239" s="862"/>
      <c r="OO239" s="862"/>
      <c r="OP239" s="862"/>
      <c r="OQ239" s="862"/>
      <c r="OR239" s="862"/>
      <c r="OS239" s="862"/>
      <c r="OT239" s="862"/>
      <c r="OU239" s="862"/>
      <c r="OV239" s="862"/>
      <c r="OW239" s="862"/>
      <c r="OX239" s="862"/>
      <c r="OY239" s="862"/>
      <c r="OZ239" s="862"/>
      <c r="PA239" s="862"/>
      <c r="PB239" s="862"/>
      <c r="PC239" s="862"/>
      <c r="PD239" s="862"/>
      <c r="PE239" s="862"/>
      <c r="PF239" s="862"/>
      <c r="PG239" s="862"/>
      <c r="PH239" s="862"/>
      <c r="PI239" s="862"/>
      <c r="PJ239" s="862"/>
      <c r="PK239" s="862"/>
      <c r="PL239" s="862"/>
      <c r="PM239" s="862"/>
      <c r="PN239" s="862"/>
      <c r="PO239" s="862"/>
      <c r="PP239" s="862"/>
      <c r="PQ239" s="862"/>
      <c r="PR239" s="862"/>
      <c r="PS239" s="862"/>
      <c r="PT239" s="862"/>
      <c r="PU239" s="862"/>
      <c r="PV239" s="862"/>
      <c r="PW239" s="862"/>
      <c r="PX239" s="862"/>
      <c r="PY239" s="862"/>
      <c r="PZ239" s="862"/>
      <c r="QA239" s="862"/>
      <c r="QB239" s="862"/>
      <c r="QC239" s="862"/>
      <c r="QD239" s="862"/>
      <c r="QE239" s="862"/>
      <c r="QF239" s="862"/>
      <c r="QG239" s="862"/>
      <c r="QH239" s="862"/>
      <c r="QI239" s="862"/>
      <c r="QJ239" s="862"/>
      <c r="QK239" s="862"/>
      <c r="QL239" s="862"/>
      <c r="QM239" s="862"/>
      <c r="QN239" s="862"/>
      <c r="QO239" s="862"/>
      <c r="QP239" s="862"/>
      <c r="QQ239" s="862"/>
      <c r="QR239" s="862"/>
      <c r="QS239" s="862"/>
      <c r="QT239" s="862"/>
      <c r="QU239" s="862"/>
      <c r="QV239" s="862"/>
      <c r="QW239" s="862"/>
      <c r="QX239" s="862"/>
      <c r="QY239" s="862"/>
      <c r="QZ239" s="862"/>
      <c r="RA239" s="862"/>
      <c r="RB239" s="862"/>
      <c r="RC239" s="862"/>
      <c r="RD239" s="862"/>
      <c r="RE239" s="862"/>
      <c r="RF239" s="862"/>
      <c r="RG239" s="862"/>
      <c r="RH239" s="862"/>
      <c r="RI239" s="862"/>
      <c r="RJ239" s="862"/>
      <c r="RK239" s="862"/>
      <c r="RL239" s="862"/>
      <c r="RM239" s="862"/>
      <c r="RN239" s="862"/>
      <c r="RO239" s="862"/>
      <c r="RP239" s="862"/>
      <c r="RQ239" s="862"/>
      <c r="RR239" s="862"/>
      <c r="RS239" s="862"/>
      <c r="RT239" s="862"/>
      <c r="RU239" s="862"/>
      <c r="RV239" s="862"/>
      <c r="RW239" s="862"/>
      <c r="RX239" s="862"/>
      <c r="RY239" s="862"/>
      <c r="RZ239" s="862"/>
      <c r="SA239" s="862"/>
      <c r="SB239" s="862"/>
      <c r="SC239" s="862"/>
      <c r="SD239" s="862"/>
      <c r="SE239" s="862"/>
      <c r="SF239" s="862"/>
      <c r="SG239" s="862"/>
      <c r="SH239" s="862"/>
      <c r="SI239" s="862"/>
      <c r="SJ239" s="862"/>
      <c r="SK239" s="862"/>
      <c r="SL239" s="862"/>
      <c r="SM239" s="862"/>
      <c r="SN239" s="862"/>
      <c r="SO239" s="862"/>
      <c r="SP239" s="862"/>
      <c r="SQ239" s="862"/>
      <c r="SR239" s="862"/>
      <c r="SS239" s="862"/>
      <c r="ST239" s="862"/>
      <c r="SU239" s="862"/>
      <c r="SV239" s="862"/>
      <c r="SW239" s="862"/>
      <c r="SX239" s="862"/>
      <c r="SY239" s="862"/>
      <c r="SZ239" s="862"/>
      <c r="TA239" s="862"/>
      <c r="TB239" s="862"/>
      <c r="TC239" s="862"/>
      <c r="TD239" s="862"/>
      <c r="TE239" s="862"/>
      <c r="TF239" s="862"/>
      <c r="TG239" s="862"/>
      <c r="TH239" s="862"/>
      <c r="TI239" s="862"/>
      <c r="TJ239" s="862"/>
      <c r="TK239" s="862"/>
      <c r="TL239" s="862"/>
      <c r="TM239" s="862"/>
      <c r="TN239" s="862"/>
      <c r="TO239" s="862"/>
      <c r="TP239" s="862"/>
      <c r="TQ239" s="862"/>
      <c r="TR239" s="862"/>
      <c r="TS239" s="862"/>
      <c r="TT239" s="862"/>
      <c r="TU239" s="862"/>
      <c r="TV239" s="862"/>
      <c r="TW239" s="862"/>
      <c r="TX239" s="862"/>
      <c r="TY239" s="862"/>
      <c r="TZ239" s="862"/>
      <c r="UA239" s="862"/>
      <c r="UB239" s="862"/>
      <c r="UC239" s="862"/>
      <c r="UD239" s="862"/>
      <c r="UE239" s="862"/>
      <c r="UF239" s="862"/>
      <c r="UG239" s="862"/>
      <c r="UH239" s="862"/>
      <c r="UI239" s="862"/>
    </row>
    <row r="240" spans="1:555" ht="30.75" hidden="1" customHeight="1">
      <c r="A240" s="808" t="s">
        <v>632</v>
      </c>
      <c r="B240" s="808" t="s">
        <v>633</v>
      </c>
      <c r="C240" s="804" t="s">
        <v>343</v>
      </c>
      <c r="D240" s="981"/>
      <c r="E240" s="813" t="s">
        <v>596</v>
      </c>
      <c r="F240" s="813"/>
      <c r="G240" s="816"/>
      <c r="H240" s="803"/>
      <c r="I240" s="1058">
        <f>+I242+I243</f>
        <v>6</v>
      </c>
      <c r="J240" s="1058">
        <f>+J242+J243</f>
        <v>6</v>
      </c>
      <c r="K240" s="1044"/>
      <c r="L240" s="1044"/>
      <c r="M240" s="1044"/>
      <c r="N240" s="889"/>
      <c r="O240" s="889"/>
      <c r="P240" s="1693"/>
      <c r="Q240" s="1755"/>
      <c r="R240" s="1756"/>
      <c r="S240" s="1618"/>
      <c r="T240" s="1040"/>
      <c r="U240" s="1105"/>
      <c r="V240" s="967"/>
      <c r="W240" s="1105"/>
      <c r="X240" s="1105"/>
      <c r="Y240" s="1105"/>
      <c r="Z240" s="1105"/>
      <c r="AA240" s="1105"/>
      <c r="AB240" s="1105"/>
      <c r="AC240" s="1105"/>
      <c r="AD240" s="1105"/>
      <c r="AE240" s="1105"/>
      <c r="AF240" s="1105"/>
      <c r="AG240" s="1105"/>
      <c r="AH240" s="1105"/>
      <c r="AI240" s="884"/>
      <c r="HF240" s="1201"/>
      <c r="HG240" s="1201"/>
      <c r="HH240" s="1201"/>
      <c r="HI240" s="1201"/>
      <c r="HJ240" s="1201"/>
      <c r="HK240" s="1201"/>
      <c r="HL240" s="1201"/>
      <c r="HM240" s="1201"/>
      <c r="HN240" s="1201"/>
      <c r="HO240" s="1201"/>
      <c r="HP240" s="1201"/>
      <c r="HQ240" s="1201"/>
      <c r="HR240" s="1201"/>
      <c r="HS240" s="1201"/>
      <c r="HT240" s="1201"/>
      <c r="HU240" s="1201"/>
      <c r="HV240" s="1201"/>
      <c r="HW240" s="1201"/>
      <c r="HX240" s="1201"/>
      <c r="HY240" s="1201"/>
      <c r="HZ240" s="1201"/>
      <c r="IA240" s="1201"/>
      <c r="IB240" s="1201"/>
      <c r="IC240" s="1201"/>
      <c r="ID240" s="1201"/>
      <c r="IE240" s="1201"/>
      <c r="IF240" s="1201"/>
      <c r="IG240" s="1201"/>
    </row>
    <row r="241" spans="1:241" s="1428" customFormat="1" ht="41.25" hidden="1" customHeight="1">
      <c r="A241" s="1410" t="str">
        <f>IF(A193="","",A193)</f>
        <v/>
      </c>
      <c r="B241" s="1411" t="str">
        <f t="shared" ref="B241:AI241" si="55">IF(B193="","",B193)</f>
        <v>LLA4J8A</v>
      </c>
      <c r="C241" s="1412" t="str">
        <f t="shared" si="55"/>
        <v>Gestion de projet (salle informatique; 25 étudiants / gpe)</v>
      </c>
      <c r="D241" s="1413" t="str">
        <f t="shared" si="55"/>
        <v/>
      </c>
      <c r="E241" s="1414" t="str">
        <f t="shared" si="55"/>
        <v>UE spécialisation</v>
      </c>
      <c r="F241" s="1413" t="str">
        <f t="shared" si="55"/>
        <v>L2 LEA et L2 LLCER parc. Commerce international</v>
      </c>
      <c r="G241" s="1413" t="str">
        <f t="shared" si="55"/>
        <v>LEA</v>
      </c>
      <c r="H241" s="1415" t="str">
        <f t="shared" si="55"/>
        <v/>
      </c>
      <c r="I241" s="1416" t="str">
        <f t="shared" si="55"/>
        <v>3</v>
      </c>
      <c r="J241" s="1417">
        <f t="shared" si="55"/>
        <v>3</v>
      </c>
      <c r="K241" s="1418" t="str">
        <f t="shared" si="55"/>
        <v>GALLET Elodie</v>
      </c>
      <c r="L241" s="1419" t="str">
        <f t="shared" si="55"/>
        <v>06</v>
      </c>
      <c r="M241" s="1419" t="str">
        <f t="shared" si="55"/>
        <v/>
      </c>
      <c r="N241" s="1420">
        <f t="shared" si="55"/>
        <v>6</v>
      </c>
      <c r="O241" s="1421">
        <f t="shared" si="55"/>
        <v>15</v>
      </c>
      <c r="P241" s="1609">
        <f t="shared" si="55"/>
        <v>0</v>
      </c>
      <c r="Q241" s="1784"/>
      <c r="R241" s="1785"/>
      <c r="S241" s="1623">
        <f t="shared" si="55"/>
        <v>1</v>
      </c>
      <c r="T241" s="1423" t="str">
        <f t="shared" si="55"/>
        <v>CT</v>
      </c>
      <c r="U241" s="1424" t="str">
        <f t="shared" si="55"/>
        <v>projet + soutenance</v>
      </c>
      <c r="V241" s="1423" t="str">
        <f t="shared" si="55"/>
        <v/>
      </c>
      <c r="W241" s="1422">
        <f t="shared" si="55"/>
        <v>1</v>
      </c>
      <c r="X241" s="1423" t="str">
        <f t="shared" si="55"/>
        <v>CT</v>
      </c>
      <c r="Y241" s="1424" t="str">
        <f t="shared" si="55"/>
        <v/>
      </c>
      <c r="Z241" s="1424" t="str">
        <f t="shared" si="55"/>
        <v>projet + soutenance</v>
      </c>
      <c r="AA241" s="1422">
        <f t="shared" si="55"/>
        <v>1</v>
      </c>
      <c r="AB241" s="1423" t="str">
        <f t="shared" si="55"/>
        <v>CT</v>
      </c>
      <c r="AC241" s="1423" t="str">
        <f t="shared" si="55"/>
        <v/>
      </c>
      <c r="AD241" s="1424" t="str">
        <f t="shared" si="55"/>
        <v>projet + soutenance</v>
      </c>
      <c r="AE241" s="1425">
        <f t="shared" si="55"/>
        <v>1</v>
      </c>
      <c r="AF241" s="1424" t="str">
        <f t="shared" si="55"/>
        <v>CT</v>
      </c>
      <c r="AG241" s="1424" t="str">
        <f t="shared" si="55"/>
        <v/>
      </c>
      <c r="AH241" s="1424" t="str">
        <f t="shared" si="55"/>
        <v>projet + soutenance</v>
      </c>
      <c r="AI241" s="1426" t="str">
        <f t="shared" si="55"/>
        <v>L'objectif de ce cours est de donner aux étudiants les bases d'une bonne gestion de projet, puis d'appliquer ce savoir dans un projet mené par eux-mêmes de A à Z.</v>
      </c>
      <c r="AJ241" s="1427"/>
      <c r="AK241" s="1427"/>
      <c r="AL241" s="1427"/>
      <c r="AM241" s="1427"/>
      <c r="AN241" s="1427"/>
      <c r="AO241" s="1427"/>
      <c r="AP241" s="1427"/>
      <c r="AQ241" s="1427"/>
      <c r="AR241" s="1427"/>
      <c r="AS241" s="1427"/>
      <c r="AT241" s="1427"/>
      <c r="AU241" s="1427"/>
      <c r="AV241" s="1427"/>
      <c r="AW241" s="1427"/>
      <c r="AX241" s="1427"/>
      <c r="AY241" s="1427"/>
      <c r="AZ241" s="1427"/>
      <c r="BA241" s="1427"/>
      <c r="BB241" s="1427"/>
      <c r="BC241" s="1427"/>
      <c r="BD241" s="1427"/>
      <c r="BE241" s="1427"/>
      <c r="BF241" s="1427"/>
      <c r="BG241" s="1427"/>
      <c r="BH241" s="1427"/>
      <c r="BI241" s="1427"/>
      <c r="BJ241" s="1427"/>
      <c r="BK241" s="1427"/>
      <c r="BL241" s="1427"/>
      <c r="BM241" s="1427"/>
      <c r="BN241" s="1427"/>
      <c r="BO241" s="1427"/>
      <c r="BP241" s="1427"/>
      <c r="BQ241" s="1427"/>
      <c r="BR241" s="1427"/>
      <c r="BS241" s="1427"/>
      <c r="BT241" s="1427"/>
      <c r="BU241" s="1427"/>
      <c r="BV241" s="1427"/>
      <c r="BW241" s="1427"/>
      <c r="BX241" s="1427"/>
      <c r="BY241" s="1427"/>
      <c r="BZ241" s="1427"/>
      <c r="CA241" s="1427"/>
      <c r="CB241" s="1427"/>
      <c r="CC241" s="1427"/>
      <c r="CD241" s="1427"/>
      <c r="CE241" s="1427"/>
      <c r="CF241" s="1427"/>
      <c r="CG241" s="1427"/>
      <c r="CH241" s="1427"/>
      <c r="CI241" s="1427"/>
      <c r="CJ241" s="1427"/>
      <c r="CK241" s="1427"/>
      <c r="CL241" s="1427"/>
      <c r="CM241" s="1427"/>
      <c r="CN241" s="1427"/>
      <c r="CO241" s="1427"/>
      <c r="CP241" s="1427"/>
      <c r="CQ241" s="1427"/>
      <c r="CR241" s="1427"/>
      <c r="CS241" s="1427"/>
      <c r="CT241" s="1427"/>
      <c r="CU241" s="1427"/>
      <c r="CV241" s="1427"/>
      <c r="CW241" s="1427"/>
      <c r="CX241" s="1427"/>
      <c r="CY241" s="1427"/>
      <c r="CZ241" s="1427"/>
      <c r="DA241" s="1427"/>
      <c r="DB241" s="1427"/>
      <c r="DC241" s="1427"/>
      <c r="DD241" s="1427"/>
      <c r="DE241" s="1427"/>
      <c r="DF241" s="1427"/>
      <c r="DG241" s="1427"/>
      <c r="DH241" s="1427"/>
      <c r="DI241" s="1427"/>
      <c r="DJ241" s="1427"/>
      <c r="DK241" s="1427"/>
      <c r="DL241" s="1427"/>
      <c r="DM241" s="1427"/>
      <c r="DN241" s="1427"/>
      <c r="DO241" s="1427"/>
      <c r="DP241" s="1427"/>
      <c r="DQ241" s="1427"/>
      <c r="DR241" s="1427"/>
      <c r="DS241" s="1427"/>
      <c r="DT241" s="1427"/>
      <c r="DU241" s="1427"/>
      <c r="DV241" s="1427"/>
      <c r="DW241" s="1427"/>
      <c r="DX241" s="1427"/>
      <c r="DY241" s="1427"/>
      <c r="DZ241" s="1427"/>
      <c r="EA241" s="1427"/>
      <c r="EB241" s="1427"/>
      <c r="EC241" s="1427"/>
      <c r="ED241" s="1427"/>
      <c r="EE241" s="1427"/>
      <c r="EF241" s="1427"/>
      <c r="EG241" s="1427"/>
      <c r="EH241" s="1427"/>
      <c r="EI241" s="1427"/>
      <c r="EJ241" s="1427"/>
      <c r="EK241" s="1427"/>
      <c r="EL241" s="1427"/>
      <c r="EM241" s="1427"/>
      <c r="EN241" s="1427"/>
      <c r="EO241" s="1427"/>
      <c r="EP241" s="1427"/>
      <c r="EQ241" s="1427"/>
      <c r="ER241" s="1427"/>
      <c r="ES241" s="1427"/>
      <c r="ET241" s="1427"/>
      <c r="EU241" s="1427"/>
      <c r="EV241" s="1427"/>
      <c r="EW241" s="1427"/>
      <c r="EX241" s="1427"/>
      <c r="EY241" s="1427"/>
      <c r="EZ241" s="1427"/>
      <c r="FA241" s="1427"/>
      <c r="FB241" s="1427"/>
      <c r="FC241" s="1427"/>
      <c r="FD241" s="1427"/>
      <c r="FE241" s="1427"/>
      <c r="FF241" s="1427"/>
      <c r="FG241" s="1427"/>
      <c r="FH241" s="1427"/>
      <c r="FI241" s="1427"/>
      <c r="FJ241" s="1427"/>
      <c r="FK241" s="1427"/>
      <c r="FL241" s="1427"/>
      <c r="FM241" s="1427"/>
      <c r="FN241" s="1427"/>
      <c r="FO241" s="1427"/>
      <c r="FP241" s="1427"/>
      <c r="FQ241" s="1427"/>
      <c r="FR241" s="1427"/>
      <c r="FS241" s="1427"/>
      <c r="FT241" s="1427"/>
      <c r="FU241" s="1427"/>
      <c r="FV241" s="1427"/>
      <c r="FW241" s="1427"/>
      <c r="FX241" s="1427"/>
      <c r="FY241" s="1427"/>
      <c r="FZ241" s="1427"/>
      <c r="GA241" s="1427"/>
      <c r="GB241" s="1427"/>
      <c r="GC241" s="1427"/>
      <c r="GD241" s="1427"/>
      <c r="GE241" s="1427"/>
      <c r="GF241" s="1427"/>
      <c r="GG241" s="1427"/>
      <c r="GH241" s="1427"/>
      <c r="GI241" s="1427"/>
      <c r="GJ241" s="1427"/>
      <c r="GK241" s="1427"/>
      <c r="GL241" s="1427"/>
      <c r="GM241" s="1427"/>
      <c r="GN241" s="1427"/>
      <c r="GO241" s="1427"/>
      <c r="GP241" s="1427"/>
      <c r="GQ241" s="1427"/>
      <c r="GR241" s="1427"/>
      <c r="GS241" s="1427"/>
      <c r="GT241" s="1427"/>
      <c r="GU241" s="1427"/>
      <c r="GV241" s="1427"/>
      <c r="GW241" s="1427"/>
      <c r="GX241" s="1427"/>
      <c r="GY241" s="1427"/>
      <c r="GZ241" s="1427"/>
      <c r="HA241" s="1427"/>
      <c r="HB241" s="1427"/>
      <c r="HC241" s="1427"/>
      <c r="HD241" s="1427"/>
      <c r="HE241" s="1427"/>
    </row>
    <row r="242" spans="1:241" s="1303" customFormat="1" ht="50.25" hidden="1" customHeight="1">
      <c r="A242" s="819" t="str">
        <f t="shared" ref="A242:P243" si="56">IF(A194="","",A194)</f>
        <v/>
      </c>
      <c r="B242" s="1101" t="str">
        <f t="shared" ref="B242:AI243" si="57">IF(B194="","",B194)</f>
        <v>LLA4J8B</v>
      </c>
      <c r="C242" s="655" t="str">
        <f t="shared" si="57"/>
        <v>Comportement du consommateur</v>
      </c>
      <c r="D242" s="1027" t="str">
        <f t="shared" si="57"/>
        <v/>
      </c>
      <c r="E242" s="663" t="str">
        <f t="shared" si="57"/>
        <v>UE spécialisation</v>
      </c>
      <c r="F242" s="579" t="str">
        <f t="shared" si="57"/>
        <v>L2 LEA et L2 LLCER parc. Commerce international</v>
      </c>
      <c r="G242" s="579" t="str">
        <f t="shared" si="57"/>
        <v>LEA</v>
      </c>
      <c r="H242" s="578" t="str">
        <f t="shared" si="57"/>
        <v/>
      </c>
      <c r="I242" s="654" t="str">
        <f t="shared" si="57"/>
        <v>3</v>
      </c>
      <c r="J242" s="745">
        <f t="shared" si="57"/>
        <v>3</v>
      </c>
      <c r="K242" s="1283" t="str">
        <f t="shared" si="57"/>
        <v>KASWENGI Joseph</v>
      </c>
      <c r="L242" s="770" t="str">
        <f t="shared" si="57"/>
        <v>06</v>
      </c>
      <c r="M242" s="770" t="str">
        <f t="shared" si="57"/>
        <v/>
      </c>
      <c r="N242" s="1406">
        <f t="shared" si="57"/>
        <v>10</v>
      </c>
      <c r="O242" s="1353">
        <f t="shared" si="57"/>
        <v>10</v>
      </c>
      <c r="P242" s="1595" t="str">
        <f t="shared" si="57"/>
        <v/>
      </c>
      <c r="Q242" s="1808" t="str">
        <f t="shared" si="57"/>
        <v>PAS DE CHANGEMENT</v>
      </c>
      <c r="R242" s="1809" t="str">
        <f t="shared" si="57"/>
        <v>100 % CT Devoir maison</v>
      </c>
      <c r="S242" s="1617">
        <f t="shared" si="57"/>
        <v>1</v>
      </c>
      <c r="T242" s="1362" t="str">
        <f t="shared" si="57"/>
        <v>CC</v>
      </c>
      <c r="U242" s="1363" t="str">
        <f t="shared" si="57"/>
        <v>écrit et oral</v>
      </c>
      <c r="V242" s="1362" t="str">
        <f t="shared" si="57"/>
        <v/>
      </c>
      <c r="W242" s="661">
        <f t="shared" si="57"/>
        <v>1</v>
      </c>
      <c r="X242" s="665" t="str">
        <f t="shared" si="57"/>
        <v>CT</v>
      </c>
      <c r="Y242" s="664" t="str">
        <f t="shared" si="57"/>
        <v>oral</v>
      </c>
      <c r="Z242" s="664" t="str">
        <f t="shared" si="57"/>
        <v>15 min</v>
      </c>
      <c r="AA242" s="1356">
        <f t="shared" si="57"/>
        <v>1</v>
      </c>
      <c r="AB242" s="1362" t="str">
        <f t="shared" si="57"/>
        <v>CT</v>
      </c>
      <c r="AC242" s="1362" t="str">
        <f t="shared" si="57"/>
        <v>oral</v>
      </c>
      <c r="AD242" s="1363" t="str">
        <f t="shared" si="57"/>
        <v>15 min</v>
      </c>
      <c r="AE242" s="666">
        <f t="shared" si="57"/>
        <v>1</v>
      </c>
      <c r="AF242" s="664" t="str">
        <f t="shared" si="57"/>
        <v>CT</v>
      </c>
      <c r="AG242" s="664" t="str">
        <f t="shared" si="57"/>
        <v>oral</v>
      </c>
      <c r="AH242" s="664" t="str">
        <f t="shared" si="57"/>
        <v>15 min</v>
      </c>
      <c r="AI242" s="790" t="str">
        <f t="shared" si="57"/>
        <v>Ce cours a pour objectif d'éclairer les comportements du consommateur dans l'univers marchand. Le processus de décision du consommateur sera étudié en détail, et ses étapes seront analysées.Le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c r="AJ242" s="1061"/>
      <c r="AK242" s="1061"/>
      <c r="AL242" s="1061"/>
      <c r="AM242" s="1061"/>
      <c r="AN242" s="1061"/>
      <c r="AO242" s="1061"/>
      <c r="AP242" s="1061"/>
      <c r="AQ242" s="1061"/>
      <c r="AR242" s="1061"/>
      <c r="AS242" s="1061"/>
      <c r="AT242" s="1061"/>
      <c r="AU242" s="1061"/>
      <c r="AV242" s="1061"/>
      <c r="AW242" s="1061"/>
      <c r="AX242" s="1061"/>
      <c r="AY242" s="1061"/>
      <c r="AZ242" s="1061"/>
      <c r="BA242" s="1061"/>
      <c r="BB242" s="1061"/>
      <c r="BC242" s="1061"/>
      <c r="BD242" s="1061"/>
      <c r="BE242" s="1061"/>
      <c r="BF242" s="1061"/>
      <c r="BG242" s="1061"/>
      <c r="BH242" s="1061"/>
      <c r="BI242" s="1061"/>
      <c r="BJ242" s="1061"/>
      <c r="BK242" s="1061"/>
      <c r="BL242" s="1061"/>
      <c r="BM242" s="1061"/>
      <c r="BN242" s="1061"/>
      <c r="BO242" s="1061"/>
      <c r="BP242" s="1061"/>
      <c r="BQ242" s="1061"/>
      <c r="BR242" s="1061"/>
      <c r="BS242" s="1061"/>
      <c r="BT242" s="1061"/>
      <c r="BU242" s="1061"/>
      <c r="BV242" s="1061"/>
      <c r="BW242" s="1061"/>
      <c r="BX242" s="1061"/>
      <c r="BY242" s="1061"/>
      <c r="BZ242" s="1061"/>
      <c r="CA242" s="1061"/>
      <c r="CB242" s="1061"/>
      <c r="CC242" s="1061"/>
      <c r="CD242" s="1061"/>
      <c r="CE242" s="1061"/>
      <c r="CF242" s="1061"/>
      <c r="CG242" s="1061"/>
      <c r="CH242" s="1061"/>
      <c r="CI242" s="1061"/>
      <c r="CJ242" s="1061"/>
      <c r="CK242" s="1061"/>
      <c r="CL242" s="1061"/>
      <c r="CM242" s="1061"/>
      <c r="CN242" s="1061"/>
      <c r="CO242" s="1061"/>
      <c r="CP242" s="1061"/>
      <c r="CQ242" s="1061"/>
      <c r="CR242" s="1061"/>
      <c r="CS242" s="1061"/>
      <c r="CT242" s="1061"/>
      <c r="CU242" s="1061"/>
      <c r="CV242" s="1061"/>
      <c r="CW242" s="1061"/>
      <c r="CX242" s="1061"/>
      <c r="CY242" s="1061"/>
      <c r="CZ242" s="1061"/>
      <c r="DA242" s="1061"/>
      <c r="DB242" s="1061"/>
      <c r="DC242" s="1061"/>
      <c r="DD242" s="1061"/>
      <c r="DE242" s="1061"/>
      <c r="DF242" s="1061"/>
      <c r="DG242" s="1298"/>
      <c r="DH242" s="1298"/>
      <c r="DI242" s="1298"/>
      <c r="DJ242" s="1298"/>
      <c r="DK242" s="1298"/>
      <c r="DL242" s="1298"/>
      <c r="DM242" s="1298"/>
      <c r="DN242" s="1298"/>
      <c r="DO242" s="1298"/>
      <c r="DP242" s="1298"/>
      <c r="DQ242" s="1298"/>
      <c r="DR242" s="1298"/>
      <c r="DS242" s="1298"/>
      <c r="DT242" s="1298"/>
      <c r="DU242" s="1298"/>
      <c r="DV242" s="1298"/>
      <c r="DW242" s="1298"/>
      <c r="DX242" s="1298"/>
      <c r="DY242" s="1298"/>
      <c r="DZ242" s="1298"/>
      <c r="EA242" s="1298"/>
      <c r="EB242" s="1298"/>
      <c r="EC242" s="1298"/>
      <c r="ED242" s="1298"/>
      <c r="EE242" s="1298"/>
      <c r="EF242" s="1298"/>
      <c r="EG242" s="1298"/>
      <c r="EH242" s="1298"/>
      <c r="EI242" s="1298"/>
      <c r="EJ242" s="1298"/>
      <c r="EK242" s="1298"/>
      <c r="EL242" s="1298"/>
      <c r="EM242" s="1298"/>
      <c r="EN242" s="1298"/>
      <c r="EO242" s="1298"/>
      <c r="EP242" s="1298"/>
      <c r="EQ242" s="1298"/>
      <c r="ER242" s="1298"/>
      <c r="ES242" s="1298"/>
      <c r="ET242" s="1298"/>
      <c r="EU242" s="1298"/>
      <c r="EV242" s="1298"/>
      <c r="EW242" s="1298"/>
      <c r="EX242" s="1298"/>
      <c r="EY242" s="1298"/>
      <c r="EZ242" s="1298"/>
      <c r="FA242" s="1298"/>
      <c r="FB242" s="1298"/>
      <c r="FC242" s="1298"/>
      <c r="FD242" s="1298"/>
      <c r="FE242" s="1298"/>
      <c r="FF242" s="1298"/>
      <c r="FG242" s="1298"/>
      <c r="FH242" s="1298"/>
      <c r="FI242" s="1298"/>
      <c r="FJ242" s="1298"/>
      <c r="FK242" s="1298"/>
      <c r="FL242" s="1298"/>
      <c r="FM242" s="1298"/>
      <c r="FN242" s="1298"/>
      <c r="FO242" s="1298"/>
      <c r="FP242" s="1298"/>
      <c r="FQ242" s="1298"/>
      <c r="FR242" s="1298"/>
      <c r="FS242" s="1298"/>
      <c r="FT242" s="1298"/>
      <c r="FU242" s="1298"/>
      <c r="FV242" s="1298"/>
      <c r="FW242" s="1298"/>
      <c r="FX242" s="1298"/>
      <c r="FY242" s="1298"/>
      <c r="FZ242" s="1298"/>
      <c r="GA242" s="1298"/>
      <c r="GB242" s="1298"/>
      <c r="GC242" s="1298"/>
      <c r="GD242" s="1298"/>
      <c r="GE242" s="1298"/>
      <c r="GF242" s="1298"/>
      <c r="GG242" s="1298"/>
      <c r="GH242" s="1298"/>
      <c r="GI242" s="1298"/>
      <c r="GJ242" s="1298"/>
      <c r="GK242" s="1298"/>
      <c r="GL242" s="1298"/>
      <c r="GM242" s="1298"/>
      <c r="GN242" s="1298"/>
      <c r="GO242" s="1298"/>
      <c r="GP242" s="1298"/>
      <c r="GQ242" s="1298"/>
      <c r="GR242" s="1298"/>
      <c r="GS242" s="1298"/>
      <c r="GT242" s="1298"/>
      <c r="GU242" s="1298"/>
      <c r="GV242" s="1298"/>
      <c r="GW242" s="1298"/>
      <c r="GX242" s="1298"/>
      <c r="GY242" s="1298"/>
      <c r="GZ242" s="1298"/>
      <c r="HA242" s="1298"/>
      <c r="HB242" s="1298"/>
      <c r="HC242" s="1298"/>
      <c r="HD242" s="1298"/>
      <c r="HE242" s="1298"/>
    </row>
    <row r="243" spans="1:241" s="1073" customFormat="1" ht="41.25" hidden="1" customHeight="1">
      <c r="A243" s="1398" t="str">
        <f t="shared" si="56"/>
        <v/>
      </c>
      <c r="B243" s="1399" t="str">
        <f t="shared" si="56"/>
        <v>LLA4J8C</v>
      </c>
      <c r="C243" s="1400" t="str">
        <f t="shared" si="56"/>
        <v>Anglais du tourisme, du patrimoine et du territoire</v>
      </c>
      <c r="D243" s="1401" t="str">
        <f t="shared" si="56"/>
        <v/>
      </c>
      <c r="E243" s="1402" t="str">
        <f t="shared" si="56"/>
        <v>UE spécialisation</v>
      </c>
      <c r="F243" s="1401" t="str">
        <f t="shared" si="56"/>
        <v>L2 LEA et L2 LLCER parc. Commerce international</v>
      </c>
      <c r="G243" s="1401" t="str">
        <f t="shared" si="56"/>
        <v>LEA</v>
      </c>
      <c r="H243" s="1403" t="str">
        <f t="shared" si="56"/>
        <v/>
      </c>
      <c r="I243" s="1390" t="str">
        <f t="shared" si="56"/>
        <v>3</v>
      </c>
      <c r="J243" s="1386">
        <f t="shared" si="56"/>
        <v>3</v>
      </c>
      <c r="K243" s="1404" t="str">
        <f t="shared" si="56"/>
        <v>MICHEL Alice</v>
      </c>
      <c r="L243" s="1405">
        <f t="shared" si="56"/>
        <v>11</v>
      </c>
      <c r="M243" s="1405" t="str">
        <f t="shared" si="56"/>
        <v/>
      </c>
      <c r="N243" s="1406">
        <f t="shared" si="56"/>
        <v>0</v>
      </c>
      <c r="O243" s="1353">
        <f t="shared" si="56"/>
        <v>18</v>
      </c>
      <c r="P243" s="1610">
        <f t="shared" si="56"/>
        <v>0</v>
      </c>
      <c r="Q243" s="1787"/>
      <c r="R243" s="1788"/>
      <c r="S243" s="1624">
        <f t="shared" si="57"/>
        <v>1</v>
      </c>
      <c r="T243" s="1395" t="str">
        <f t="shared" si="57"/>
        <v>CT</v>
      </c>
      <c r="U243" s="1396" t="str">
        <f t="shared" si="57"/>
        <v>écrit</v>
      </c>
      <c r="V243" s="1395" t="str">
        <f t="shared" si="57"/>
        <v>dossier + écrit</v>
      </c>
      <c r="W243" s="1407">
        <f t="shared" si="57"/>
        <v>1</v>
      </c>
      <c r="X243" s="1395" t="str">
        <f t="shared" si="57"/>
        <v>CT</v>
      </c>
      <c r="Y243" s="1396" t="str">
        <f t="shared" si="57"/>
        <v>écrit</v>
      </c>
      <c r="Z243" s="1396" t="str">
        <f t="shared" si="57"/>
        <v>1h30</v>
      </c>
      <c r="AA243" s="1407">
        <f t="shared" si="57"/>
        <v>1</v>
      </c>
      <c r="AB243" s="1395" t="str">
        <f t="shared" si="57"/>
        <v>CT</v>
      </c>
      <c r="AC243" s="1395" t="str">
        <f t="shared" si="57"/>
        <v>écrit</v>
      </c>
      <c r="AD243" s="1396" t="str">
        <f t="shared" si="57"/>
        <v>1h30</v>
      </c>
      <c r="AE243" s="1408">
        <f t="shared" si="57"/>
        <v>1</v>
      </c>
      <c r="AF243" s="1396" t="str">
        <f t="shared" si="57"/>
        <v>CT</v>
      </c>
      <c r="AG243" s="1396" t="str">
        <f t="shared" si="57"/>
        <v>écrit</v>
      </c>
      <c r="AH243" s="1396" t="str">
        <f t="shared" si="57"/>
        <v>1h30</v>
      </c>
      <c r="AI243" s="1409" t="str">
        <f t="shared" si="57"/>
        <v/>
      </c>
      <c r="AJ243" s="1012"/>
      <c r="AK243" s="1012"/>
      <c r="AL243" s="1012"/>
      <c r="AM243" s="1012"/>
      <c r="AN243" s="1012"/>
      <c r="AO243" s="1012"/>
      <c r="AP243" s="1012"/>
      <c r="AQ243" s="1012"/>
      <c r="AR243" s="1012"/>
      <c r="AS243" s="1012"/>
      <c r="AT243" s="1012"/>
      <c r="AU243" s="1012"/>
      <c r="AV243" s="1012"/>
      <c r="AW243" s="1012"/>
      <c r="AX243" s="1012"/>
      <c r="AY243" s="1012"/>
      <c r="AZ243" s="1012"/>
      <c r="BA243" s="1012"/>
      <c r="BB243" s="1012"/>
      <c r="BC243" s="1012"/>
      <c r="BD243" s="1012"/>
      <c r="BE243" s="1012"/>
      <c r="BF243" s="1012"/>
      <c r="BG243" s="1012"/>
      <c r="BH243" s="1012"/>
      <c r="BI243" s="1012"/>
      <c r="BJ243" s="1012"/>
      <c r="BK243" s="1012"/>
      <c r="BL243" s="1012"/>
      <c r="BM243" s="1012"/>
      <c r="BN243" s="1012"/>
      <c r="BO243" s="1012"/>
      <c r="BP243" s="1012"/>
      <c r="BQ243" s="1012"/>
      <c r="BR243" s="1012"/>
      <c r="BS243" s="1012"/>
      <c r="BT243" s="1012"/>
      <c r="BU243" s="1012"/>
      <c r="BV243" s="1012"/>
      <c r="BW243" s="1012"/>
      <c r="BX243" s="1012"/>
      <c r="BY243" s="1012"/>
      <c r="BZ243" s="1012"/>
      <c r="CA243" s="1012"/>
      <c r="CB243" s="1012"/>
      <c r="CC243" s="1012"/>
      <c r="CD243" s="1012"/>
      <c r="CE243" s="1012"/>
      <c r="CF243" s="1012"/>
      <c r="CG243" s="1012"/>
      <c r="CH243" s="1012"/>
      <c r="CI243" s="1012"/>
      <c r="CJ243" s="1012"/>
      <c r="CK243" s="1012"/>
      <c r="CL243" s="1012"/>
      <c r="CM243" s="1012"/>
      <c r="CN243" s="1012"/>
      <c r="CO243" s="1012"/>
      <c r="CP243" s="1012"/>
      <c r="CQ243" s="1012"/>
      <c r="CR243" s="1012"/>
      <c r="CS243" s="1012"/>
      <c r="CT243" s="1012"/>
      <c r="CU243" s="1012"/>
      <c r="CV243" s="1012"/>
      <c r="CW243" s="1012"/>
      <c r="CX243" s="1012"/>
      <c r="CY243" s="1012"/>
      <c r="CZ243" s="1012"/>
      <c r="DA243" s="1012"/>
      <c r="DB243" s="1012"/>
      <c r="DC243" s="1012"/>
      <c r="DD243" s="1012"/>
      <c r="DE243" s="1012"/>
      <c r="DF243" s="1012"/>
      <c r="DG243" s="1012"/>
      <c r="DH243" s="1012"/>
      <c r="DI243" s="1012"/>
      <c r="DJ243" s="1012"/>
      <c r="DK243" s="1012"/>
      <c r="DL243" s="1012"/>
      <c r="DM243" s="1012"/>
      <c r="DN243" s="1012"/>
      <c r="DO243" s="1012"/>
      <c r="DP243" s="1012"/>
      <c r="DQ243" s="1012"/>
      <c r="DR243" s="1012"/>
      <c r="DS243" s="1012"/>
      <c r="DT243" s="1012"/>
      <c r="DU243" s="1012"/>
      <c r="DV243" s="1012"/>
      <c r="DW243" s="1012"/>
      <c r="DX243" s="1012"/>
      <c r="DY243" s="1012"/>
      <c r="DZ243" s="1012"/>
      <c r="EA243" s="1012"/>
      <c r="EB243" s="1012"/>
      <c r="EC243" s="1012"/>
      <c r="ED243" s="1012"/>
      <c r="EE243" s="1012"/>
      <c r="EF243" s="1012"/>
      <c r="EG243" s="1012"/>
      <c r="EH243" s="1012"/>
      <c r="EI243" s="1012"/>
      <c r="EJ243" s="1012"/>
      <c r="EK243" s="1012"/>
      <c r="EL243" s="1012"/>
      <c r="EM243" s="1012"/>
      <c r="EN243" s="1012"/>
      <c r="EO243" s="1012"/>
      <c r="EP243" s="1012"/>
      <c r="EQ243" s="1012"/>
      <c r="ER243" s="1012"/>
      <c r="ES243" s="1012"/>
      <c r="ET243" s="1012"/>
      <c r="EU243" s="1012"/>
      <c r="EV243" s="1012"/>
      <c r="EW243" s="1012"/>
      <c r="EX243" s="1012"/>
      <c r="EY243" s="1012"/>
      <c r="EZ243" s="1012"/>
      <c r="FA243" s="1012"/>
      <c r="FB243" s="1012"/>
      <c r="FC243" s="1012"/>
      <c r="FD243" s="1012"/>
      <c r="FE243" s="1012"/>
      <c r="FF243" s="1012"/>
      <c r="FG243" s="1012"/>
      <c r="FH243" s="1012"/>
      <c r="FI243" s="1012"/>
      <c r="FJ243" s="1012"/>
      <c r="FK243" s="1012"/>
      <c r="FL243" s="1012"/>
      <c r="FM243" s="1012"/>
      <c r="FN243" s="1012"/>
      <c r="FO243" s="1012"/>
      <c r="FP243" s="1012"/>
      <c r="FQ243" s="1012"/>
      <c r="FR243" s="1012"/>
      <c r="FS243" s="1012"/>
      <c r="FT243" s="1012"/>
      <c r="FU243" s="1012"/>
      <c r="FV243" s="1012"/>
      <c r="FW243" s="1012"/>
      <c r="FX243" s="1012"/>
      <c r="FY243" s="1012"/>
      <c r="FZ243" s="1012"/>
      <c r="GA243" s="1012"/>
      <c r="GB243" s="1012"/>
      <c r="GC243" s="1012"/>
      <c r="GD243" s="1012"/>
      <c r="GE243" s="1012"/>
      <c r="GF243" s="1012"/>
      <c r="GG243" s="1012"/>
      <c r="GH243" s="1012"/>
      <c r="GI243" s="1012"/>
      <c r="GJ243" s="1012"/>
      <c r="GK243" s="1012"/>
      <c r="GL243" s="1012"/>
      <c r="GM243" s="1012"/>
      <c r="GN243" s="1012"/>
      <c r="GO243" s="1012"/>
      <c r="GP243" s="1012"/>
      <c r="GQ243" s="1012"/>
      <c r="GR243" s="1012"/>
      <c r="GS243" s="1012"/>
      <c r="GT243" s="1012"/>
      <c r="GU243" s="1012"/>
      <c r="GV243" s="1012"/>
      <c r="GW243" s="1012"/>
      <c r="GX243" s="1012"/>
      <c r="GY243" s="1012"/>
      <c r="GZ243" s="1012"/>
      <c r="HA243" s="1012"/>
      <c r="HB243" s="1012"/>
      <c r="HC243" s="1012"/>
      <c r="HD243" s="1012"/>
      <c r="HE243" s="1012"/>
    </row>
    <row r="244" spans="1:241" ht="30.75" hidden="1" customHeight="1">
      <c r="A244" s="808" t="s">
        <v>635</v>
      </c>
      <c r="B244" s="808" t="s">
        <v>634</v>
      </c>
      <c r="C244" s="804" t="s">
        <v>149</v>
      </c>
      <c r="D244" s="981"/>
      <c r="E244" s="813" t="s">
        <v>596</v>
      </c>
      <c r="F244" s="813"/>
      <c r="G244" s="816"/>
      <c r="H244" s="803"/>
      <c r="I244" s="1058">
        <f>+I247+I246</f>
        <v>6</v>
      </c>
      <c r="J244" s="1058">
        <f>+J247+J246</f>
        <v>6</v>
      </c>
      <c r="K244" s="1044"/>
      <c r="L244" s="1044"/>
      <c r="M244" s="1044"/>
      <c r="N244" s="889"/>
      <c r="O244" s="889"/>
      <c r="P244" s="1693"/>
      <c r="Q244" s="1755"/>
      <c r="R244" s="1756"/>
      <c r="S244" s="1618"/>
      <c r="T244" s="1040"/>
      <c r="U244" s="1105"/>
      <c r="V244" s="967"/>
      <c r="W244" s="1105"/>
      <c r="X244" s="1105"/>
      <c r="Y244" s="1105"/>
      <c r="Z244" s="1105"/>
      <c r="AA244" s="1105"/>
      <c r="AB244" s="1105"/>
      <c r="AC244" s="1105"/>
      <c r="AD244" s="1105"/>
      <c r="AE244" s="1105"/>
      <c r="AF244" s="1105"/>
      <c r="AG244" s="1105"/>
      <c r="AH244" s="1105"/>
      <c r="AI244" s="884"/>
      <c r="HF244" s="1201"/>
      <c r="HG244" s="1201"/>
      <c r="HH244" s="1201"/>
      <c r="HI244" s="1201"/>
      <c r="HJ244" s="1201"/>
      <c r="HK244" s="1201"/>
      <c r="HL244" s="1201"/>
      <c r="HM244" s="1201"/>
      <c r="HN244" s="1201"/>
      <c r="HO244" s="1201"/>
      <c r="HP244" s="1201"/>
      <c r="HQ244" s="1201"/>
      <c r="HR244" s="1201"/>
      <c r="HS244" s="1201"/>
      <c r="HT244" s="1201"/>
      <c r="HU244" s="1201"/>
      <c r="HV244" s="1201"/>
      <c r="HW244" s="1201"/>
      <c r="HX244" s="1201"/>
      <c r="HY244" s="1201"/>
      <c r="HZ244" s="1201"/>
      <c r="IA244" s="1201"/>
      <c r="IB244" s="1201"/>
      <c r="IC244" s="1201"/>
      <c r="ID244" s="1201"/>
      <c r="IE244" s="1201"/>
      <c r="IF244" s="1201"/>
      <c r="IG244" s="1201"/>
    </row>
    <row r="245" spans="1:241" ht="30" hidden="1" customHeight="1">
      <c r="A245" s="1116" t="s">
        <v>566</v>
      </c>
      <c r="B245" s="1116" t="s">
        <v>564</v>
      </c>
      <c r="C245" s="1117" t="s">
        <v>565</v>
      </c>
      <c r="D245" s="1114"/>
      <c r="E245" s="953" t="s">
        <v>500</v>
      </c>
      <c r="F245" s="990"/>
      <c r="G245" s="1115"/>
      <c r="H245" s="806"/>
      <c r="I245" s="1113"/>
      <c r="J245" s="1113"/>
      <c r="K245" s="814"/>
      <c r="L245" s="814"/>
      <c r="M245" s="802"/>
      <c r="N245" s="801"/>
      <c r="O245" s="801"/>
      <c r="P245" s="1700"/>
      <c r="Q245" s="1743"/>
      <c r="R245" s="1744"/>
      <c r="S245" s="1571"/>
      <c r="T245" s="801"/>
      <c r="U245" s="801"/>
      <c r="V245" s="801"/>
      <c r="W245" s="801"/>
      <c r="X245" s="801"/>
      <c r="Y245" s="801"/>
      <c r="Z245" s="801"/>
      <c r="AA245" s="801"/>
      <c r="AB245" s="801"/>
      <c r="AC245" s="801"/>
      <c r="AD245" s="801"/>
      <c r="AE245" s="801"/>
      <c r="AF245" s="801"/>
      <c r="AG245" s="801"/>
      <c r="AH245" s="801"/>
      <c r="AI245" s="801"/>
      <c r="HF245" s="1201"/>
      <c r="HG245" s="1201"/>
      <c r="HH245" s="1201"/>
      <c r="HI245" s="1201"/>
      <c r="HJ245" s="1201"/>
      <c r="HK245" s="1201"/>
      <c r="HL245" s="1201"/>
      <c r="HM245" s="1201"/>
      <c r="HN245" s="1201"/>
    </row>
    <row r="246" spans="1:241" s="1526" customFormat="1" ht="89.25" hidden="1">
      <c r="A246" s="1102" t="str">
        <f>IF(A190="","",A190)</f>
        <v/>
      </c>
      <c r="B246" s="1102" t="str">
        <f t="shared" ref="B246:H246" si="58">IF(B190="","",B190)</f>
        <v>LLA4MF1</v>
      </c>
      <c r="C246" s="662" t="str">
        <f t="shared" si="58"/>
        <v>Psychologie et sociologie pour l’enseignement</v>
      </c>
      <c r="D246" s="663" t="str">
        <f t="shared" si="58"/>
        <v>LOL5H7E</v>
      </c>
      <c r="E246" s="663" t="str">
        <f t="shared" si="58"/>
        <v>UE spécialisation</v>
      </c>
      <c r="F246" s="844" t="str">
        <f t="shared" si="58"/>
        <v>L2 SDL parc. MEF FLM-FLE et LSF,  L3 SDL parc. MEF FLM, L2 LLCER  et LEA parc. MEF FLM-FLE et MEEF 1er degré, L3 LLCER  et LEA parc. MEEF 1er degré</v>
      </c>
      <c r="G246" s="579" t="str">
        <f t="shared" si="58"/>
        <v>ESPE</v>
      </c>
      <c r="H246" s="578" t="str">
        <f t="shared" si="58"/>
        <v/>
      </c>
      <c r="I246" s="654" t="s">
        <v>46</v>
      </c>
      <c r="J246" s="745">
        <v>3</v>
      </c>
      <c r="K246" s="1119" t="str">
        <f t="shared" ref="K246:AI246" si="59">IF(K190="","",K190)</f>
        <v>DOYEN Anne-Lise</v>
      </c>
      <c r="L246" s="1393" t="str">
        <f t="shared" si="59"/>
        <v>16 et 70</v>
      </c>
      <c r="M246" s="770" t="str">
        <f t="shared" si="59"/>
        <v/>
      </c>
      <c r="N246" s="1394">
        <f t="shared" si="59"/>
        <v>22</v>
      </c>
      <c r="O246" s="1520"/>
      <c r="P246" s="1596" t="str">
        <f t="shared" si="59"/>
        <v/>
      </c>
      <c r="Q246" s="1796" t="str">
        <f t="shared" ref="Q246:R246" si="60">IF(Q190="","",Q190)</f>
        <v>100% CT DOSSIER</v>
      </c>
      <c r="R246" s="1801" t="str">
        <f t="shared" si="60"/>
        <v>100% CT DOSSIER</v>
      </c>
      <c r="S246" s="1622">
        <f t="shared" si="59"/>
        <v>1</v>
      </c>
      <c r="T246" s="1395" t="str">
        <f t="shared" si="59"/>
        <v>CT</v>
      </c>
      <c r="U246" s="1396" t="str">
        <f t="shared" si="59"/>
        <v>Ecrit</v>
      </c>
      <c r="V246" s="1395" t="str">
        <f t="shared" si="59"/>
        <v>1h00</v>
      </c>
      <c r="W246" s="868">
        <f t="shared" si="59"/>
        <v>1</v>
      </c>
      <c r="X246" s="665" t="str">
        <f t="shared" si="59"/>
        <v>CT</v>
      </c>
      <c r="Y246" s="664" t="str">
        <f t="shared" si="59"/>
        <v>Ecrit</v>
      </c>
      <c r="Z246" s="1395" t="str">
        <f t="shared" si="59"/>
        <v>1h00</v>
      </c>
      <c r="AA246" s="1361">
        <f t="shared" si="59"/>
        <v>1</v>
      </c>
      <c r="AB246" s="1362" t="str">
        <f t="shared" si="59"/>
        <v>CT</v>
      </c>
      <c r="AC246" s="1395" t="str">
        <f t="shared" si="59"/>
        <v>oral</v>
      </c>
      <c r="AD246" s="1396" t="str">
        <f t="shared" si="59"/>
        <v>20 min</v>
      </c>
      <c r="AE246" s="868">
        <f t="shared" si="59"/>
        <v>1</v>
      </c>
      <c r="AF246" s="664" t="str">
        <f t="shared" si="59"/>
        <v>CT</v>
      </c>
      <c r="AG246" s="1395" t="str">
        <f t="shared" si="59"/>
        <v>oral</v>
      </c>
      <c r="AH246" s="1396" t="str">
        <f t="shared" si="59"/>
        <v>20 min</v>
      </c>
      <c r="AI246" s="1527" t="str">
        <f t="shared" si="59"/>
        <v>Découvrir quelques sous-domaines de la psychologie et de la sociologie, leurs démarches et leurs objets d'études.Cet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J246" s="1516"/>
      <c r="AK246" s="1516"/>
      <c r="AL246" s="1516"/>
      <c r="AM246" s="1516"/>
      <c r="AN246" s="1516"/>
      <c r="AO246" s="1516"/>
      <c r="AP246" s="1516"/>
      <c r="AQ246" s="1516"/>
      <c r="AR246" s="1516"/>
      <c r="AS246" s="1516"/>
      <c r="AT246" s="1516"/>
      <c r="AU246" s="1516"/>
      <c r="AV246" s="1516"/>
      <c r="AW246" s="1516"/>
      <c r="AX246" s="1516"/>
      <c r="AY246" s="1516"/>
      <c r="AZ246" s="1516"/>
      <c r="BA246" s="1516"/>
      <c r="BB246" s="1516"/>
      <c r="BC246" s="1516"/>
      <c r="BD246" s="1516"/>
      <c r="BE246" s="1516"/>
      <c r="BF246" s="1516"/>
      <c r="BG246" s="1516"/>
      <c r="BH246" s="1516"/>
      <c r="BI246" s="1516"/>
      <c r="BJ246" s="1516"/>
      <c r="BK246" s="1516"/>
      <c r="BL246" s="1516"/>
      <c r="BM246" s="1516"/>
      <c r="BN246" s="1516"/>
      <c r="BO246" s="1516"/>
      <c r="BP246" s="1516"/>
      <c r="BQ246" s="1516"/>
      <c r="BR246" s="1516"/>
      <c r="BS246" s="1516"/>
      <c r="BT246" s="1516"/>
      <c r="BU246" s="1516"/>
      <c r="BV246" s="1516"/>
      <c r="BW246" s="1516"/>
      <c r="BX246" s="1516"/>
      <c r="BY246" s="1516"/>
      <c r="BZ246" s="1516"/>
      <c r="CA246" s="1516"/>
      <c r="CB246" s="1516"/>
      <c r="CC246" s="1516"/>
      <c r="CD246" s="1516"/>
      <c r="CE246" s="1516"/>
      <c r="CF246" s="1516"/>
      <c r="CG246" s="1516"/>
      <c r="CH246" s="1516"/>
      <c r="CI246" s="1516"/>
      <c r="CJ246" s="1516"/>
      <c r="CK246" s="1516"/>
      <c r="CL246" s="1516"/>
      <c r="CM246" s="1516"/>
      <c r="CN246" s="1516"/>
      <c r="CO246" s="1516"/>
      <c r="CP246" s="1516"/>
      <c r="CQ246" s="1516"/>
      <c r="CR246" s="1516"/>
      <c r="CS246" s="1516"/>
      <c r="CT246" s="1516"/>
      <c r="CU246" s="1516"/>
      <c r="CV246" s="1516"/>
      <c r="CW246" s="1516"/>
      <c r="CX246" s="1516"/>
      <c r="CY246" s="1516"/>
      <c r="CZ246" s="1516"/>
      <c r="DA246" s="1516"/>
      <c r="DB246" s="1516"/>
      <c r="DC246" s="1516"/>
      <c r="DD246" s="1516"/>
      <c r="DE246" s="1516"/>
      <c r="DF246" s="1516"/>
      <c r="DG246" s="1525"/>
      <c r="DH246" s="1525"/>
      <c r="DI246" s="1525"/>
      <c r="DJ246" s="1525"/>
      <c r="DK246" s="1525"/>
      <c r="DL246" s="1525"/>
      <c r="DM246" s="1525"/>
      <c r="DN246" s="1525"/>
      <c r="DO246" s="1525"/>
      <c r="DP246" s="1525"/>
      <c r="DQ246" s="1525"/>
      <c r="DR246" s="1525"/>
      <c r="DS246" s="1525"/>
      <c r="DT246" s="1525"/>
      <c r="DU246" s="1525"/>
      <c r="DV246" s="1525"/>
      <c r="DW246" s="1525"/>
      <c r="DX246" s="1525"/>
      <c r="DY246" s="1525"/>
      <c r="DZ246" s="1525"/>
      <c r="EA246" s="1525"/>
      <c r="EB246" s="1525"/>
      <c r="EC246" s="1525"/>
      <c r="ED246" s="1525"/>
      <c r="EE246" s="1525"/>
      <c r="EF246" s="1525"/>
      <c r="EG246" s="1525"/>
      <c r="EH246" s="1525"/>
      <c r="EI246" s="1525"/>
      <c r="EJ246" s="1525"/>
      <c r="EK246" s="1525"/>
      <c r="EL246" s="1525"/>
      <c r="EM246" s="1525"/>
      <c r="EN246" s="1525"/>
      <c r="EO246" s="1525"/>
      <c r="EP246" s="1525"/>
      <c r="EQ246" s="1525"/>
      <c r="ER246" s="1525"/>
      <c r="ES246" s="1525"/>
      <c r="ET246" s="1525"/>
      <c r="EU246" s="1525"/>
      <c r="EV246" s="1525"/>
      <c r="EW246" s="1525"/>
      <c r="EX246" s="1525"/>
      <c r="EY246" s="1525"/>
      <c r="EZ246" s="1525"/>
      <c r="FA246" s="1525"/>
      <c r="FB246" s="1525"/>
      <c r="FC246" s="1525"/>
      <c r="FD246" s="1525"/>
      <c r="FE246" s="1525"/>
      <c r="FF246" s="1525"/>
      <c r="FG246" s="1525"/>
      <c r="FH246" s="1525"/>
      <c r="FI246" s="1525"/>
      <c r="FJ246" s="1525"/>
      <c r="FK246" s="1525"/>
      <c r="FL246" s="1525"/>
      <c r="FM246" s="1525"/>
      <c r="FN246" s="1525"/>
      <c r="FO246" s="1525"/>
      <c r="FP246" s="1525"/>
      <c r="FQ246" s="1525"/>
      <c r="FR246" s="1525"/>
      <c r="FS246" s="1525"/>
      <c r="FT246" s="1525"/>
      <c r="FU246" s="1525"/>
      <c r="FV246" s="1525"/>
      <c r="FW246" s="1525"/>
      <c r="FX246" s="1525"/>
      <c r="FY246" s="1525"/>
      <c r="FZ246" s="1525"/>
      <c r="GA246" s="1525"/>
      <c r="GB246" s="1525"/>
      <c r="GC246" s="1525"/>
      <c r="GD246" s="1525"/>
      <c r="GE246" s="1525"/>
      <c r="GF246" s="1525"/>
      <c r="GG246" s="1525"/>
      <c r="GH246" s="1525"/>
      <c r="GI246" s="1525"/>
      <c r="GJ246" s="1525"/>
      <c r="GK246" s="1525"/>
      <c r="GL246" s="1525"/>
      <c r="GM246" s="1525"/>
      <c r="GN246" s="1525"/>
      <c r="GO246" s="1525"/>
      <c r="GP246" s="1525"/>
      <c r="GQ246" s="1525"/>
      <c r="GR246" s="1525"/>
      <c r="GS246" s="1525"/>
      <c r="GT246" s="1525"/>
      <c r="GU246" s="1525"/>
      <c r="GV246" s="1525"/>
      <c r="GW246" s="1525"/>
      <c r="GX246" s="1525"/>
      <c r="GY246" s="1525"/>
      <c r="GZ246" s="1525"/>
      <c r="HA246" s="1525"/>
      <c r="HB246" s="1525"/>
      <c r="HC246" s="1525"/>
      <c r="HD246" s="1525"/>
      <c r="HE246" s="1525"/>
    </row>
    <row r="247" spans="1:241" ht="102" hidden="1">
      <c r="A247" s="1102" t="str">
        <f>IF(A199="","",A199)</f>
        <v/>
      </c>
      <c r="B247" s="1102" t="str">
        <f t="shared" ref="B247:AI247" si="61">IF(B199="","",B199)</f>
        <v>LLA4H6A</v>
      </c>
      <c r="C247" s="662" t="str">
        <f t="shared" si="61"/>
        <v>Communication interculturelle</v>
      </c>
      <c r="D247" s="663" t="str">
        <f t="shared" si="61"/>
        <v/>
      </c>
      <c r="E247" s="663" t="str">
        <f t="shared" si="61"/>
        <v>UE spécialisation</v>
      </c>
      <c r="F247" s="585" t="str">
        <f t="shared" si="61"/>
        <v>L2 SDL,  L2 LLCER parc. MEF FLM-FLE, L2 LEA parc. MEF FLM-FLE, L2 LEA ANG/ALLD parc. Siegen, L3 Lettres parc. Métiers des lettres</v>
      </c>
      <c r="G247" s="579" t="str">
        <f t="shared" si="61"/>
        <v>SDL</v>
      </c>
      <c r="H247" s="578" t="str">
        <f t="shared" si="61"/>
        <v/>
      </c>
      <c r="I247" s="654" t="str">
        <f t="shared" si="61"/>
        <v>3</v>
      </c>
      <c r="J247" s="745">
        <f t="shared" si="61"/>
        <v>3</v>
      </c>
      <c r="K247" s="770" t="str">
        <f t="shared" si="61"/>
        <v>GUERIN Emmanuelle</v>
      </c>
      <c r="L247" s="770">
        <f t="shared" si="61"/>
        <v>71</v>
      </c>
      <c r="M247" s="770" t="str">
        <f t="shared" si="61"/>
        <v/>
      </c>
      <c r="N247" s="1036" t="str">
        <f t="shared" si="61"/>
        <v/>
      </c>
      <c r="O247" s="1099">
        <f t="shared" si="61"/>
        <v>24</v>
      </c>
      <c r="P247" s="1596" t="str">
        <f t="shared" si="61"/>
        <v/>
      </c>
      <c r="Q247" s="1796" t="str">
        <f t="shared" ref="Q247:R247" si="62">IF(Q199="","",Q199)</f>
        <v>100 % CC</v>
      </c>
      <c r="R247" s="1801" t="str">
        <f t="shared" si="62"/>
        <v>100 % CT Oral</v>
      </c>
      <c r="S247" s="1617">
        <f t="shared" si="61"/>
        <v>1</v>
      </c>
      <c r="T247" s="1362" t="str">
        <f t="shared" si="61"/>
        <v>CC</v>
      </c>
      <c r="U247" s="1363" t="str">
        <f t="shared" si="61"/>
        <v/>
      </c>
      <c r="V247" s="1362" t="str">
        <f t="shared" si="61"/>
        <v/>
      </c>
      <c r="W247" s="661">
        <f t="shared" si="61"/>
        <v>1</v>
      </c>
      <c r="X247" s="665" t="str">
        <f t="shared" si="61"/>
        <v>CT</v>
      </c>
      <c r="Y247" s="664" t="str">
        <f t="shared" si="61"/>
        <v>Oral</v>
      </c>
      <c r="Z247" s="664" t="str">
        <f t="shared" si="61"/>
        <v>15-20 min</v>
      </c>
      <c r="AA247" s="1356">
        <f t="shared" si="61"/>
        <v>1</v>
      </c>
      <c r="AB247" s="1362" t="str">
        <f t="shared" si="61"/>
        <v>CT</v>
      </c>
      <c r="AC247" s="1362" t="str">
        <f t="shared" si="61"/>
        <v>Oral</v>
      </c>
      <c r="AD247" s="1363" t="str">
        <f t="shared" si="61"/>
        <v>15-20 min</v>
      </c>
      <c r="AE247" s="666">
        <f t="shared" si="61"/>
        <v>1</v>
      </c>
      <c r="AF247" s="664" t="str">
        <f t="shared" si="61"/>
        <v>CT</v>
      </c>
      <c r="AG247" s="664" t="str">
        <f t="shared" si="61"/>
        <v>Oral</v>
      </c>
      <c r="AH247" s="664" t="str">
        <f t="shared" si="61"/>
        <v>15-20 min</v>
      </c>
      <c r="AI247" s="790" t="str">
        <f t="shared" si="61"/>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248" spans="1:241" ht="30.75" hidden="1" customHeight="1">
      <c r="A248" s="808" t="s">
        <v>637</v>
      </c>
      <c r="B248" s="808" t="s">
        <v>636</v>
      </c>
      <c r="C248" s="804" t="s">
        <v>609</v>
      </c>
      <c r="D248" s="981"/>
      <c r="E248" s="813" t="s">
        <v>596</v>
      </c>
      <c r="F248" s="813"/>
      <c r="G248" s="816"/>
      <c r="H248" s="803"/>
      <c r="I248" s="1058"/>
      <c r="J248" s="1044"/>
      <c r="K248" s="1044"/>
      <c r="L248" s="1044"/>
      <c r="M248" s="1044"/>
      <c r="N248" s="889"/>
      <c r="O248" s="889"/>
      <c r="P248" s="1693"/>
      <c r="Q248" s="1755"/>
      <c r="R248" s="1756"/>
      <c r="S248" s="1618"/>
      <c r="T248" s="1040"/>
      <c r="U248" s="1105"/>
      <c r="V248" s="967"/>
      <c r="W248" s="1105"/>
      <c r="X248" s="1105"/>
      <c r="Y248" s="1105"/>
      <c r="Z248" s="1105"/>
      <c r="AA248" s="1105"/>
      <c r="AB248" s="1105"/>
      <c r="AC248" s="1105"/>
      <c r="AD248" s="1105"/>
      <c r="AE248" s="1105"/>
      <c r="AF248" s="1105"/>
      <c r="AG248" s="1105"/>
      <c r="AH248" s="1105"/>
      <c r="AI248" s="884"/>
      <c r="HF248" s="1201"/>
      <c r="HG248" s="1201"/>
      <c r="HH248" s="1201"/>
      <c r="HI248" s="1201"/>
      <c r="HJ248" s="1201"/>
      <c r="HK248" s="1201"/>
      <c r="HL248" s="1201"/>
      <c r="HM248" s="1201"/>
      <c r="HN248" s="1201"/>
      <c r="HO248" s="1201"/>
      <c r="HP248" s="1201"/>
      <c r="HQ248" s="1201"/>
      <c r="HR248" s="1201"/>
      <c r="HS248" s="1201"/>
      <c r="HT248" s="1201"/>
      <c r="HU248" s="1201"/>
      <c r="HV248" s="1201"/>
      <c r="HW248" s="1201"/>
      <c r="HX248" s="1201"/>
      <c r="HY248" s="1201"/>
      <c r="HZ248" s="1201"/>
      <c r="IA248" s="1201"/>
      <c r="IB248" s="1201"/>
      <c r="IC248" s="1201"/>
      <c r="ID248" s="1201"/>
      <c r="IE248" s="1201"/>
      <c r="IF248" s="1201"/>
      <c r="IG248" s="1201"/>
    </row>
    <row r="249" spans="1:241" ht="28.5" hidden="1" customHeight="1">
      <c r="A249" s="1116" t="str">
        <f t="shared" ref="A249:A254" si="63">IF(A201="","",A201)</f>
        <v>LOLA4B06</v>
      </c>
      <c r="B249" s="1116" t="str">
        <f t="shared" ref="B249:P249" si="64">IF(B201="","",B201)</f>
        <v>LLA4B50</v>
      </c>
      <c r="C249" s="1117" t="str">
        <f t="shared" si="64"/>
        <v>UE spécialisation parcours Traduction S4</v>
      </c>
      <c r="D249" s="1114" t="str">
        <f t="shared" si="64"/>
        <v/>
      </c>
      <c r="E249" s="953" t="str">
        <f t="shared" si="64"/>
        <v>BLOC / CHAPEAU</v>
      </c>
      <c r="F249" s="990" t="str">
        <f t="shared" si="64"/>
        <v/>
      </c>
      <c r="G249" s="1114" t="str">
        <f t="shared" si="64"/>
        <v>LLCER</v>
      </c>
      <c r="H249" s="806" t="str">
        <f t="shared" si="64"/>
        <v/>
      </c>
      <c r="I249" s="1113" t="str">
        <f t="shared" si="64"/>
        <v/>
      </c>
      <c r="J249" s="1113" t="str">
        <f t="shared" si="64"/>
        <v/>
      </c>
      <c r="K249" s="814" t="str">
        <f t="shared" si="64"/>
        <v/>
      </c>
      <c r="L249" s="814" t="str">
        <f t="shared" si="64"/>
        <v/>
      </c>
      <c r="M249" s="802" t="str">
        <f t="shared" si="64"/>
        <v/>
      </c>
      <c r="N249" s="801" t="str">
        <f t="shared" si="64"/>
        <v/>
      </c>
      <c r="O249" s="801" t="str">
        <f t="shared" si="64"/>
        <v/>
      </c>
      <c r="P249" s="1700" t="str">
        <f t="shared" si="64"/>
        <v/>
      </c>
      <c r="Q249" s="1743"/>
      <c r="R249" s="1744"/>
      <c r="S249" s="1571"/>
      <c r="T249" s="801"/>
      <c r="U249" s="801"/>
      <c r="V249" s="801"/>
      <c r="W249" s="801"/>
      <c r="X249" s="801"/>
      <c r="Y249" s="801"/>
      <c r="Z249" s="801"/>
      <c r="AA249" s="801"/>
      <c r="AB249" s="801"/>
      <c r="AC249" s="801"/>
      <c r="AD249" s="801"/>
      <c r="AE249" s="801"/>
      <c r="AF249" s="801"/>
      <c r="AG249" s="801"/>
      <c r="AH249" s="801"/>
      <c r="AI249" s="801"/>
      <c r="HF249" s="1201"/>
      <c r="HG249" s="1201"/>
      <c r="HH249" s="1201"/>
      <c r="HI249" s="1201"/>
      <c r="HJ249" s="1201"/>
      <c r="HK249" s="1201"/>
      <c r="HL249" s="1201"/>
      <c r="HM249" s="1201"/>
      <c r="HN249" s="1201"/>
    </row>
    <row r="250" spans="1:241" s="1303" customFormat="1" ht="38.25" hidden="1">
      <c r="A250" s="819" t="str">
        <f t="shared" si="63"/>
        <v/>
      </c>
      <c r="B250" s="901" t="str">
        <f t="shared" ref="B250:AI250" si="65">IF(B202="","",B202)</f>
        <v>LLA4B5A</v>
      </c>
      <c r="C250" s="1462" t="str">
        <f t="shared" si="65"/>
        <v>Traduction et multimédias 2</v>
      </c>
      <c r="D250" s="1027" t="str">
        <f t="shared" si="65"/>
        <v/>
      </c>
      <c r="E250" s="663" t="str">
        <f t="shared" si="65"/>
        <v>UE spécialisation</v>
      </c>
      <c r="F250" s="585" t="str">
        <f t="shared" si="65"/>
        <v>L2 LEA et L2 LLCER parc. Traduction, L2 LEA ANG/ALLD Siegen</v>
      </c>
      <c r="G250" s="585" t="str">
        <f t="shared" si="65"/>
        <v>LLCER</v>
      </c>
      <c r="H250" s="578" t="str">
        <f t="shared" si="65"/>
        <v/>
      </c>
      <c r="I250" s="654" t="str">
        <f t="shared" si="65"/>
        <v>3</v>
      </c>
      <c r="J250" s="745">
        <f t="shared" si="65"/>
        <v>3</v>
      </c>
      <c r="K250" s="1275" t="str">
        <f t="shared" si="65"/>
        <v>CLOISEAU Gilles</v>
      </c>
      <c r="L250" s="770">
        <f t="shared" si="65"/>
        <v>11</v>
      </c>
      <c r="M250" s="770" t="str">
        <f t="shared" si="65"/>
        <v/>
      </c>
      <c r="N250" s="673" t="str">
        <f t="shared" si="65"/>
        <v/>
      </c>
      <c r="O250" s="1353">
        <f t="shared" si="65"/>
        <v>18</v>
      </c>
      <c r="P250" s="1596" t="str">
        <f t="shared" si="65"/>
        <v/>
      </c>
      <c r="Q250" s="1796" t="str">
        <f t="shared" si="65"/>
        <v>pas de changement</v>
      </c>
      <c r="R250" s="1801" t="str">
        <f t="shared" si="65"/>
        <v>100% CT/ écrit à distance /temps libre</v>
      </c>
      <c r="S250" s="1625">
        <f t="shared" si="65"/>
        <v>1</v>
      </c>
      <c r="T250" s="1362" t="str">
        <f t="shared" si="65"/>
        <v>CC</v>
      </c>
      <c r="U250" s="1363" t="str">
        <f t="shared" si="65"/>
        <v>écrit</v>
      </c>
      <c r="V250" s="1362" t="str">
        <f t="shared" si="65"/>
        <v>1h30</v>
      </c>
      <c r="W250" s="666">
        <f t="shared" si="65"/>
        <v>1</v>
      </c>
      <c r="X250" s="665" t="str">
        <f t="shared" si="65"/>
        <v>CT</v>
      </c>
      <c r="Y250" s="664" t="str">
        <f t="shared" si="65"/>
        <v>écrit</v>
      </c>
      <c r="Z250" s="664" t="str">
        <f t="shared" si="65"/>
        <v>1h30</v>
      </c>
      <c r="AA250" s="1366">
        <f t="shared" si="65"/>
        <v>1</v>
      </c>
      <c r="AB250" s="1362" t="str">
        <f t="shared" si="65"/>
        <v>CT</v>
      </c>
      <c r="AC250" s="1362" t="str">
        <f t="shared" si="65"/>
        <v>écrit</v>
      </c>
      <c r="AD250" s="1363" t="str">
        <f t="shared" si="65"/>
        <v>1h30</v>
      </c>
      <c r="AE250" s="666">
        <f t="shared" si="65"/>
        <v>1</v>
      </c>
      <c r="AF250" s="664" t="str">
        <f t="shared" si="65"/>
        <v>CT</v>
      </c>
      <c r="AG250" s="664" t="str">
        <f t="shared" si="65"/>
        <v>écrit</v>
      </c>
      <c r="AH250" s="664" t="str">
        <f t="shared" si="65"/>
        <v>1h30</v>
      </c>
      <c r="AI250" s="790" t="str">
        <f t="shared" si="65"/>
        <v>Dans le prolongement du semestre 3, ce cours vise à amener à la pratique de la traduction orale consécutive et simultanée à partir de documents multimédia, audio et vidéo.</v>
      </c>
      <c r="AJ250" s="1061"/>
      <c r="AK250" s="1061"/>
      <c r="AL250" s="1061"/>
      <c r="AM250" s="1061"/>
      <c r="AN250" s="1061"/>
      <c r="AO250" s="1061"/>
      <c r="AP250" s="1061"/>
      <c r="AQ250" s="1061"/>
      <c r="AR250" s="1061"/>
      <c r="AS250" s="1061"/>
      <c r="AT250" s="1061"/>
      <c r="AU250" s="1061"/>
      <c r="AV250" s="1061"/>
      <c r="AW250" s="1061"/>
      <c r="AX250" s="1061"/>
      <c r="AY250" s="1061"/>
      <c r="AZ250" s="1061"/>
      <c r="BA250" s="1061"/>
      <c r="BB250" s="1061"/>
      <c r="BC250" s="1061"/>
      <c r="BD250" s="1061"/>
      <c r="BE250" s="1061"/>
      <c r="BF250" s="1061"/>
      <c r="BG250" s="1061"/>
      <c r="BH250" s="1061"/>
      <c r="BI250" s="1061"/>
      <c r="BJ250" s="1061"/>
      <c r="BK250" s="1061"/>
      <c r="BL250" s="1061"/>
      <c r="BM250" s="1061"/>
      <c r="BN250" s="1061"/>
      <c r="BO250" s="1061"/>
      <c r="BP250" s="1061"/>
      <c r="BQ250" s="1061"/>
      <c r="BR250" s="1061"/>
      <c r="BS250" s="1061"/>
      <c r="BT250" s="1061"/>
      <c r="BU250" s="1061"/>
      <c r="BV250" s="1061"/>
      <c r="BW250" s="1061"/>
      <c r="BX250" s="1061"/>
      <c r="BY250" s="1061"/>
      <c r="BZ250" s="1061"/>
      <c r="CA250" s="1061"/>
      <c r="CB250" s="1061"/>
      <c r="CC250" s="1061"/>
      <c r="CD250" s="1061"/>
      <c r="CE250" s="1061"/>
      <c r="CF250" s="1061"/>
      <c r="CG250" s="1061"/>
      <c r="CH250" s="1061"/>
      <c r="CI250" s="1061"/>
      <c r="CJ250" s="1061"/>
      <c r="CK250" s="1061"/>
      <c r="CL250" s="1061"/>
      <c r="CM250" s="1061"/>
      <c r="CN250" s="1061"/>
      <c r="CO250" s="1061"/>
      <c r="CP250" s="1061"/>
      <c r="CQ250" s="1061"/>
      <c r="CR250" s="1061"/>
      <c r="CS250" s="1061"/>
      <c r="CT250" s="1061"/>
      <c r="CU250" s="1061"/>
      <c r="CV250" s="1061"/>
      <c r="CW250" s="1061"/>
      <c r="CX250" s="1061"/>
      <c r="CY250" s="1061"/>
      <c r="CZ250" s="1061"/>
      <c r="DA250" s="1061"/>
      <c r="DB250" s="1061"/>
      <c r="DC250" s="1061"/>
      <c r="DD250" s="1061"/>
      <c r="DE250" s="1061"/>
      <c r="DF250" s="1061"/>
      <c r="DG250" s="1298"/>
      <c r="DH250" s="1298"/>
      <c r="DI250" s="1298"/>
      <c r="DJ250" s="1298"/>
      <c r="DK250" s="1298"/>
      <c r="DL250" s="1298"/>
      <c r="DM250" s="1298"/>
      <c r="DN250" s="1298"/>
      <c r="DO250" s="1298"/>
      <c r="DP250" s="1298"/>
      <c r="DQ250" s="1298"/>
      <c r="DR250" s="1298"/>
      <c r="DS250" s="1298"/>
      <c r="DT250" s="1298"/>
      <c r="DU250" s="1298"/>
      <c r="DV250" s="1298"/>
      <c r="DW250" s="1298"/>
      <c r="DX250" s="1298"/>
      <c r="DY250" s="1298"/>
      <c r="DZ250" s="1298"/>
      <c r="EA250" s="1298"/>
      <c r="EB250" s="1298"/>
      <c r="EC250" s="1298"/>
      <c r="ED250" s="1298"/>
      <c r="EE250" s="1298"/>
      <c r="EF250" s="1298"/>
      <c r="EG250" s="1298"/>
      <c r="EH250" s="1298"/>
      <c r="EI250" s="1298"/>
      <c r="EJ250" s="1298"/>
      <c r="EK250" s="1298"/>
      <c r="EL250" s="1298"/>
      <c r="EM250" s="1298"/>
      <c r="EN250" s="1298"/>
      <c r="EO250" s="1298"/>
      <c r="EP250" s="1298"/>
      <c r="EQ250" s="1298"/>
      <c r="ER250" s="1298"/>
      <c r="ES250" s="1298"/>
      <c r="ET250" s="1298"/>
      <c r="EU250" s="1298"/>
      <c r="EV250" s="1298"/>
      <c r="EW250" s="1298"/>
      <c r="EX250" s="1298"/>
      <c r="EY250" s="1298"/>
      <c r="EZ250" s="1298"/>
      <c r="FA250" s="1298"/>
      <c r="FB250" s="1298"/>
      <c r="FC250" s="1298"/>
      <c r="FD250" s="1298"/>
      <c r="FE250" s="1298"/>
      <c r="FF250" s="1298"/>
      <c r="FG250" s="1298"/>
      <c r="FH250" s="1298"/>
      <c r="FI250" s="1298"/>
      <c r="FJ250" s="1298"/>
      <c r="FK250" s="1298"/>
      <c r="FL250" s="1298"/>
      <c r="FM250" s="1298"/>
      <c r="FN250" s="1298"/>
      <c r="FO250" s="1298"/>
      <c r="FP250" s="1298"/>
      <c r="FQ250" s="1298"/>
      <c r="FR250" s="1298"/>
      <c r="FS250" s="1298"/>
      <c r="FT250" s="1298"/>
      <c r="FU250" s="1298"/>
      <c r="FV250" s="1298"/>
      <c r="FW250" s="1298"/>
      <c r="FX250" s="1298"/>
      <c r="FY250" s="1298"/>
      <c r="FZ250" s="1298"/>
      <c r="GA250" s="1298"/>
      <c r="GB250" s="1298"/>
      <c r="GC250" s="1298"/>
      <c r="GD250" s="1298"/>
      <c r="GE250" s="1298"/>
      <c r="GF250" s="1298"/>
      <c r="GG250" s="1298"/>
      <c r="GH250" s="1298"/>
      <c r="GI250" s="1298"/>
      <c r="GJ250" s="1298"/>
      <c r="GK250" s="1298"/>
      <c r="GL250" s="1298"/>
      <c r="GM250" s="1298"/>
      <c r="GN250" s="1298"/>
      <c r="GO250" s="1298"/>
      <c r="GP250" s="1298"/>
      <c r="GQ250" s="1298"/>
      <c r="GR250" s="1298"/>
      <c r="GS250" s="1298"/>
      <c r="GT250" s="1298"/>
      <c r="GU250" s="1298"/>
      <c r="GV250" s="1298"/>
      <c r="GW250" s="1298"/>
      <c r="GX250" s="1298"/>
      <c r="GY250" s="1298"/>
      <c r="GZ250" s="1298"/>
      <c r="HA250" s="1298"/>
      <c r="HB250" s="1298"/>
      <c r="HC250" s="1298"/>
      <c r="HD250" s="1298"/>
      <c r="HE250" s="1298"/>
    </row>
    <row r="251" spans="1:241" s="1303" customFormat="1" ht="28.5" hidden="1" customHeight="1">
      <c r="A251" s="1116" t="str">
        <f t="shared" si="63"/>
        <v>LCLA4B03</v>
      </c>
      <c r="B251" s="1116" t="str">
        <f t="shared" ref="B251:P251" si="66">IF(B203="","",B203)</f>
        <v>LLA4B5B</v>
      </c>
      <c r="C251" s="1117" t="str">
        <f t="shared" si="66"/>
        <v>Choix traduction renforcée 1 S4</v>
      </c>
      <c r="D251" s="1114" t="str">
        <f t="shared" si="66"/>
        <v/>
      </c>
      <c r="E251" s="953" t="str">
        <f t="shared" si="66"/>
        <v>BLOC</v>
      </c>
      <c r="F251" s="990" t="str">
        <f t="shared" si="66"/>
        <v/>
      </c>
      <c r="G251" s="1114" t="str">
        <f t="shared" si="66"/>
        <v>LLCER</v>
      </c>
      <c r="H251" s="806" t="str">
        <f t="shared" si="66"/>
        <v>1 UE 3 ECTS</v>
      </c>
      <c r="I251" s="1113">
        <f t="shared" si="66"/>
        <v>3</v>
      </c>
      <c r="J251" s="1113">
        <f t="shared" si="66"/>
        <v>3</v>
      </c>
      <c r="K251" s="814" t="str">
        <f t="shared" si="66"/>
        <v/>
      </c>
      <c r="L251" s="814" t="str">
        <f t="shared" si="66"/>
        <v/>
      </c>
      <c r="M251" s="802" t="str">
        <f t="shared" si="66"/>
        <v/>
      </c>
      <c r="N251" s="801" t="str">
        <f t="shared" si="66"/>
        <v/>
      </c>
      <c r="O251" s="801" t="str">
        <f t="shared" si="66"/>
        <v/>
      </c>
      <c r="P251" s="1688" t="str">
        <f t="shared" si="66"/>
        <v/>
      </c>
      <c r="Q251" s="1743"/>
      <c r="R251" s="1744"/>
      <c r="S251" s="1571"/>
      <c r="T251" s="801"/>
      <c r="U251" s="801"/>
      <c r="V251" s="801"/>
      <c r="W251" s="801"/>
      <c r="X251" s="801"/>
      <c r="Y251" s="801"/>
      <c r="Z251" s="801"/>
      <c r="AA251" s="801"/>
      <c r="AB251" s="801"/>
      <c r="AC251" s="801"/>
      <c r="AD251" s="801"/>
      <c r="AE251" s="801"/>
      <c r="AF251" s="801"/>
      <c r="AG251" s="801"/>
      <c r="AH251" s="801"/>
      <c r="AI251" s="801"/>
      <c r="AJ251" s="1061"/>
      <c r="AK251" s="1061"/>
      <c r="AL251" s="1061"/>
      <c r="AM251" s="1061"/>
      <c r="AN251" s="1061"/>
      <c r="AO251" s="1061"/>
      <c r="AP251" s="1061"/>
      <c r="AQ251" s="1061"/>
      <c r="AR251" s="1061"/>
      <c r="AS251" s="1061"/>
      <c r="AT251" s="1061"/>
      <c r="AU251" s="1061"/>
      <c r="AV251" s="1061"/>
      <c r="AW251" s="1061"/>
      <c r="AX251" s="1061"/>
      <c r="AY251" s="1061"/>
      <c r="AZ251" s="1061"/>
      <c r="BA251" s="1061"/>
      <c r="BB251" s="1061"/>
      <c r="BC251" s="1061"/>
      <c r="BD251" s="1061"/>
      <c r="BE251" s="1061"/>
      <c r="BF251" s="1061"/>
      <c r="BG251" s="1061"/>
      <c r="BH251" s="1061"/>
      <c r="BI251" s="1061"/>
      <c r="BJ251" s="1061"/>
      <c r="BK251" s="1061"/>
      <c r="BL251" s="1061"/>
      <c r="BM251" s="1061"/>
      <c r="BN251" s="1061"/>
      <c r="BO251" s="1061"/>
      <c r="BP251" s="1061"/>
      <c r="BQ251" s="1061"/>
      <c r="BR251" s="1061"/>
      <c r="BS251" s="1061"/>
      <c r="BT251" s="1061"/>
      <c r="BU251" s="1061"/>
      <c r="BV251" s="1061"/>
      <c r="BW251" s="1061"/>
      <c r="BX251" s="1061"/>
      <c r="BY251" s="1061"/>
      <c r="BZ251" s="1061"/>
      <c r="CA251" s="1061"/>
      <c r="CB251" s="1061"/>
      <c r="CC251" s="1061"/>
      <c r="CD251" s="1061"/>
      <c r="CE251" s="1061"/>
      <c r="CF251" s="1061"/>
      <c r="CG251" s="1061"/>
      <c r="CH251" s="1061"/>
      <c r="CI251" s="1061"/>
      <c r="CJ251" s="1061"/>
      <c r="CK251" s="1061"/>
      <c r="CL251" s="1061"/>
      <c r="CM251" s="1061"/>
      <c r="CN251" s="1061"/>
      <c r="CO251" s="1061"/>
      <c r="CP251" s="1061"/>
      <c r="CQ251" s="1061"/>
      <c r="CR251" s="1061"/>
      <c r="CS251" s="1061"/>
      <c r="CT251" s="1061"/>
      <c r="CU251" s="1061"/>
      <c r="CV251" s="1061"/>
      <c r="CW251" s="1061"/>
      <c r="CX251" s="1061"/>
      <c r="CY251" s="1061"/>
      <c r="CZ251" s="1061"/>
      <c r="DA251" s="1061"/>
      <c r="DB251" s="1061"/>
      <c r="DC251" s="1061"/>
      <c r="DD251" s="1061"/>
      <c r="DE251" s="1061"/>
      <c r="DF251" s="1061"/>
      <c r="DG251" s="1298"/>
      <c r="DH251" s="1298"/>
      <c r="DI251" s="1298"/>
      <c r="DJ251" s="1298"/>
      <c r="DK251" s="1298"/>
      <c r="DL251" s="1298"/>
      <c r="DM251" s="1298"/>
      <c r="DN251" s="1298"/>
      <c r="DO251" s="1298"/>
      <c r="DP251" s="1298"/>
      <c r="DQ251" s="1298"/>
      <c r="DR251" s="1298"/>
      <c r="DS251" s="1298"/>
      <c r="DT251" s="1298"/>
      <c r="DU251" s="1298"/>
      <c r="DV251" s="1298"/>
      <c r="DW251" s="1298"/>
      <c r="DX251" s="1298"/>
      <c r="DY251" s="1298"/>
      <c r="DZ251" s="1298"/>
      <c r="EA251" s="1298"/>
      <c r="EB251" s="1298"/>
      <c r="EC251" s="1298"/>
      <c r="ED251" s="1298"/>
      <c r="EE251" s="1298"/>
      <c r="EF251" s="1298"/>
      <c r="EG251" s="1298"/>
      <c r="EH251" s="1298"/>
      <c r="EI251" s="1298"/>
      <c r="EJ251" s="1298"/>
      <c r="EK251" s="1298"/>
      <c r="EL251" s="1298"/>
      <c r="EM251" s="1298"/>
      <c r="EN251" s="1298"/>
      <c r="EO251" s="1298"/>
      <c r="EP251" s="1298"/>
      <c r="EQ251" s="1298"/>
      <c r="ER251" s="1298"/>
      <c r="ES251" s="1298"/>
      <c r="ET251" s="1298"/>
      <c r="EU251" s="1298"/>
      <c r="EV251" s="1298"/>
      <c r="EW251" s="1298"/>
      <c r="EX251" s="1298"/>
      <c r="EY251" s="1298"/>
      <c r="EZ251" s="1298"/>
      <c r="FA251" s="1298"/>
      <c r="FB251" s="1298"/>
      <c r="FC251" s="1298"/>
      <c r="FD251" s="1298"/>
      <c r="FE251" s="1298"/>
      <c r="FF251" s="1298"/>
      <c r="FG251" s="1298"/>
      <c r="FH251" s="1298"/>
      <c r="FI251" s="1298"/>
      <c r="FJ251" s="1298"/>
      <c r="FK251" s="1298"/>
      <c r="FL251" s="1298"/>
      <c r="FM251" s="1298"/>
      <c r="FN251" s="1298"/>
      <c r="FO251" s="1298"/>
      <c r="FP251" s="1298"/>
      <c r="FQ251" s="1298"/>
      <c r="FR251" s="1298"/>
      <c r="FS251" s="1298"/>
      <c r="FT251" s="1298"/>
      <c r="FU251" s="1298"/>
      <c r="FV251" s="1298"/>
      <c r="FW251" s="1298"/>
      <c r="FX251" s="1298"/>
      <c r="FY251" s="1298"/>
      <c r="FZ251" s="1298"/>
      <c r="GA251" s="1298"/>
      <c r="GB251" s="1298"/>
      <c r="GC251" s="1298"/>
      <c r="GD251" s="1298"/>
      <c r="GE251" s="1298"/>
      <c r="GF251" s="1298"/>
      <c r="GG251" s="1298"/>
      <c r="GH251" s="1298"/>
      <c r="GI251" s="1298"/>
      <c r="GJ251" s="1298"/>
      <c r="GK251" s="1298"/>
      <c r="GL251" s="1298"/>
      <c r="GM251" s="1298"/>
      <c r="GN251" s="1298"/>
      <c r="GO251" s="1298"/>
      <c r="GP251" s="1298"/>
      <c r="GQ251" s="1298"/>
      <c r="GR251" s="1298"/>
      <c r="GS251" s="1298"/>
      <c r="GT251" s="1298"/>
      <c r="GU251" s="1298"/>
      <c r="GV251" s="1298"/>
      <c r="GW251" s="1298"/>
      <c r="GX251" s="1298"/>
      <c r="GY251" s="1298"/>
      <c r="GZ251" s="1298"/>
      <c r="HA251" s="1298"/>
      <c r="HB251" s="1298"/>
      <c r="HC251" s="1298"/>
      <c r="HD251" s="1298"/>
      <c r="HE251" s="1298"/>
      <c r="HF251" s="1298"/>
      <c r="HG251" s="1298"/>
      <c r="HH251" s="1298"/>
      <c r="HI251" s="1298"/>
      <c r="HJ251" s="1298"/>
      <c r="HK251" s="1298"/>
      <c r="HL251" s="1298"/>
      <c r="HM251" s="1298"/>
      <c r="HN251" s="1298"/>
    </row>
    <row r="252" spans="1:241" s="851" customFormat="1" ht="32.25" hidden="1" customHeight="1">
      <c r="A252" s="962" t="str">
        <f t="shared" si="63"/>
        <v/>
      </c>
      <c r="B252" s="1460" t="str">
        <f t="shared" ref="B252:AI252" si="67">IF(B204="","",B204)</f>
        <v>LLA4B5B1</v>
      </c>
      <c r="C252" s="1461" t="str">
        <f t="shared" si="67"/>
        <v>Traduction renforcée Allemand/Français 1</v>
      </c>
      <c r="D252" s="1027" t="str">
        <f t="shared" si="67"/>
        <v/>
      </c>
      <c r="E252" s="663" t="str">
        <f t="shared" si="67"/>
        <v>UE spécialisation</v>
      </c>
      <c r="F252" s="585" t="str">
        <f t="shared" si="67"/>
        <v>L2 LEA et L2 LLCER parc. Traduction</v>
      </c>
      <c r="G252" s="707" t="str">
        <f t="shared" si="67"/>
        <v>LLCER</v>
      </c>
      <c r="H252" s="699" t="str">
        <f t="shared" si="67"/>
        <v/>
      </c>
      <c r="I252" s="696" t="str">
        <f t="shared" si="67"/>
        <v>3</v>
      </c>
      <c r="J252" s="759">
        <f t="shared" si="67"/>
        <v>3</v>
      </c>
      <c r="K252" s="766" t="str">
        <f t="shared" si="67"/>
        <v>FLEURY Alain</v>
      </c>
      <c r="L252" s="766">
        <f t="shared" si="67"/>
        <v>12</v>
      </c>
      <c r="M252" s="766" t="str">
        <f t="shared" si="67"/>
        <v/>
      </c>
      <c r="N252" s="758" t="str">
        <f t="shared" si="67"/>
        <v/>
      </c>
      <c r="O252" s="1353">
        <f t="shared" si="67"/>
        <v>18</v>
      </c>
      <c r="P252" s="1595" t="str">
        <f t="shared" si="67"/>
        <v/>
      </c>
      <c r="Q252" s="1808" t="str">
        <f t="shared" ref="Q252:R252" si="68">IF(Q204="","",Q204)</f>
        <v>pas de changement</v>
      </c>
      <c r="R252" s="1809" t="str">
        <f t="shared" si="68"/>
        <v>100 % CT devoir maison</v>
      </c>
      <c r="S252" s="1625">
        <f t="shared" si="67"/>
        <v>1</v>
      </c>
      <c r="T252" s="1362" t="str">
        <f t="shared" si="67"/>
        <v>CC</v>
      </c>
      <c r="U252" s="1363" t="str">
        <f t="shared" si="67"/>
        <v>écrit</v>
      </c>
      <c r="V252" s="1362" t="str">
        <f t="shared" si="67"/>
        <v/>
      </c>
      <c r="W252" s="666">
        <f t="shared" si="67"/>
        <v>1</v>
      </c>
      <c r="X252" s="665" t="str">
        <f t="shared" si="67"/>
        <v>CT</v>
      </c>
      <c r="Y252" s="664" t="str">
        <f t="shared" si="67"/>
        <v>écrit</v>
      </c>
      <c r="Z252" s="664" t="str">
        <f t="shared" si="67"/>
        <v>1h30</v>
      </c>
      <c r="AA252" s="1366">
        <f t="shared" si="67"/>
        <v>1</v>
      </c>
      <c r="AB252" s="1362" t="str">
        <f t="shared" si="67"/>
        <v>CT</v>
      </c>
      <c r="AC252" s="1362" t="str">
        <f t="shared" si="67"/>
        <v>écrit</v>
      </c>
      <c r="AD252" s="1363" t="str">
        <f t="shared" si="67"/>
        <v>1h30</v>
      </c>
      <c r="AE252" s="666">
        <f t="shared" si="67"/>
        <v>1</v>
      </c>
      <c r="AF252" s="664" t="str">
        <f t="shared" si="67"/>
        <v>CT</v>
      </c>
      <c r="AG252" s="664" t="str">
        <f t="shared" si="67"/>
        <v>écrit</v>
      </c>
      <c r="AH252" s="664" t="str">
        <f t="shared" si="67"/>
        <v>1h30</v>
      </c>
      <c r="AI252" s="788" t="str">
        <f t="shared" si="67"/>
        <v/>
      </c>
      <c r="AJ252" s="982"/>
      <c r="AK252" s="982"/>
      <c r="AL252" s="982"/>
      <c r="AM252" s="982"/>
      <c r="AN252" s="982"/>
      <c r="AO252" s="982"/>
      <c r="AP252" s="982"/>
      <c r="AQ252" s="982"/>
      <c r="AR252" s="982"/>
      <c r="AS252" s="982"/>
      <c r="AT252" s="982"/>
      <c r="AU252" s="982"/>
      <c r="AV252" s="982"/>
      <c r="AW252" s="982"/>
      <c r="AX252" s="982"/>
      <c r="AY252" s="982"/>
      <c r="AZ252" s="982"/>
      <c r="BA252" s="982"/>
      <c r="BB252" s="982"/>
      <c r="BC252" s="982"/>
      <c r="BD252" s="982"/>
      <c r="BE252" s="982"/>
      <c r="BF252" s="982"/>
      <c r="BG252" s="982"/>
      <c r="BH252" s="982"/>
      <c r="BI252" s="982"/>
      <c r="BJ252" s="982"/>
      <c r="BK252" s="982"/>
      <c r="BL252" s="982"/>
      <c r="BM252" s="982"/>
      <c r="BN252" s="982"/>
      <c r="BO252" s="982"/>
      <c r="BP252" s="982"/>
      <c r="BQ252" s="982"/>
      <c r="BR252" s="982"/>
      <c r="BS252" s="982"/>
      <c r="BT252" s="982"/>
      <c r="BU252" s="982"/>
      <c r="BV252" s="982"/>
      <c r="BW252" s="982"/>
      <c r="BX252" s="982"/>
      <c r="BY252" s="982"/>
      <c r="BZ252" s="982"/>
      <c r="CA252" s="982"/>
      <c r="CB252" s="982"/>
      <c r="CC252" s="982"/>
      <c r="CD252" s="982"/>
      <c r="CE252" s="982"/>
      <c r="CF252" s="982"/>
      <c r="CG252" s="982"/>
      <c r="CH252" s="982"/>
      <c r="CI252" s="982"/>
      <c r="CJ252" s="982"/>
      <c r="CK252" s="982"/>
      <c r="CL252" s="982"/>
      <c r="CM252" s="982"/>
      <c r="CN252" s="982"/>
      <c r="CO252" s="982"/>
      <c r="CP252" s="982"/>
      <c r="CQ252" s="982"/>
      <c r="CR252" s="982"/>
      <c r="CS252" s="982"/>
      <c r="CT252" s="982"/>
      <c r="CU252" s="982"/>
      <c r="CV252" s="982"/>
      <c r="CW252" s="982"/>
      <c r="CX252" s="982"/>
      <c r="CY252" s="982"/>
      <c r="CZ252" s="982"/>
      <c r="DA252" s="982"/>
      <c r="DB252" s="982"/>
      <c r="DC252" s="982"/>
      <c r="DD252" s="982"/>
      <c r="DE252" s="982"/>
      <c r="DF252" s="982"/>
      <c r="DG252" s="880"/>
      <c r="DH252" s="880"/>
      <c r="DI252" s="880"/>
      <c r="DJ252" s="880"/>
      <c r="DK252" s="880"/>
      <c r="DL252" s="880"/>
      <c r="DM252" s="880"/>
      <c r="DN252" s="880"/>
      <c r="DO252" s="880"/>
      <c r="DP252" s="880"/>
      <c r="DQ252" s="880"/>
      <c r="DR252" s="880"/>
      <c r="DS252" s="880"/>
      <c r="DT252" s="880"/>
      <c r="DU252" s="880"/>
      <c r="DV252" s="880"/>
      <c r="DW252" s="880"/>
      <c r="DX252" s="880"/>
      <c r="DY252" s="880"/>
      <c r="DZ252" s="880"/>
      <c r="EA252" s="880"/>
      <c r="EB252" s="880"/>
      <c r="EC252" s="880"/>
      <c r="ED252" s="880"/>
      <c r="EE252" s="880"/>
      <c r="EF252" s="880"/>
      <c r="EG252" s="880"/>
      <c r="EH252" s="880"/>
      <c r="EI252" s="880"/>
      <c r="EJ252" s="880"/>
      <c r="EK252" s="880"/>
      <c r="EL252" s="880"/>
      <c r="EM252" s="880"/>
      <c r="EN252" s="880"/>
      <c r="EO252" s="880"/>
      <c r="EP252" s="880"/>
      <c r="EQ252" s="880"/>
      <c r="ER252" s="880"/>
      <c r="ES252" s="880"/>
      <c r="ET252" s="880"/>
      <c r="EU252" s="880"/>
      <c r="EV252" s="880"/>
      <c r="EW252" s="880"/>
      <c r="EX252" s="880"/>
      <c r="EY252" s="880"/>
      <c r="EZ252" s="880"/>
      <c r="FA252" s="880"/>
      <c r="FB252" s="880"/>
      <c r="FC252" s="880"/>
      <c r="FD252" s="880"/>
      <c r="FE252" s="880"/>
      <c r="FF252" s="880"/>
      <c r="FG252" s="880"/>
      <c r="FH252" s="880"/>
      <c r="FI252" s="880"/>
      <c r="FJ252" s="880"/>
      <c r="FK252" s="880"/>
      <c r="FL252" s="880"/>
      <c r="FM252" s="880"/>
      <c r="FN252" s="880"/>
      <c r="FO252" s="880"/>
      <c r="FP252" s="880"/>
      <c r="FQ252" s="880"/>
      <c r="FR252" s="880"/>
      <c r="FS252" s="880"/>
      <c r="FT252" s="880"/>
      <c r="FU252" s="880"/>
      <c r="FV252" s="880"/>
      <c r="FW252" s="880"/>
      <c r="FX252" s="880"/>
      <c r="FY252" s="880"/>
      <c r="FZ252" s="880"/>
      <c r="GA252" s="880"/>
      <c r="GB252" s="880"/>
      <c r="GC252" s="880"/>
      <c r="GD252" s="880"/>
      <c r="GE252" s="880"/>
      <c r="GF252" s="880"/>
      <c r="GG252" s="880"/>
      <c r="GH252" s="880"/>
      <c r="GI252" s="880"/>
      <c r="GJ252" s="880"/>
      <c r="GK252" s="880"/>
      <c r="GL252" s="880"/>
      <c r="GM252" s="880"/>
      <c r="GN252" s="880"/>
      <c r="GO252" s="880"/>
      <c r="GP252" s="880"/>
      <c r="GQ252" s="880"/>
      <c r="GR252" s="880"/>
      <c r="GS252" s="880"/>
      <c r="GT252" s="880"/>
      <c r="GU252" s="880"/>
      <c r="GV252" s="880"/>
      <c r="GW252" s="880"/>
      <c r="GX252" s="880"/>
      <c r="GY252" s="880"/>
      <c r="GZ252" s="880"/>
      <c r="HA252" s="880"/>
      <c r="HB252" s="880"/>
      <c r="HC252" s="880"/>
      <c r="HD252" s="880"/>
      <c r="HE252" s="880"/>
    </row>
    <row r="253" spans="1:241" s="851" customFormat="1" ht="32.25" hidden="1" customHeight="1">
      <c r="A253" s="962" t="str">
        <f t="shared" si="63"/>
        <v/>
      </c>
      <c r="B253" s="1460" t="str">
        <f t="shared" ref="B253:AI253" si="69">IF(B205="","",B205)</f>
        <v>LLA4B5B2</v>
      </c>
      <c r="C253" s="1461" t="str">
        <f t="shared" si="69"/>
        <v>Traduction renforcée Espagnol/Français 1</v>
      </c>
      <c r="D253" s="1027" t="str">
        <f t="shared" si="69"/>
        <v>LOL4BC5LOL4CC5LOL4JC5</v>
      </c>
      <c r="E253" s="663" t="str">
        <f t="shared" si="69"/>
        <v>UE spécialisation</v>
      </c>
      <c r="F253" s="585" t="str">
        <f t="shared" si="69"/>
        <v>L2 LEA et L2 LLCER parc. Traduction</v>
      </c>
      <c r="G253" s="707" t="str">
        <f t="shared" si="69"/>
        <v>LLCER</v>
      </c>
      <c r="H253" s="699" t="str">
        <f t="shared" si="69"/>
        <v/>
      </c>
      <c r="I253" s="696" t="str">
        <f t="shared" si="69"/>
        <v>3</v>
      </c>
      <c r="J253" s="759">
        <f t="shared" si="69"/>
        <v>3</v>
      </c>
      <c r="K253" s="1284" t="str">
        <f t="shared" si="69"/>
        <v>FOURNIE-CHABOCHE Sylvie</v>
      </c>
      <c r="L253" s="766">
        <f t="shared" si="69"/>
        <v>14</v>
      </c>
      <c r="M253" s="766" t="str">
        <f t="shared" si="69"/>
        <v/>
      </c>
      <c r="N253" s="758" t="str">
        <f t="shared" si="69"/>
        <v/>
      </c>
      <c r="O253" s="1353">
        <f t="shared" si="69"/>
        <v>18</v>
      </c>
      <c r="P253" s="1595" t="str">
        <f t="shared" si="69"/>
        <v/>
      </c>
      <c r="Q253" s="1808" t="str">
        <f t="shared" ref="Q253:R253" si="70">IF(Q205="","",Q205)</f>
        <v>pas de changement</v>
      </c>
      <c r="R253" s="1809" t="str">
        <f t="shared" si="70"/>
        <v>100 % CT devoir maison</v>
      </c>
      <c r="S253" s="1625">
        <f t="shared" si="69"/>
        <v>1</v>
      </c>
      <c r="T253" s="1362" t="str">
        <f t="shared" si="69"/>
        <v>CC</v>
      </c>
      <c r="U253" s="1397" t="str">
        <f t="shared" si="69"/>
        <v>écrit et oral</v>
      </c>
      <c r="V253" s="1362" t="str">
        <f t="shared" si="69"/>
        <v/>
      </c>
      <c r="W253" s="666">
        <f t="shared" si="69"/>
        <v>1</v>
      </c>
      <c r="X253" s="665" t="str">
        <f t="shared" si="69"/>
        <v>CT</v>
      </c>
      <c r="Y253" s="664" t="str">
        <f t="shared" si="69"/>
        <v>écrit</v>
      </c>
      <c r="Z253" s="664" t="str">
        <f t="shared" si="69"/>
        <v>1h30</v>
      </c>
      <c r="AA253" s="1366">
        <f t="shared" si="69"/>
        <v>1</v>
      </c>
      <c r="AB253" s="1362" t="str">
        <f t="shared" si="69"/>
        <v>CT</v>
      </c>
      <c r="AC253" s="1362" t="str">
        <f t="shared" si="69"/>
        <v>écrit</v>
      </c>
      <c r="AD253" s="1363" t="str">
        <f t="shared" si="69"/>
        <v>1h30</v>
      </c>
      <c r="AE253" s="666">
        <f t="shared" si="69"/>
        <v>1</v>
      </c>
      <c r="AF253" s="664" t="str">
        <f t="shared" si="69"/>
        <v>CT</v>
      </c>
      <c r="AG253" s="664" t="str">
        <f t="shared" si="69"/>
        <v>écrit</v>
      </c>
      <c r="AH253" s="664" t="str">
        <f t="shared" si="69"/>
        <v>1h30</v>
      </c>
      <c r="AI253" s="788" t="str">
        <f t="shared" si="69"/>
        <v/>
      </c>
      <c r="AJ253" s="982"/>
      <c r="AK253" s="982"/>
      <c r="AL253" s="982"/>
      <c r="AM253" s="982"/>
      <c r="AN253" s="982"/>
      <c r="AO253" s="982"/>
      <c r="AP253" s="982"/>
      <c r="AQ253" s="982"/>
      <c r="AR253" s="982"/>
      <c r="AS253" s="982"/>
      <c r="AT253" s="982"/>
      <c r="AU253" s="982"/>
      <c r="AV253" s="982"/>
      <c r="AW253" s="982"/>
      <c r="AX253" s="982"/>
      <c r="AY253" s="982"/>
      <c r="AZ253" s="982"/>
      <c r="BA253" s="982"/>
      <c r="BB253" s="982"/>
      <c r="BC253" s="982"/>
      <c r="BD253" s="982"/>
      <c r="BE253" s="982"/>
      <c r="BF253" s="982"/>
      <c r="BG253" s="982"/>
      <c r="BH253" s="982"/>
      <c r="BI253" s="982"/>
      <c r="BJ253" s="982"/>
      <c r="BK253" s="982"/>
      <c r="BL253" s="982"/>
      <c r="BM253" s="982"/>
      <c r="BN253" s="982"/>
      <c r="BO253" s="982"/>
      <c r="BP253" s="982"/>
      <c r="BQ253" s="982"/>
      <c r="BR253" s="982"/>
      <c r="BS253" s="982"/>
      <c r="BT253" s="982"/>
      <c r="BU253" s="982"/>
      <c r="BV253" s="982"/>
      <c r="BW253" s="982"/>
      <c r="BX253" s="982"/>
      <c r="BY253" s="982"/>
      <c r="BZ253" s="982"/>
      <c r="CA253" s="982"/>
      <c r="CB253" s="982"/>
      <c r="CC253" s="982"/>
      <c r="CD253" s="982"/>
      <c r="CE253" s="982"/>
      <c r="CF253" s="982"/>
      <c r="CG253" s="982"/>
      <c r="CH253" s="982"/>
      <c r="CI253" s="982"/>
      <c r="CJ253" s="982"/>
      <c r="CK253" s="982"/>
      <c r="CL253" s="982"/>
      <c r="CM253" s="982"/>
      <c r="CN253" s="982"/>
      <c r="CO253" s="982"/>
      <c r="CP253" s="982"/>
      <c r="CQ253" s="982"/>
      <c r="CR253" s="982"/>
      <c r="CS253" s="982"/>
      <c r="CT253" s="982"/>
      <c r="CU253" s="982"/>
      <c r="CV253" s="982"/>
      <c r="CW253" s="982"/>
      <c r="CX253" s="982"/>
      <c r="CY253" s="982"/>
      <c r="CZ253" s="982"/>
      <c r="DA253" s="982"/>
      <c r="DB253" s="982"/>
      <c r="DC253" s="982"/>
      <c r="DD253" s="982"/>
      <c r="DE253" s="982"/>
      <c r="DF253" s="982"/>
      <c r="DG253" s="880"/>
      <c r="DH253" s="880"/>
      <c r="DI253" s="880"/>
      <c r="DJ253" s="880"/>
      <c r="DK253" s="880"/>
      <c r="DL253" s="880"/>
      <c r="DM253" s="880"/>
      <c r="DN253" s="880"/>
      <c r="DO253" s="880"/>
      <c r="DP253" s="880"/>
      <c r="DQ253" s="880"/>
      <c r="DR253" s="880"/>
      <c r="DS253" s="880"/>
      <c r="DT253" s="880"/>
      <c r="DU253" s="880"/>
      <c r="DV253" s="880"/>
      <c r="DW253" s="880"/>
      <c r="DX253" s="880"/>
      <c r="DY253" s="880"/>
      <c r="DZ253" s="880"/>
      <c r="EA253" s="880"/>
      <c r="EB253" s="880"/>
      <c r="EC253" s="880"/>
      <c r="ED253" s="880"/>
      <c r="EE253" s="880"/>
      <c r="EF253" s="880"/>
      <c r="EG253" s="880"/>
      <c r="EH253" s="880"/>
      <c r="EI253" s="880"/>
      <c r="EJ253" s="880"/>
      <c r="EK253" s="880"/>
      <c r="EL253" s="880"/>
      <c r="EM253" s="880"/>
      <c r="EN253" s="880"/>
      <c r="EO253" s="880"/>
      <c r="EP253" s="880"/>
      <c r="EQ253" s="880"/>
      <c r="ER253" s="880"/>
      <c r="ES253" s="880"/>
      <c r="ET253" s="880"/>
      <c r="EU253" s="880"/>
      <c r="EV253" s="880"/>
      <c r="EW253" s="880"/>
      <c r="EX253" s="880"/>
      <c r="EY253" s="880"/>
      <c r="EZ253" s="880"/>
      <c r="FA253" s="880"/>
      <c r="FB253" s="880"/>
      <c r="FC253" s="880"/>
      <c r="FD253" s="880"/>
      <c r="FE253" s="880"/>
      <c r="FF253" s="880"/>
      <c r="FG253" s="880"/>
      <c r="FH253" s="880"/>
      <c r="FI253" s="880"/>
      <c r="FJ253" s="880"/>
      <c r="FK253" s="880"/>
      <c r="FL253" s="880"/>
      <c r="FM253" s="880"/>
      <c r="FN253" s="880"/>
      <c r="FO253" s="880"/>
      <c r="FP253" s="880"/>
      <c r="FQ253" s="880"/>
      <c r="FR253" s="880"/>
      <c r="FS253" s="880"/>
      <c r="FT253" s="880"/>
      <c r="FU253" s="880"/>
      <c r="FV253" s="880"/>
      <c r="FW253" s="880"/>
      <c r="FX253" s="880"/>
      <c r="FY253" s="880"/>
      <c r="FZ253" s="880"/>
      <c r="GA253" s="880"/>
      <c r="GB253" s="880"/>
      <c r="GC253" s="880"/>
      <c r="GD253" s="880"/>
      <c r="GE253" s="880"/>
      <c r="GF253" s="880"/>
      <c r="GG253" s="880"/>
      <c r="GH253" s="880"/>
      <c r="GI253" s="880"/>
      <c r="GJ253" s="880"/>
      <c r="GK253" s="880"/>
      <c r="GL253" s="880"/>
      <c r="GM253" s="880"/>
      <c r="GN253" s="880"/>
      <c r="GO253" s="880"/>
      <c r="GP253" s="880"/>
      <c r="GQ253" s="880"/>
      <c r="GR253" s="880"/>
      <c r="GS253" s="880"/>
      <c r="GT253" s="880"/>
      <c r="GU253" s="880"/>
      <c r="GV253" s="880"/>
      <c r="GW253" s="880"/>
      <c r="GX253" s="880"/>
      <c r="GY253" s="880"/>
      <c r="GZ253" s="880"/>
      <c r="HA253" s="880"/>
      <c r="HB253" s="880"/>
      <c r="HC253" s="880"/>
      <c r="HD253" s="880"/>
      <c r="HE253" s="880"/>
    </row>
    <row r="254" spans="1:241" s="851" customFormat="1" ht="32.25" hidden="1" customHeight="1">
      <c r="A254" s="962" t="str">
        <f t="shared" si="63"/>
        <v/>
      </c>
      <c r="B254" s="1460" t="str">
        <f t="shared" ref="B254:AI254" si="71">IF(B206="","",B206)</f>
        <v>LLA4B5B3</v>
      </c>
      <c r="C254" s="1461" t="str">
        <f t="shared" si="71"/>
        <v>Traduction  renforcée Japonais/Français 1</v>
      </c>
      <c r="D254" s="1027" t="str">
        <f t="shared" si="71"/>
        <v/>
      </c>
      <c r="E254" s="663" t="str">
        <f t="shared" si="71"/>
        <v>UE spécialisation</v>
      </c>
      <c r="F254" s="585" t="str">
        <f t="shared" si="71"/>
        <v>L2 LEA et L2 LLCER parc. Traduction</v>
      </c>
      <c r="G254" s="707" t="str">
        <f t="shared" si="71"/>
        <v>LLCER</v>
      </c>
      <c r="H254" s="699" t="str">
        <f t="shared" si="71"/>
        <v/>
      </c>
      <c r="I254" s="696" t="str">
        <f t="shared" si="71"/>
        <v>3</v>
      </c>
      <c r="J254" s="759">
        <f t="shared" si="71"/>
        <v>3</v>
      </c>
      <c r="K254" s="1284" t="str">
        <f t="shared" si="71"/>
        <v>DURRINGER Fabien</v>
      </c>
      <c r="L254" s="766">
        <f t="shared" si="71"/>
        <v>15</v>
      </c>
      <c r="M254" s="766" t="str">
        <f t="shared" si="71"/>
        <v/>
      </c>
      <c r="N254" s="758" t="str">
        <f t="shared" si="71"/>
        <v/>
      </c>
      <c r="O254" s="1353">
        <f t="shared" si="71"/>
        <v>18</v>
      </c>
      <c r="P254" s="1595" t="str">
        <f t="shared" si="71"/>
        <v/>
      </c>
      <c r="Q254" s="1808" t="str">
        <f t="shared" ref="Q254:R254" si="72">IF(Q206="","",Q206)</f>
        <v>100 % CC</v>
      </c>
      <c r="R254" s="1809" t="str">
        <f t="shared" si="72"/>
        <v>100 % CT devoir maison</v>
      </c>
      <c r="S254" s="1625">
        <f t="shared" si="71"/>
        <v>1</v>
      </c>
      <c r="T254" s="1395" t="str">
        <f t="shared" si="71"/>
        <v>CT</v>
      </c>
      <c r="U254" s="1363" t="str">
        <f t="shared" si="71"/>
        <v>écrit</v>
      </c>
      <c r="V254" s="1395" t="str">
        <f t="shared" si="71"/>
        <v>1h30</v>
      </c>
      <c r="W254" s="666">
        <f t="shared" si="71"/>
        <v>1</v>
      </c>
      <c r="X254" s="665" t="str">
        <f t="shared" si="71"/>
        <v>CT</v>
      </c>
      <c r="Y254" s="664" t="str">
        <f t="shared" si="71"/>
        <v>écrit</v>
      </c>
      <c r="Z254" s="664" t="str">
        <f t="shared" si="71"/>
        <v>1h30</v>
      </c>
      <c r="AA254" s="1366">
        <f t="shared" si="71"/>
        <v>1</v>
      </c>
      <c r="AB254" s="1362" t="str">
        <f t="shared" si="71"/>
        <v>CT</v>
      </c>
      <c r="AC254" s="1362" t="str">
        <f t="shared" si="71"/>
        <v>écrit</v>
      </c>
      <c r="AD254" s="1363" t="str">
        <f t="shared" si="71"/>
        <v>1h30</v>
      </c>
      <c r="AE254" s="666">
        <f t="shared" si="71"/>
        <v>1</v>
      </c>
      <c r="AF254" s="664" t="str">
        <f t="shared" si="71"/>
        <v>CT</v>
      </c>
      <c r="AG254" s="664" t="str">
        <f t="shared" si="71"/>
        <v>écrit</v>
      </c>
      <c r="AH254" s="664" t="str">
        <f t="shared" si="71"/>
        <v>1h30</v>
      </c>
      <c r="AI254" s="788" t="str">
        <f t="shared" si="71"/>
        <v/>
      </c>
      <c r="AJ254" s="982"/>
      <c r="AK254" s="982"/>
      <c r="AL254" s="982"/>
      <c r="AM254" s="982"/>
      <c r="AN254" s="982"/>
      <c r="AO254" s="982"/>
      <c r="AP254" s="982"/>
      <c r="AQ254" s="982"/>
      <c r="AR254" s="982"/>
      <c r="AS254" s="982"/>
      <c r="AT254" s="982"/>
      <c r="AU254" s="982"/>
      <c r="AV254" s="982"/>
      <c r="AW254" s="982"/>
      <c r="AX254" s="982"/>
      <c r="AY254" s="982"/>
      <c r="AZ254" s="982"/>
      <c r="BA254" s="982"/>
      <c r="BB254" s="982"/>
      <c r="BC254" s="982"/>
      <c r="BD254" s="982"/>
      <c r="BE254" s="982"/>
      <c r="BF254" s="982"/>
      <c r="BG254" s="982"/>
      <c r="BH254" s="982"/>
      <c r="BI254" s="982"/>
      <c r="BJ254" s="982"/>
      <c r="BK254" s="982"/>
      <c r="BL254" s="982"/>
      <c r="BM254" s="982"/>
      <c r="BN254" s="982"/>
      <c r="BO254" s="982"/>
      <c r="BP254" s="982"/>
      <c r="BQ254" s="982"/>
      <c r="BR254" s="982"/>
      <c r="BS254" s="982"/>
      <c r="BT254" s="982"/>
      <c r="BU254" s="982"/>
      <c r="BV254" s="982"/>
      <c r="BW254" s="982"/>
      <c r="BX254" s="982"/>
      <c r="BY254" s="982"/>
      <c r="BZ254" s="982"/>
      <c r="CA254" s="982"/>
      <c r="CB254" s="982"/>
      <c r="CC254" s="982"/>
      <c r="CD254" s="982"/>
      <c r="CE254" s="982"/>
      <c r="CF254" s="982"/>
      <c r="CG254" s="982"/>
      <c r="CH254" s="982"/>
      <c r="CI254" s="982"/>
      <c r="CJ254" s="982"/>
      <c r="CK254" s="982"/>
      <c r="CL254" s="982"/>
      <c r="CM254" s="982"/>
      <c r="CN254" s="982"/>
      <c r="CO254" s="982"/>
      <c r="CP254" s="982"/>
      <c r="CQ254" s="982"/>
      <c r="CR254" s="982"/>
      <c r="CS254" s="982"/>
      <c r="CT254" s="982"/>
      <c r="CU254" s="982"/>
      <c r="CV254" s="982"/>
      <c r="CW254" s="982"/>
      <c r="CX254" s="982"/>
      <c r="CY254" s="982"/>
      <c r="CZ254" s="982"/>
      <c r="DA254" s="982"/>
      <c r="DB254" s="982"/>
      <c r="DC254" s="982"/>
      <c r="DD254" s="982"/>
      <c r="DE254" s="982"/>
      <c r="DF254" s="982"/>
      <c r="DG254" s="880"/>
      <c r="DH254" s="880"/>
      <c r="DI254" s="880"/>
      <c r="DJ254" s="880"/>
      <c r="DK254" s="880"/>
      <c r="DL254" s="880"/>
      <c r="DM254" s="880"/>
      <c r="DN254" s="880"/>
      <c r="DO254" s="880"/>
      <c r="DP254" s="880"/>
      <c r="DQ254" s="880"/>
      <c r="DR254" s="880"/>
      <c r="DS254" s="880"/>
      <c r="DT254" s="880"/>
      <c r="DU254" s="880"/>
      <c r="DV254" s="880"/>
      <c r="DW254" s="880"/>
      <c r="DX254" s="880"/>
      <c r="DY254" s="880"/>
      <c r="DZ254" s="880"/>
      <c r="EA254" s="880"/>
      <c r="EB254" s="880"/>
      <c r="EC254" s="880"/>
      <c r="ED254" s="880"/>
      <c r="EE254" s="880"/>
      <c r="EF254" s="880"/>
      <c r="EG254" s="880"/>
      <c r="EH254" s="880"/>
      <c r="EI254" s="880"/>
      <c r="EJ254" s="880"/>
      <c r="EK254" s="880"/>
      <c r="EL254" s="880"/>
      <c r="EM254" s="880"/>
      <c r="EN254" s="880"/>
      <c r="EO254" s="880"/>
      <c r="EP254" s="880"/>
      <c r="EQ254" s="880"/>
      <c r="ER254" s="880"/>
      <c r="ES254" s="880"/>
      <c r="ET254" s="880"/>
      <c r="EU254" s="880"/>
      <c r="EV254" s="880"/>
      <c r="EW254" s="880"/>
      <c r="EX254" s="880"/>
      <c r="EY254" s="880"/>
      <c r="EZ254" s="880"/>
      <c r="FA254" s="880"/>
      <c r="FB254" s="880"/>
      <c r="FC254" s="880"/>
      <c r="FD254" s="880"/>
      <c r="FE254" s="880"/>
      <c r="FF254" s="880"/>
      <c r="FG254" s="880"/>
      <c r="FH254" s="880"/>
      <c r="FI254" s="880"/>
      <c r="FJ254" s="880"/>
      <c r="FK254" s="880"/>
      <c r="FL254" s="880"/>
      <c r="FM254" s="880"/>
      <c r="FN254" s="880"/>
      <c r="FO254" s="880"/>
      <c r="FP254" s="880"/>
      <c r="FQ254" s="880"/>
      <c r="FR254" s="880"/>
      <c r="FS254" s="880"/>
      <c r="FT254" s="880"/>
      <c r="FU254" s="880"/>
      <c r="FV254" s="880"/>
      <c r="FW254" s="880"/>
      <c r="FX254" s="880"/>
      <c r="FY254" s="880"/>
      <c r="FZ254" s="880"/>
      <c r="GA254" s="880"/>
      <c r="GB254" s="880"/>
      <c r="GC254" s="880"/>
      <c r="GD254" s="880"/>
      <c r="GE254" s="880"/>
      <c r="GF254" s="880"/>
      <c r="GG254" s="880"/>
      <c r="GH254" s="880"/>
      <c r="GI254" s="880"/>
      <c r="GJ254" s="880"/>
      <c r="GK254" s="880"/>
      <c r="GL254" s="880"/>
      <c r="GM254" s="880"/>
      <c r="GN254" s="880"/>
      <c r="GO254" s="880"/>
      <c r="GP254" s="880"/>
      <c r="GQ254" s="880"/>
      <c r="GR254" s="880"/>
      <c r="GS254" s="880"/>
      <c r="GT254" s="880"/>
      <c r="GU254" s="880"/>
      <c r="GV254" s="880"/>
      <c r="GW254" s="880"/>
      <c r="GX254" s="880"/>
      <c r="GY254" s="880"/>
      <c r="GZ254" s="880"/>
      <c r="HA254" s="880"/>
      <c r="HB254" s="880"/>
      <c r="HC254" s="880"/>
      <c r="HD254" s="880"/>
      <c r="HE254" s="880"/>
    </row>
    <row r="255" spans="1:241" ht="21" hidden="1" customHeight="1">
      <c r="A255" s="808" t="s">
        <v>639</v>
      </c>
      <c r="B255" s="808" t="s">
        <v>638</v>
      </c>
      <c r="C255" s="804" t="s">
        <v>72</v>
      </c>
      <c r="D255" s="981"/>
      <c r="E255" s="813" t="s">
        <v>596</v>
      </c>
      <c r="F255" s="813"/>
      <c r="G255" s="816"/>
      <c r="H255" s="803"/>
      <c r="I255" s="1058"/>
      <c r="J255" s="1044"/>
      <c r="K255" s="1044"/>
      <c r="L255" s="1044"/>
      <c r="M255" s="1044"/>
      <c r="N255" s="889"/>
      <c r="O255" s="889"/>
      <c r="P255" s="1693"/>
      <c r="Q255" s="1755"/>
      <c r="R255" s="1756"/>
      <c r="S255" s="1618"/>
      <c r="T255" s="1040"/>
      <c r="U255" s="1105"/>
      <c r="V255" s="967"/>
      <c r="W255" s="1105"/>
      <c r="X255" s="1105"/>
      <c r="Y255" s="1105"/>
      <c r="Z255" s="1105"/>
      <c r="AA255" s="1105"/>
      <c r="AB255" s="1105"/>
      <c r="AC255" s="1105"/>
      <c r="AD255" s="1105"/>
      <c r="AE255" s="1105"/>
      <c r="AF255" s="1105"/>
      <c r="AG255" s="1105"/>
      <c r="AH255" s="1105"/>
      <c r="AI255" s="884"/>
      <c r="HF255" s="1201"/>
      <c r="HG255" s="1201"/>
      <c r="HH255" s="1201"/>
      <c r="HI255" s="1201"/>
      <c r="HJ255" s="1201"/>
      <c r="HK255" s="1201"/>
      <c r="HL255" s="1201"/>
      <c r="HM255" s="1201"/>
      <c r="HN255" s="1201"/>
      <c r="HO255" s="1201"/>
      <c r="HP255" s="1201"/>
      <c r="HQ255" s="1201"/>
      <c r="HR255" s="1201"/>
      <c r="HS255" s="1201"/>
      <c r="HT255" s="1201"/>
      <c r="HU255" s="1201"/>
      <c r="HV255" s="1201"/>
      <c r="HW255" s="1201"/>
      <c r="HX255" s="1201"/>
      <c r="HY255" s="1201"/>
      <c r="HZ255" s="1201"/>
      <c r="IA255" s="1201"/>
      <c r="IB255" s="1201"/>
      <c r="IC255" s="1201"/>
      <c r="ID255" s="1201"/>
      <c r="IE255" s="1201"/>
      <c r="IF255" s="1201"/>
      <c r="IG255" s="1201"/>
    </row>
    <row r="256" spans="1:241" ht="39" hidden="1" customHeight="1">
      <c r="A256" s="644" t="str">
        <f>+IF(A208="","",A208)</f>
        <v/>
      </c>
      <c r="B256" s="901" t="str">
        <f t="shared" ref="B256:AI259" si="73">+IF(B208="","",B208)</f>
        <v>LLA4B60</v>
      </c>
      <c r="C256" s="691" t="str">
        <f t="shared" si="73"/>
        <v>Cultures populaires états-uniennes / American Popular Culture</v>
      </c>
      <c r="D256" s="818" t="str">
        <f t="shared" si="73"/>
        <v/>
      </c>
      <c r="E256" s="663" t="str">
        <f t="shared" si="73"/>
        <v>UE spécialisation</v>
      </c>
      <c r="F256" s="579" t="str">
        <f t="shared" si="73"/>
        <v>L2 LEA et L2 LLCER parc. Médiation interculturelle</v>
      </c>
      <c r="G256" s="707" t="str">
        <f t="shared" si="73"/>
        <v>LLCER</v>
      </c>
      <c r="H256" s="578" t="str">
        <f t="shared" si="73"/>
        <v/>
      </c>
      <c r="I256" s="654" t="str">
        <f t="shared" si="73"/>
        <v>3</v>
      </c>
      <c r="J256" s="745">
        <f t="shared" si="73"/>
        <v>3</v>
      </c>
      <c r="K256" s="770" t="str">
        <f t="shared" si="73"/>
        <v>TABUTEAU Eric</v>
      </c>
      <c r="L256" s="770">
        <f t="shared" si="73"/>
        <v>11</v>
      </c>
      <c r="M256" s="770" t="str">
        <f t="shared" si="73"/>
        <v/>
      </c>
      <c r="N256" s="673" t="str">
        <f t="shared" si="73"/>
        <v/>
      </c>
      <c r="O256" s="641">
        <f t="shared" si="73"/>
        <v>18</v>
      </c>
      <c r="P256" s="1596" t="str">
        <f t="shared" si="73"/>
        <v/>
      </c>
      <c r="Q256" s="1796" t="str">
        <f t="shared" si="73"/>
        <v>pas de changement</v>
      </c>
      <c r="R256" s="1801" t="str">
        <f t="shared" si="73"/>
        <v>100 % CT devoir maison</v>
      </c>
      <c r="S256" s="1625">
        <f t="shared" si="73"/>
        <v>1</v>
      </c>
      <c r="T256" s="1362" t="str">
        <f t="shared" si="73"/>
        <v>CC</v>
      </c>
      <c r="U256" s="1363" t="str">
        <f t="shared" si="73"/>
        <v>écrit et oral</v>
      </c>
      <c r="V256" s="1362" t="str">
        <f t="shared" si="73"/>
        <v>écrit 1h30 + oral 15 min</v>
      </c>
      <c r="W256" s="666">
        <f t="shared" si="73"/>
        <v>1</v>
      </c>
      <c r="X256" s="665" t="str">
        <f t="shared" si="73"/>
        <v>CT</v>
      </c>
      <c r="Y256" s="664" t="str">
        <f t="shared" si="73"/>
        <v>écrit</v>
      </c>
      <c r="Z256" s="664" t="str">
        <f t="shared" si="73"/>
        <v>1h30</v>
      </c>
      <c r="AA256" s="1366">
        <f t="shared" si="73"/>
        <v>1</v>
      </c>
      <c r="AB256" s="1362" t="str">
        <f t="shared" si="73"/>
        <v>CT</v>
      </c>
      <c r="AC256" s="1362" t="str">
        <f t="shared" si="73"/>
        <v>écrit</v>
      </c>
      <c r="AD256" s="1363" t="str">
        <f t="shared" si="73"/>
        <v>1h30</v>
      </c>
      <c r="AE256" s="666">
        <f t="shared" si="73"/>
        <v>1</v>
      </c>
      <c r="AF256" s="664" t="str">
        <f t="shared" si="73"/>
        <v>CT</v>
      </c>
      <c r="AG256" s="664" t="str">
        <f t="shared" si="73"/>
        <v>écrit</v>
      </c>
      <c r="AH256" s="664" t="str">
        <f t="shared" si="73"/>
        <v>1h30</v>
      </c>
      <c r="AI256" s="790" t="str">
        <f t="shared" si="73"/>
        <v/>
      </c>
    </row>
    <row r="257" spans="1:241" ht="30" hidden="1" customHeight="1">
      <c r="A257" s="1116" t="str">
        <f t="shared" ref="A257:P259" si="74">+IF(A209="","",A209)</f>
        <v>LCLA4B04</v>
      </c>
      <c r="B257" s="1116" t="str">
        <f t="shared" si="74"/>
        <v>LLA4B61</v>
      </c>
      <c r="C257" s="1117" t="str">
        <f t="shared" si="74"/>
        <v>Choix UE spécialisation parcours Médiation S4</v>
      </c>
      <c r="D257" s="1114" t="str">
        <f t="shared" si="74"/>
        <v/>
      </c>
      <c r="E257" s="953" t="str">
        <f t="shared" si="74"/>
        <v>BLOC</v>
      </c>
      <c r="F257" s="990" t="str">
        <f t="shared" si="74"/>
        <v/>
      </c>
      <c r="G257" s="1115" t="str">
        <f t="shared" si="74"/>
        <v>LLCER</v>
      </c>
      <c r="H257" s="806" t="str">
        <f t="shared" si="74"/>
        <v>1 UE / 3 ECTS</v>
      </c>
      <c r="I257" s="1113">
        <f t="shared" si="74"/>
        <v>3</v>
      </c>
      <c r="J257" s="1113">
        <f t="shared" si="74"/>
        <v>3</v>
      </c>
      <c r="K257" s="814" t="str">
        <f t="shared" si="74"/>
        <v/>
      </c>
      <c r="L257" s="814" t="str">
        <f t="shared" si="74"/>
        <v/>
      </c>
      <c r="M257" s="802" t="str">
        <f t="shared" si="74"/>
        <v/>
      </c>
      <c r="N257" s="801" t="str">
        <f t="shared" si="74"/>
        <v/>
      </c>
      <c r="O257" s="801" t="str">
        <f t="shared" si="74"/>
        <v/>
      </c>
      <c r="P257" s="1688" t="str">
        <f t="shared" si="74"/>
        <v/>
      </c>
      <c r="Q257" s="1743"/>
      <c r="R257" s="1744"/>
      <c r="S257" s="1571"/>
      <c r="T257" s="801"/>
      <c r="U257" s="801"/>
      <c r="V257" s="801"/>
      <c r="W257" s="801"/>
      <c r="X257" s="801"/>
      <c r="Y257" s="801"/>
      <c r="Z257" s="801"/>
      <c r="AA257" s="801"/>
      <c r="AB257" s="801"/>
      <c r="AC257" s="801"/>
      <c r="AD257" s="801"/>
      <c r="AE257" s="801"/>
      <c r="AF257" s="801"/>
      <c r="AG257" s="801"/>
      <c r="AH257" s="801"/>
      <c r="AI257" s="801"/>
      <c r="HF257" s="1201"/>
      <c r="HG257" s="1201"/>
      <c r="HH257" s="1201"/>
      <c r="HI257" s="1201"/>
      <c r="HJ257" s="1201"/>
      <c r="HK257" s="1201"/>
      <c r="HL257" s="1201"/>
      <c r="HM257" s="1201"/>
      <c r="HN257" s="1201"/>
    </row>
    <row r="258" spans="1:241" ht="89.25" hidden="1">
      <c r="A258" s="644" t="str">
        <f t="shared" si="74"/>
        <v/>
      </c>
      <c r="B258" s="901" t="str">
        <f t="shared" si="73"/>
        <v>LLA4B61A</v>
      </c>
      <c r="C258" s="717" t="str">
        <f t="shared" si="73"/>
        <v>Introduction aux études irlandaises / Introduction to Irish History and Society</v>
      </c>
      <c r="D258" s="818" t="str">
        <f t="shared" si="73"/>
        <v>LOL3BB5LOL3CB5LOL3JB5</v>
      </c>
      <c r="E258" s="663" t="str">
        <f t="shared" si="73"/>
        <v>UE spécialisation</v>
      </c>
      <c r="F258" s="579" t="str">
        <f t="shared" si="73"/>
        <v>L2 LEA et L2 LLCER parc. Médiation interculturelle</v>
      </c>
      <c r="G258" s="707" t="str">
        <f t="shared" si="73"/>
        <v>LLCER</v>
      </c>
      <c r="H258" s="585" t="str">
        <f t="shared" si="73"/>
        <v/>
      </c>
      <c r="I258" s="654" t="str">
        <f t="shared" si="73"/>
        <v>3</v>
      </c>
      <c r="J258" s="745">
        <f t="shared" si="73"/>
        <v>3</v>
      </c>
      <c r="K258" s="770" t="str">
        <f t="shared" si="73"/>
        <v>FISCHER Karin</v>
      </c>
      <c r="L258" s="770">
        <f t="shared" si="73"/>
        <v>11</v>
      </c>
      <c r="M258" s="770" t="str">
        <f t="shared" si="73"/>
        <v/>
      </c>
      <c r="N258" s="673" t="str">
        <f t="shared" si="73"/>
        <v/>
      </c>
      <c r="O258" s="641">
        <f t="shared" si="73"/>
        <v>18</v>
      </c>
      <c r="P258" s="1596" t="str">
        <f t="shared" si="73"/>
        <v/>
      </c>
      <c r="Q258" s="1796" t="str">
        <f t="shared" ref="Q258:R258" si="75">+IF(Q210="","",Q210)</f>
        <v>pas de changement</v>
      </c>
      <c r="R258" s="1801" t="str">
        <f t="shared" si="75"/>
        <v>100% CT /Oral à distance / 20mn</v>
      </c>
      <c r="S258" s="1625">
        <f t="shared" si="73"/>
        <v>1</v>
      </c>
      <c r="T258" s="1362" t="str">
        <f t="shared" si="73"/>
        <v>CC</v>
      </c>
      <c r="U258" s="1363" t="str">
        <f t="shared" si="73"/>
        <v>écrit et oral</v>
      </c>
      <c r="V258" s="1362" t="str">
        <f t="shared" si="73"/>
        <v>écrit 1h30 et oral 15 min</v>
      </c>
      <c r="W258" s="666">
        <f t="shared" si="73"/>
        <v>1</v>
      </c>
      <c r="X258" s="665" t="str">
        <f t="shared" si="73"/>
        <v>CT</v>
      </c>
      <c r="Y258" s="664" t="str">
        <f t="shared" si="73"/>
        <v>écrit</v>
      </c>
      <c r="Z258" s="664" t="str">
        <f t="shared" si="73"/>
        <v>1h30</v>
      </c>
      <c r="AA258" s="1366">
        <f t="shared" si="73"/>
        <v>1</v>
      </c>
      <c r="AB258" s="1362" t="str">
        <f t="shared" si="73"/>
        <v>CT</v>
      </c>
      <c r="AC258" s="1362" t="str">
        <f t="shared" si="73"/>
        <v>écrit</v>
      </c>
      <c r="AD258" s="1363" t="str">
        <f t="shared" si="73"/>
        <v>1h30</v>
      </c>
      <c r="AE258" s="666">
        <f t="shared" si="73"/>
        <v>1</v>
      </c>
      <c r="AF258" s="664" t="str">
        <f t="shared" si="73"/>
        <v>CT</v>
      </c>
      <c r="AG258" s="664" t="str">
        <f t="shared" si="73"/>
        <v>écrit</v>
      </c>
      <c r="AH258" s="664" t="str">
        <f t="shared" si="73"/>
        <v>1h30</v>
      </c>
      <c r="AI258" s="790" t="str">
        <f t="shared" si="73"/>
        <v>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v>
      </c>
    </row>
    <row r="259" spans="1:241" ht="53.25" hidden="1" customHeight="1">
      <c r="A259" s="819" t="str">
        <f t="shared" si="74"/>
        <v/>
      </c>
      <c r="B259" s="901" t="str">
        <f t="shared" si="73"/>
        <v>LLA4C7A</v>
      </c>
      <c r="C259" s="691" t="str">
        <f t="shared" si="73"/>
        <v>Introduction à l'iconographie Espagnol S4</v>
      </c>
      <c r="D259" s="1027" t="str">
        <f t="shared" si="73"/>
        <v>LOL4BC4LOL4CC4LOL4JC4</v>
      </c>
      <c r="E259" s="663" t="str">
        <f t="shared" si="73"/>
        <v>UE spécialisation</v>
      </c>
      <c r="F259" s="585" t="str">
        <f t="shared" si="73"/>
        <v>L2 LEA et L2 LLCER parc. MEEF 2 Espagnol et Médiation interculturelle</v>
      </c>
      <c r="G259" s="707" t="str">
        <f t="shared" si="73"/>
        <v>LLCER</v>
      </c>
      <c r="H259" s="578" t="str">
        <f t="shared" si="73"/>
        <v/>
      </c>
      <c r="I259" s="654" t="str">
        <f t="shared" si="73"/>
        <v>3</v>
      </c>
      <c r="J259" s="745">
        <f t="shared" si="73"/>
        <v>3</v>
      </c>
      <c r="K259" s="770" t="str">
        <f t="shared" si="73"/>
        <v>EYMAR Marcos</v>
      </c>
      <c r="L259" s="770">
        <f t="shared" si="73"/>
        <v>14</v>
      </c>
      <c r="M259" s="770" t="str">
        <f t="shared" si="73"/>
        <v/>
      </c>
      <c r="N259" s="673" t="str">
        <f t="shared" si="73"/>
        <v/>
      </c>
      <c r="O259" s="641">
        <f t="shared" si="73"/>
        <v>18</v>
      </c>
      <c r="P259" s="1596" t="str">
        <f t="shared" si="73"/>
        <v/>
      </c>
      <c r="Q259" s="1796" t="str">
        <f t="shared" ref="Q259:R259" si="76">+IF(Q211="","",Q211)</f>
        <v>100% CC / écrit à distance / 3h00</v>
      </c>
      <c r="R259" s="1801" t="str">
        <f t="shared" si="76"/>
        <v>100% CT / écrit à distance / 3h00</v>
      </c>
      <c r="S259" s="1617">
        <f t="shared" si="73"/>
        <v>1</v>
      </c>
      <c r="T259" s="1362" t="str">
        <f t="shared" si="73"/>
        <v>CC</v>
      </c>
      <c r="U259" s="1363" t="str">
        <f t="shared" si="73"/>
        <v>écrit et oral</v>
      </c>
      <c r="V259" s="1362" t="str">
        <f t="shared" si="73"/>
        <v/>
      </c>
      <c r="W259" s="661">
        <f t="shared" si="73"/>
        <v>1</v>
      </c>
      <c r="X259" s="665" t="str">
        <f t="shared" si="73"/>
        <v>CT</v>
      </c>
      <c r="Y259" s="664" t="str">
        <f t="shared" si="73"/>
        <v>oral</v>
      </c>
      <c r="Z259" s="664" t="str">
        <f t="shared" si="73"/>
        <v>20 min</v>
      </c>
      <c r="AA259" s="1356">
        <f t="shared" si="73"/>
        <v>1</v>
      </c>
      <c r="AB259" s="1362" t="str">
        <f t="shared" si="73"/>
        <v>CT</v>
      </c>
      <c r="AC259" s="1362" t="str">
        <f t="shared" si="73"/>
        <v>oral</v>
      </c>
      <c r="AD259" s="1363" t="str">
        <f t="shared" si="73"/>
        <v>20 min</v>
      </c>
      <c r="AE259" s="666">
        <f t="shared" si="73"/>
        <v>1</v>
      </c>
      <c r="AF259" s="664" t="str">
        <f t="shared" si="73"/>
        <v>CT</v>
      </c>
      <c r="AG259" s="664" t="str">
        <f t="shared" si="73"/>
        <v>oral</v>
      </c>
      <c r="AH259" s="664" t="str">
        <f t="shared" si="73"/>
        <v>20 min</v>
      </c>
      <c r="AI259" s="790" t="str">
        <f t="shared" si="73"/>
        <v>Initiation à l'étude de tableaux espagnols et latino-américains.</v>
      </c>
    </row>
    <row r="260" spans="1:241" ht="30.75" customHeight="1">
      <c r="A260" s="605"/>
      <c r="B260" s="605"/>
      <c r="C260" s="873"/>
      <c r="D260" s="1246"/>
      <c r="E260" s="846"/>
      <c r="F260" s="846"/>
      <c r="G260" s="846"/>
      <c r="H260" s="846"/>
      <c r="I260" s="846"/>
      <c r="J260" s="1091" t="s">
        <v>31</v>
      </c>
      <c r="K260" s="954"/>
      <c r="L260" s="954"/>
      <c r="M260" s="954"/>
      <c r="N260" s="870"/>
      <c r="O260" s="846"/>
      <c r="P260" s="1697"/>
      <c r="Q260" s="1767"/>
      <c r="R260" s="1768"/>
      <c r="S260" s="1712"/>
      <c r="T260" s="842"/>
      <c r="U260" s="842"/>
      <c r="V260" s="842"/>
      <c r="W260" s="842"/>
      <c r="X260" s="842"/>
      <c r="Y260" s="842"/>
      <c r="Z260" s="842"/>
      <c r="AA260" s="842"/>
      <c r="AB260" s="842"/>
      <c r="AC260" s="842"/>
      <c r="AD260" s="842"/>
      <c r="AE260" s="842"/>
      <c r="AF260" s="842"/>
      <c r="AG260" s="842"/>
      <c r="AH260" s="842"/>
      <c r="AI260" s="987"/>
    </row>
    <row r="261" spans="1:241" ht="23.25" customHeight="1">
      <c r="A261" s="1125" t="s">
        <v>516</v>
      </c>
      <c r="B261" s="1126" t="s">
        <v>814</v>
      </c>
      <c r="C261" s="965" t="s">
        <v>517</v>
      </c>
      <c r="D261" s="1289"/>
      <c r="E261" s="882"/>
      <c r="F261" s="882"/>
      <c r="G261" s="882"/>
      <c r="H261" s="882"/>
      <c r="I261" s="882"/>
      <c r="J261" s="1006"/>
      <c r="K261" s="1070"/>
      <c r="L261" s="1070"/>
      <c r="M261" s="1070"/>
      <c r="N261" s="1006"/>
      <c r="O261" s="882"/>
      <c r="P261" s="1593"/>
      <c r="Q261" s="1737"/>
      <c r="R261" s="1738"/>
      <c r="S261" s="1710"/>
      <c r="T261" s="852"/>
      <c r="U261" s="852"/>
      <c r="V261" s="852"/>
      <c r="W261" s="852"/>
      <c r="X261" s="852"/>
      <c r="Y261" s="852"/>
      <c r="Z261" s="852"/>
      <c r="AA261" s="852"/>
      <c r="AB261" s="852"/>
      <c r="AC261" s="852"/>
      <c r="AD261" s="852"/>
      <c r="AE261" s="852"/>
      <c r="AF261" s="852"/>
      <c r="AG261" s="852"/>
      <c r="AH261" s="852"/>
      <c r="AI261" s="992"/>
    </row>
    <row r="262" spans="1:241" ht="23.25" hidden="1" customHeight="1">
      <c r="A262" s="637" t="s">
        <v>643</v>
      </c>
      <c r="B262" s="925" t="s">
        <v>221</v>
      </c>
      <c r="C262" s="1103" t="s">
        <v>223</v>
      </c>
      <c r="D262" s="1247"/>
      <c r="E262" s="872" t="s">
        <v>597</v>
      </c>
      <c r="F262" s="872"/>
      <c r="G262" s="636"/>
      <c r="H262" s="636"/>
      <c r="I262" s="636"/>
      <c r="J262" s="744"/>
      <c r="K262" s="756"/>
      <c r="L262" s="756"/>
      <c r="M262" s="756"/>
      <c r="N262" s="751"/>
      <c r="O262" s="638"/>
      <c r="P262" s="1594"/>
      <c r="Q262" s="1739"/>
      <c r="R262" s="1740"/>
      <c r="S262" s="1711"/>
      <c r="T262" s="639"/>
      <c r="U262" s="639"/>
      <c r="V262" s="639"/>
      <c r="W262" s="639"/>
      <c r="X262" s="639"/>
      <c r="Y262" s="639"/>
      <c r="Z262" s="639"/>
      <c r="AA262" s="639"/>
      <c r="AB262" s="639"/>
      <c r="AC262" s="639"/>
      <c r="AD262" s="639"/>
      <c r="AE262" s="639"/>
      <c r="AF262" s="639"/>
      <c r="AG262" s="639"/>
      <c r="AH262" s="639"/>
      <c r="AI262" s="787"/>
    </row>
    <row r="263" spans="1:241" ht="23.25" hidden="1" customHeight="1">
      <c r="A263" s="1109"/>
      <c r="B263" s="1109"/>
      <c r="C263" s="1112" t="s">
        <v>484</v>
      </c>
      <c r="D263" s="1230"/>
      <c r="E263" s="853"/>
      <c r="F263" s="853"/>
      <c r="G263" s="1111"/>
      <c r="H263" s="1111"/>
      <c r="I263" s="1111">
        <f>+I264+I269+I272+I277+I278</f>
        <v>24</v>
      </c>
      <c r="J263" s="1111">
        <f>+J264+J269+J272+J277+J278</f>
        <v>24</v>
      </c>
      <c r="K263" s="1111"/>
      <c r="L263" s="1111"/>
      <c r="M263" s="1111"/>
      <c r="N263" s="1111"/>
      <c r="O263" s="1111"/>
      <c r="P263" s="1687"/>
      <c r="Q263" s="1741"/>
      <c r="R263" s="1742"/>
      <c r="S263" s="1612"/>
      <c r="T263" s="1111"/>
      <c r="U263" s="1111"/>
      <c r="V263" s="1111"/>
      <c r="W263" s="1111"/>
      <c r="X263" s="1111"/>
      <c r="Y263" s="1111"/>
      <c r="Z263" s="1111"/>
      <c r="AA263" s="1111"/>
      <c r="AB263" s="1111"/>
      <c r="AC263" s="1111"/>
      <c r="AD263" s="1111"/>
      <c r="AE263" s="1111"/>
      <c r="AF263" s="1111"/>
      <c r="AG263" s="1111"/>
      <c r="AH263" s="1111"/>
      <c r="AI263" s="1118"/>
      <c r="AJ263" s="866"/>
      <c r="AK263" s="866"/>
      <c r="AL263" s="866"/>
      <c r="AM263" s="866"/>
      <c r="AN263" s="866"/>
      <c r="AO263" s="866"/>
      <c r="AP263" s="866"/>
      <c r="AQ263" s="866"/>
      <c r="AR263" s="866"/>
      <c r="AS263" s="866"/>
      <c r="AT263" s="866"/>
      <c r="AU263" s="866"/>
      <c r="AV263" s="866"/>
      <c r="AW263" s="866"/>
      <c r="AX263" s="866"/>
      <c r="AY263" s="866"/>
      <c r="AZ263" s="866"/>
      <c r="BA263" s="866"/>
      <c r="BB263" s="866"/>
      <c r="BC263" s="866"/>
      <c r="BD263" s="866"/>
      <c r="BE263" s="866"/>
      <c r="BF263" s="866"/>
      <c r="BG263" s="866"/>
      <c r="BH263" s="866"/>
      <c r="BI263" s="866"/>
      <c r="BJ263" s="866"/>
      <c r="BK263" s="866"/>
      <c r="BL263" s="866"/>
      <c r="BM263" s="866"/>
      <c r="BN263" s="866"/>
      <c r="BO263" s="866"/>
      <c r="BP263" s="866"/>
      <c r="BQ263" s="866"/>
      <c r="BR263" s="866"/>
      <c r="BS263" s="866"/>
      <c r="BT263" s="866"/>
      <c r="BU263" s="866"/>
      <c r="BV263" s="866"/>
      <c r="BW263" s="866"/>
      <c r="BX263" s="866"/>
      <c r="BY263" s="866"/>
      <c r="BZ263" s="866"/>
      <c r="CA263" s="866"/>
      <c r="CB263" s="866"/>
      <c r="CC263" s="866"/>
      <c r="CD263" s="866"/>
      <c r="CE263" s="866"/>
      <c r="CF263" s="866"/>
      <c r="CG263" s="866"/>
      <c r="CH263" s="866"/>
      <c r="CI263" s="866"/>
      <c r="CJ263" s="866"/>
      <c r="CK263" s="866"/>
      <c r="CL263" s="866"/>
      <c r="CM263" s="866"/>
      <c r="CN263" s="866"/>
      <c r="CO263" s="866"/>
      <c r="CP263" s="866"/>
      <c r="CQ263" s="866"/>
      <c r="CR263" s="866"/>
      <c r="CS263" s="866"/>
      <c r="CT263" s="866"/>
      <c r="CU263" s="866"/>
      <c r="CV263" s="866"/>
      <c r="CW263" s="866"/>
      <c r="CX263" s="866"/>
      <c r="CY263" s="866"/>
      <c r="CZ263" s="866"/>
      <c r="DA263" s="866"/>
      <c r="DB263" s="866"/>
      <c r="DC263" s="866"/>
      <c r="DD263" s="866"/>
      <c r="DE263" s="866"/>
      <c r="DF263" s="866"/>
      <c r="DG263" s="1057"/>
      <c r="DH263" s="1057"/>
      <c r="DI263" s="1057"/>
      <c r="DJ263" s="1057"/>
      <c r="DK263" s="1057"/>
      <c r="DL263" s="1057"/>
      <c r="DM263" s="1057"/>
      <c r="DN263" s="1057"/>
      <c r="DO263" s="1057"/>
      <c r="DP263" s="1057"/>
      <c r="DQ263" s="1057"/>
      <c r="DR263" s="1057"/>
      <c r="DS263" s="1057"/>
      <c r="DT263" s="1057"/>
      <c r="DU263" s="1057"/>
      <c r="DV263" s="1057"/>
      <c r="DW263" s="1057"/>
      <c r="DX263" s="1057"/>
      <c r="DY263" s="1057"/>
      <c r="DZ263" s="1057"/>
      <c r="EA263" s="1057"/>
      <c r="EB263" s="1057"/>
      <c r="EC263" s="1057"/>
      <c r="ED263" s="1057"/>
      <c r="EE263" s="1057"/>
      <c r="EF263" s="1057"/>
      <c r="EG263" s="1057"/>
      <c r="EH263" s="1057"/>
      <c r="EI263" s="1057"/>
      <c r="EJ263" s="1057"/>
      <c r="EK263" s="1057"/>
      <c r="EL263" s="1057"/>
      <c r="EM263" s="1057"/>
      <c r="EN263" s="1057"/>
      <c r="EO263" s="1057"/>
      <c r="EP263" s="1057"/>
      <c r="EQ263" s="1057"/>
      <c r="ER263" s="1057"/>
      <c r="ES263" s="1057"/>
      <c r="ET263" s="1057"/>
      <c r="EU263" s="1057"/>
      <c r="EV263" s="1057"/>
      <c r="EW263" s="1057"/>
      <c r="EX263" s="1057"/>
      <c r="EY263" s="1057"/>
      <c r="EZ263" s="1057"/>
      <c r="FA263" s="1057"/>
      <c r="FB263" s="1057"/>
      <c r="FC263" s="1057"/>
      <c r="FD263" s="1057"/>
      <c r="FE263" s="1057"/>
      <c r="FF263" s="1057"/>
      <c r="FG263" s="1057"/>
      <c r="FH263" s="1057"/>
      <c r="FI263" s="1057"/>
      <c r="FJ263" s="1057"/>
      <c r="FK263" s="1057"/>
      <c r="FL263" s="1057"/>
      <c r="FM263" s="1057"/>
      <c r="FN263" s="1057"/>
      <c r="FO263" s="1057"/>
      <c r="FP263" s="1057"/>
      <c r="FQ263" s="1057"/>
      <c r="FR263" s="1057"/>
      <c r="FS263" s="1057"/>
      <c r="FT263" s="1057"/>
      <c r="FU263" s="1057"/>
      <c r="FV263" s="1057"/>
      <c r="FW263" s="1057"/>
      <c r="FX263" s="1057"/>
      <c r="FY263" s="1057"/>
      <c r="FZ263" s="1057"/>
      <c r="GA263" s="1057"/>
      <c r="GB263" s="1057"/>
      <c r="GC263" s="1057"/>
      <c r="GD263" s="1057"/>
      <c r="GE263" s="1057"/>
      <c r="GF263" s="1057"/>
      <c r="GG263" s="1057"/>
      <c r="GH263" s="1057"/>
      <c r="GI263" s="1057"/>
      <c r="GJ263" s="1057"/>
      <c r="GK263" s="1057"/>
      <c r="GL263" s="1057"/>
      <c r="GM263" s="1057"/>
      <c r="GN263" s="1057"/>
      <c r="GO263" s="1057"/>
      <c r="GP263" s="1057"/>
      <c r="GQ263" s="1057"/>
      <c r="GR263" s="1057"/>
      <c r="GS263" s="1057"/>
      <c r="GT263" s="1057"/>
      <c r="GU263" s="1057"/>
      <c r="GV263" s="1057"/>
      <c r="GW263" s="1057"/>
      <c r="GX263" s="1057"/>
      <c r="GY263" s="1057"/>
      <c r="GZ263" s="1057"/>
      <c r="HA263" s="1057"/>
      <c r="HB263" s="1057"/>
      <c r="HC263" s="1057"/>
      <c r="HD263" s="1057"/>
      <c r="HE263" s="1057"/>
      <c r="HF263" s="1057"/>
      <c r="HG263" s="1057"/>
      <c r="HH263" s="1057"/>
      <c r="HI263" s="1057"/>
      <c r="HJ263" s="1057"/>
      <c r="HK263" s="1057"/>
      <c r="HL263" s="1057"/>
      <c r="HM263" s="1057"/>
      <c r="HN263" s="1057"/>
      <c r="HO263" s="1201"/>
      <c r="HP263" s="1201"/>
      <c r="HQ263" s="1201"/>
      <c r="HR263" s="1201"/>
      <c r="HS263" s="1201"/>
      <c r="HT263" s="1201"/>
      <c r="HU263" s="1201"/>
      <c r="HV263" s="1201"/>
      <c r="HW263" s="1201"/>
      <c r="HX263" s="1201"/>
      <c r="HY263" s="1201"/>
      <c r="HZ263" s="1201"/>
      <c r="IA263" s="1201"/>
      <c r="IB263" s="1201"/>
      <c r="IC263" s="1201"/>
      <c r="ID263" s="1201"/>
      <c r="IE263" s="1201"/>
      <c r="IF263" s="1201"/>
      <c r="IG263" s="1201"/>
    </row>
    <row r="264" spans="1:241" ht="28.5" hidden="1" customHeight="1">
      <c r="A264" s="1116" t="s">
        <v>651</v>
      </c>
      <c r="B264" s="1116" t="s">
        <v>225</v>
      </c>
      <c r="C264" s="1117" t="s">
        <v>872</v>
      </c>
      <c r="D264" s="1114"/>
      <c r="E264" s="953" t="s">
        <v>500</v>
      </c>
      <c r="F264" s="990"/>
      <c r="G264" s="1115"/>
      <c r="H264" s="806"/>
      <c r="I264" s="1113">
        <f>+SUM(I265:I268)</f>
        <v>11</v>
      </c>
      <c r="J264" s="1113">
        <f>+SUM(J265:J268)</f>
        <v>11</v>
      </c>
      <c r="K264" s="814"/>
      <c r="L264" s="814"/>
      <c r="M264" s="802"/>
      <c r="N264" s="801"/>
      <c r="O264" s="801"/>
      <c r="P264" s="1688"/>
      <c r="Q264" s="1743"/>
      <c r="R264" s="1744"/>
      <c r="S264" s="1571"/>
      <c r="T264" s="801"/>
      <c r="U264" s="801"/>
      <c r="V264" s="801"/>
      <c r="W264" s="801"/>
      <c r="X264" s="801"/>
      <c r="Y264" s="801"/>
      <c r="Z264" s="801"/>
      <c r="AA264" s="801"/>
      <c r="AB264" s="801"/>
      <c r="AC264" s="801"/>
      <c r="AD264" s="801"/>
      <c r="AE264" s="801"/>
      <c r="AF264" s="801"/>
      <c r="AG264" s="801"/>
      <c r="AH264" s="801"/>
      <c r="AI264" s="801"/>
      <c r="HF264" s="1201"/>
      <c r="HG264" s="1201"/>
      <c r="HH264" s="1201"/>
      <c r="HI264" s="1201"/>
      <c r="HJ264" s="1201"/>
      <c r="HK264" s="1201"/>
      <c r="HL264" s="1201"/>
      <c r="HM264" s="1201"/>
      <c r="HN264" s="1201"/>
    </row>
    <row r="265" spans="1:241" ht="30.75" hidden="1" customHeight="1">
      <c r="A265" s="1080"/>
      <c r="B265" s="1080" t="s">
        <v>1095</v>
      </c>
      <c r="C265" s="909" t="s">
        <v>150</v>
      </c>
      <c r="D265" s="1027" t="s">
        <v>290</v>
      </c>
      <c r="E265" s="621" t="s">
        <v>499</v>
      </c>
      <c r="F265" s="585"/>
      <c r="G265" s="707" t="s">
        <v>1039</v>
      </c>
      <c r="H265" s="578"/>
      <c r="I265" s="1385">
        <v>3</v>
      </c>
      <c r="J265" s="1386">
        <v>3</v>
      </c>
      <c r="K265" s="770" t="s">
        <v>796</v>
      </c>
      <c r="L265" s="770">
        <v>11</v>
      </c>
      <c r="M265" s="770"/>
      <c r="N265" s="673"/>
      <c r="O265" s="641">
        <v>18</v>
      </c>
      <c r="P265" s="1596"/>
      <c r="Q265" s="1749"/>
      <c r="R265" s="1750"/>
      <c r="S265" s="1614">
        <v>1</v>
      </c>
      <c r="T265" s="1430" t="s">
        <v>104</v>
      </c>
      <c r="U265" s="1430" t="s">
        <v>105</v>
      </c>
      <c r="V265" s="1430" t="s">
        <v>115</v>
      </c>
      <c r="W265" s="667">
        <v>1</v>
      </c>
      <c r="X265" s="668" t="s">
        <v>107</v>
      </c>
      <c r="Y265" s="668" t="s">
        <v>105</v>
      </c>
      <c r="Z265" s="668" t="s">
        <v>115</v>
      </c>
      <c r="AA265" s="1429">
        <v>1</v>
      </c>
      <c r="AB265" s="1430" t="s">
        <v>107</v>
      </c>
      <c r="AC265" s="1430" t="s">
        <v>105</v>
      </c>
      <c r="AD265" s="1430" t="s">
        <v>115</v>
      </c>
      <c r="AE265" s="667">
        <v>1</v>
      </c>
      <c r="AF265" s="668" t="s">
        <v>107</v>
      </c>
      <c r="AG265" s="668" t="s">
        <v>105</v>
      </c>
      <c r="AH265" s="668" t="s">
        <v>115</v>
      </c>
      <c r="AI265" s="790" t="s">
        <v>405</v>
      </c>
    </row>
    <row r="266" spans="1:241" ht="80.25" hidden="1" customHeight="1">
      <c r="A266" s="1080"/>
      <c r="B266" s="1080" t="s">
        <v>226</v>
      </c>
      <c r="C266" s="909" t="s">
        <v>653</v>
      </c>
      <c r="D266" s="1027" t="s">
        <v>291</v>
      </c>
      <c r="E266" s="621" t="s">
        <v>499</v>
      </c>
      <c r="F266" s="585"/>
      <c r="G266" s="707" t="s">
        <v>1039</v>
      </c>
      <c r="H266" s="578"/>
      <c r="I266" s="649">
        <v>2</v>
      </c>
      <c r="J266" s="745">
        <v>2</v>
      </c>
      <c r="K266" s="770" t="s">
        <v>782</v>
      </c>
      <c r="L266" s="770">
        <v>11</v>
      </c>
      <c r="M266" s="770"/>
      <c r="N266" s="673"/>
      <c r="O266" s="857"/>
      <c r="P266" s="1689">
        <v>18</v>
      </c>
      <c r="Q266" s="1747"/>
      <c r="R266" s="1748"/>
      <c r="S266" s="1628" t="s">
        <v>1043</v>
      </c>
      <c r="T266" s="1430" t="s">
        <v>104</v>
      </c>
      <c r="U266" s="1430" t="s">
        <v>113</v>
      </c>
      <c r="V266" s="1431" t="s">
        <v>1044</v>
      </c>
      <c r="W266" s="667">
        <v>1</v>
      </c>
      <c r="X266" s="668" t="s">
        <v>107</v>
      </c>
      <c r="Y266" s="668" t="s">
        <v>108</v>
      </c>
      <c r="Z266" s="668" t="s">
        <v>151</v>
      </c>
      <c r="AA266" s="1429">
        <v>1</v>
      </c>
      <c r="AB266" s="1430" t="s">
        <v>107</v>
      </c>
      <c r="AC266" s="1430" t="s">
        <v>108</v>
      </c>
      <c r="AD266" s="1430" t="s">
        <v>151</v>
      </c>
      <c r="AE266" s="667">
        <v>1</v>
      </c>
      <c r="AF266" s="668" t="s">
        <v>107</v>
      </c>
      <c r="AG266" s="668" t="s">
        <v>108</v>
      </c>
      <c r="AH266" s="668" t="s">
        <v>151</v>
      </c>
      <c r="AI266" s="790" t="s">
        <v>406</v>
      </c>
    </row>
    <row r="267" spans="1:241" ht="51" hidden="1">
      <c r="A267" s="1080"/>
      <c r="B267" s="1080" t="s">
        <v>227</v>
      </c>
      <c r="C267" s="909" t="s">
        <v>652</v>
      </c>
      <c r="D267" s="1033" t="s">
        <v>292</v>
      </c>
      <c r="E267" s="621" t="s">
        <v>499</v>
      </c>
      <c r="F267" s="585"/>
      <c r="G267" s="707" t="s">
        <v>1039</v>
      </c>
      <c r="H267" s="578"/>
      <c r="I267" s="649">
        <v>3</v>
      </c>
      <c r="J267" s="745">
        <v>3</v>
      </c>
      <c r="K267" s="770" t="s">
        <v>788</v>
      </c>
      <c r="L267" s="770">
        <v>11</v>
      </c>
      <c r="M267" s="770"/>
      <c r="N267" s="673"/>
      <c r="O267" s="641">
        <v>18</v>
      </c>
      <c r="P267" s="1596"/>
      <c r="Q267" s="1749"/>
      <c r="R267" s="1750"/>
      <c r="S267" s="1614">
        <v>1</v>
      </c>
      <c r="T267" s="1430" t="s">
        <v>104</v>
      </c>
      <c r="U267" s="1430" t="s">
        <v>105</v>
      </c>
      <c r="V267" s="1430" t="s">
        <v>115</v>
      </c>
      <c r="W267" s="667">
        <v>1</v>
      </c>
      <c r="X267" s="668" t="s">
        <v>107</v>
      </c>
      <c r="Y267" s="668" t="s">
        <v>105</v>
      </c>
      <c r="Z267" s="668" t="s">
        <v>115</v>
      </c>
      <c r="AA267" s="1429">
        <v>1</v>
      </c>
      <c r="AB267" s="1430" t="s">
        <v>107</v>
      </c>
      <c r="AC267" s="1430" t="s">
        <v>105</v>
      </c>
      <c r="AD267" s="1430" t="s">
        <v>115</v>
      </c>
      <c r="AE267" s="667">
        <v>1</v>
      </c>
      <c r="AF267" s="668" t="s">
        <v>107</v>
      </c>
      <c r="AG267" s="668" t="s">
        <v>105</v>
      </c>
      <c r="AH267" s="668" t="s">
        <v>115</v>
      </c>
      <c r="AI267" s="790" t="s">
        <v>407</v>
      </c>
    </row>
    <row r="268" spans="1:241" ht="63.75" hidden="1">
      <c r="A268" s="1080"/>
      <c r="B268" s="1080" t="s">
        <v>228</v>
      </c>
      <c r="C268" s="909" t="s">
        <v>654</v>
      </c>
      <c r="D268" s="1027" t="s">
        <v>293</v>
      </c>
      <c r="E268" s="621" t="s">
        <v>499</v>
      </c>
      <c r="F268" s="579"/>
      <c r="G268" s="707" t="s">
        <v>1039</v>
      </c>
      <c r="H268" s="578"/>
      <c r="I268" s="649">
        <v>3</v>
      </c>
      <c r="J268" s="745">
        <v>3</v>
      </c>
      <c r="K268" s="770" t="s">
        <v>788</v>
      </c>
      <c r="L268" s="770">
        <v>11</v>
      </c>
      <c r="M268" s="770"/>
      <c r="N268" s="673"/>
      <c r="O268" s="641">
        <v>18</v>
      </c>
      <c r="P268" s="1596"/>
      <c r="Q268" s="1749"/>
      <c r="R268" s="1750"/>
      <c r="S268" s="1614">
        <v>1</v>
      </c>
      <c r="T268" s="1430" t="s">
        <v>104</v>
      </c>
      <c r="U268" s="1430" t="s">
        <v>105</v>
      </c>
      <c r="V268" s="1430" t="s">
        <v>115</v>
      </c>
      <c r="W268" s="667">
        <v>1</v>
      </c>
      <c r="X268" s="668" t="s">
        <v>107</v>
      </c>
      <c r="Y268" s="668" t="s">
        <v>105</v>
      </c>
      <c r="Z268" s="668" t="s">
        <v>115</v>
      </c>
      <c r="AA268" s="1429">
        <v>1</v>
      </c>
      <c r="AB268" s="1430" t="s">
        <v>107</v>
      </c>
      <c r="AC268" s="1430" t="s">
        <v>105</v>
      </c>
      <c r="AD268" s="1430" t="s">
        <v>115</v>
      </c>
      <c r="AE268" s="667">
        <v>1</v>
      </c>
      <c r="AF268" s="668" t="s">
        <v>107</v>
      </c>
      <c r="AG268" s="668" t="s">
        <v>105</v>
      </c>
      <c r="AH268" s="668" t="s">
        <v>115</v>
      </c>
      <c r="AI268" s="790" t="s">
        <v>408</v>
      </c>
    </row>
    <row r="269" spans="1:241" ht="28.5" hidden="1" customHeight="1">
      <c r="A269" s="1116" t="s">
        <v>655</v>
      </c>
      <c r="B269" s="1116" t="s">
        <v>229</v>
      </c>
      <c r="C269" s="1117" t="s">
        <v>492</v>
      </c>
      <c r="D269" s="1114"/>
      <c r="E269" s="953" t="s">
        <v>500</v>
      </c>
      <c r="F269" s="990"/>
      <c r="G269" s="1115"/>
      <c r="H269" s="806"/>
      <c r="I269" s="1113">
        <f>SUM(I270:I271)</f>
        <v>4</v>
      </c>
      <c r="J269" s="1113">
        <f>SUM(J270:J271)</f>
        <v>4</v>
      </c>
      <c r="K269" s="814"/>
      <c r="L269" s="814"/>
      <c r="M269" s="802"/>
      <c r="N269" s="801"/>
      <c r="O269" s="801"/>
      <c r="P269" s="1688"/>
      <c r="Q269" s="1743"/>
      <c r="R269" s="1744"/>
      <c r="S269" s="1571"/>
      <c r="T269" s="801"/>
      <c r="U269" s="801"/>
      <c r="V269" s="801"/>
      <c r="W269" s="801"/>
      <c r="X269" s="801"/>
      <c r="Y269" s="801"/>
      <c r="Z269" s="801"/>
      <c r="AA269" s="801"/>
      <c r="AB269" s="801"/>
      <c r="AC269" s="801"/>
      <c r="AD269" s="801"/>
      <c r="AE269" s="801"/>
      <c r="AF269" s="801"/>
      <c r="AG269" s="801"/>
      <c r="AH269" s="801"/>
      <c r="AI269" s="801"/>
      <c r="HF269" s="1201"/>
      <c r="HG269" s="1201"/>
      <c r="HH269" s="1201"/>
      <c r="HI269" s="1201"/>
      <c r="HJ269" s="1201"/>
      <c r="HK269" s="1201"/>
      <c r="HL269" s="1201"/>
      <c r="HM269" s="1201"/>
      <c r="HN269" s="1201"/>
    </row>
    <row r="270" spans="1:241" ht="63.75" hidden="1">
      <c r="A270" s="1092"/>
      <c r="B270" s="1092" t="s">
        <v>230</v>
      </c>
      <c r="C270" s="720" t="s">
        <v>152</v>
      </c>
      <c r="D270" s="1027" t="s">
        <v>294</v>
      </c>
      <c r="E270" s="621" t="s">
        <v>499</v>
      </c>
      <c r="F270" s="579"/>
      <c r="G270" s="707" t="s">
        <v>1039</v>
      </c>
      <c r="H270" s="578"/>
      <c r="I270" s="649">
        <v>2</v>
      </c>
      <c r="J270" s="745">
        <v>2</v>
      </c>
      <c r="K270" s="770" t="s">
        <v>787</v>
      </c>
      <c r="L270" s="770">
        <v>11</v>
      </c>
      <c r="M270" s="770"/>
      <c r="N270" s="673"/>
      <c r="O270" s="641">
        <v>18</v>
      </c>
      <c r="P270" s="1596"/>
      <c r="Q270" s="1749"/>
      <c r="R270" s="1750"/>
      <c r="S270" s="1614">
        <v>1</v>
      </c>
      <c r="T270" s="1430" t="s">
        <v>104</v>
      </c>
      <c r="U270" s="1430" t="s">
        <v>105</v>
      </c>
      <c r="V270" s="1430" t="s">
        <v>115</v>
      </c>
      <c r="W270" s="667">
        <v>1</v>
      </c>
      <c r="X270" s="668" t="s">
        <v>107</v>
      </c>
      <c r="Y270" s="668" t="s">
        <v>105</v>
      </c>
      <c r="Z270" s="668" t="s">
        <v>598</v>
      </c>
      <c r="AA270" s="1429">
        <v>1</v>
      </c>
      <c r="AB270" s="1430" t="s">
        <v>107</v>
      </c>
      <c r="AC270" s="1430" t="s">
        <v>105</v>
      </c>
      <c r="AD270" s="1430" t="s">
        <v>598</v>
      </c>
      <c r="AE270" s="667">
        <v>1</v>
      </c>
      <c r="AF270" s="668" t="s">
        <v>107</v>
      </c>
      <c r="AG270" s="668" t="s">
        <v>105</v>
      </c>
      <c r="AH270" s="668" t="s">
        <v>598</v>
      </c>
      <c r="AI270" s="790" t="s">
        <v>409</v>
      </c>
    </row>
    <row r="271" spans="1:241" ht="63.75" hidden="1">
      <c r="A271" s="1080"/>
      <c r="B271" s="1080" t="s">
        <v>231</v>
      </c>
      <c r="C271" s="720" t="s">
        <v>153</v>
      </c>
      <c r="D271" s="1027" t="s">
        <v>295</v>
      </c>
      <c r="E271" s="621" t="s">
        <v>499</v>
      </c>
      <c r="F271" s="579"/>
      <c r="G271" s="707" t="s">
        <v>1039</v>
      </c>
      <c r="H271" s="578"/>
      <c r="I271" s="649">
        <v>2</v>
      </c>
      <c r="J271" s="745">
        <v>2</v>
      </c>
      <c r="K271" s="770" t="s">
        <v>801</v>
      </c>
      <c r="L271" s="770">
        <v>11</v>
      </c>
      <c r="M271" s="770"/>
      <c r="N271" s="673"/>
      <c r="O271" s="641">
        <v>18</v>
      </c>
      <c r="P271" s="1596"/>
      <c r="Q271" s="1749"/>
      <c r="R271" s="1750"/>
      <c r="S271" s="1614">
        <v>1</v>
      </c>
      <c r="T271" s="1430" t="s">
        <v>104</v>
      </c>
      <c r="U271" s="1430" t="s">
        <v>105</v>
      </c>
      <c r="V271" s="1430" t="s">
        <v>115</v>
      </c>
      <c r="W271" s="667">
        <v>1</v>
      </c>
      <c r="X271" s="668" t="s">
        <v>107</v>
      </c>
      <c r="Y271" s="668" t="s">
        <v>105</v>
      </c>
      <c r="Z271" s="668" t="s">
        <v>598</v>
      </c>
      <c r="AA271" s="1429">
        <v>1</v>
      </c>
      <c r="AB271" s="1430" t="s">
        <v>107</v>
      </c>
      <c r="AC271" s="1430" t="s">
        <v>105</v>
      </c>
      <c r="AD271" s="1430" t="s">
        <v>598</v>
      </c>
      <c r="AE271" s="667">
        <v>1</v>
      </c>
      <c r="AF271" s="668" t="s">
        <v>107</v>
      </c>
      <c r="AG271" s="668" t="s">
        <v>105</v>
      </c>
      <c r="AH271" s="668" t="s">
        <v>598</v>
      </c>
      <c r="AI271" s="790" t="s">
        <v>410</v>
      </c>
    </row>
    <row r="272" spans="1:241" ht="28.5" hidden="1" customHeight="1">
      <c r="A272" s="1116" t="s">
        <v>656</v>
      </c>
      <c r="B272" s="1116" t="s">
        <v>232</v>
      </c>
      <c r="C272" s="1117" t="s">
        <v>493</v>
      </c>
      <c r="D272" s="1114"/>
      <c r="E272" s="953" t="s">
        <v>500</v>
      </c>
      <c r="F272" s="990"/>
      <c r="G272" s="1115"/>
      <c r="H272" s="806"/>
      <c r="I272" s="1113">
        <f>SUM(I273:I275)</f>
        <v>6</v>
      </c>
      <c r="J272" s="1113">
        <f>SUM(J273:J275)</f>
        <v>6</v>
      </c>
      <c r="K272" s="814"/>
      <c r="L272" s="814"/>
      <c r="M272" s="802"/>
      <c r="N272" s="801"/>
      <c r="O272" s="801"/>
      <c r="P272" s="1688"/>
      <c r="Q272" s="1743"/>
      <c r="R272" s="1744"/>
      <c r="S272" s="1571"/>
      <c r="T272" s="801"/>
      <c r="U272" s="801"/>
      <c r="V272" s="801"/>
      <c r="W272" s="801"/>
      <c r="X272" s="801"/>
      <c r="Y272" s="801"/>
      <c r="Z272" s="801"/>
      <c r="AA272" s="801"/>
      <c r="AB272" s="801"/>
      <c r="AC272" s="801"/>
      <c r="AD272" s="801"/>
      <c r="AE272" s="801"/>
      <c r="AF272" s="801"/>
      <c r="AG272" s="801"/>
      <c r="AH272" s="801"/>
      <c r="AI272" s="801"/>
      <c r="HF272" s="1201"/>
      <c r="HG272" s="1201"/>
      <c r="HH272" s="1201"/>
      <c r="HI272" s="1201"/>
      <c r="HJ272" s="1201"/>
      <c r="HK272" s="1201"/>
      <c r="HL272" s="1201"/>
      <c r="HM272" s="1201"/>
      <c r="HN272" s="1201"/>
    </row>
    <row r="273" spans="1:241" ht="102" hidden="1">
      <c r="A273" s="1092"/>
      <c r="B273" s="1092" t="s">
        <v>233</v>
      </c>
      <c r="C273" s="720" t="s">
        <v>154</v>
      </c>
      <c r="D273" s="1027" t="s">
        <v>296</v>
      </c>
      <c r="E273" s="621" t="s">
        <v>499</v>
      </c>
      <c r="F273" s="585"/>
      <c r="G273" s="707" t="s">
        <v>1039</v>
      </c>
      <c r="H273" s="578"/>
      <c r="I273" s="649">
        <v>2</v>
      </c>
      <c r="J273" s="745">
        <v>2</v>
      </c>
      <c r="K273" s="770" t="s">
        <v>791</v>
      </c>
      <c r="L273" s="770">
        <v>11</v>
      </c>
      <c r="M273" s="770"/>
      <c r="N273" s="765">
        <v>6</v>
      </c>
      <c r="O273" s="641">
        <v>12</v>
      </c>
      <c r="P273" s="1596"/>
      <c r="Q273" s="1749"/>
      <c r="R273" s="1750"/>
      <c r="S273" s="1614">
        <v>1</v>
      </c>
      <c r="T273" s="1430" t="s">
        <v>104</v>
      </c>
      <c r="U273" s="1430" t="s">
        <v>113</v>
      </c>
      <c r="V273" s="1430" t="s">
        <v>1003</v>
      </c>
      <c r="W273" s="667">
        <v>1</v>
      </c>
      <c r="X273" s="668" t="s">
        <v>107</v>
      </c>
      <c r="Y273" s="668" t="s">
        <v>105</v>
      </c>
      <c r="Z273" s="668" t="s">
        <v>156</v>
      </c>
      <c r="AA273" s="1429">
        <v>1</v>
      </c>
      <c r="AB273" s="1430" t="s">
        <v>107</v>
      </c>
      <c r="AC273" s="1430" t="s">
        <v>105</v>
      </c>
      <c r="AD273" s="1430" t="s">
        <v>156</v>
      </c>
      <c r="AE273" s="667">
        <v>1</v>
      </c>
      <c r="AF273" s="668" t="s">
        <v>107</v>
      </c>
      <c r="AG273" s="668" t="s">
        <v>105</v>
      </c>
      <c r="AH273" s="668" t="s">
        <v>156</v>
      </c>
      <c r="AI273" s="790" t="s">
        <v>411</v>
      </c>
    </row>
    <row r="274" spans="1:241" ht="89.25" hidden="1">
      <c r="A274" s="1080"/>
      <c r="B274" s="1080" t="s">
        <v>234</v>
      </c>
      <c r="C274" s="720" t="s">
        <v>155</v>
      </c>
      <c r="D274" s="1033" t="s">
        <v>297</v>
      </c>
      <c r="E274" s="621" t="s">
        <v>499</v>
      </c>
      <c r="F274" s="585"/>
      <c r="G274" s="707" t="s">
        <v>1039</v>
      </c>
      <c r="H274" s="578"/>
      <c r="I274" s="649">
        <v>2</v>
      </c>
      <c r="J274" s="745">
        <v>2</v>
      </c>
      <c r="K274" s="770" t="s">
        <v>802</v>
      </c>
      <c r="L274" s="770">
        <v>11</v>
      </c>
      <c r="M274" s="770"/>
      <c r="N274" s="765">
        <v>6</v>
      </c>
      <c r="O274" s="641">
        <v>12</v>
      </c>
      <c r="P274" s="1596"/>
      <c r="Q274" s="1749"/>
      <c r="R274" s="1750"/>
      <c r="S274" s="1614">
        <v>1</v>
      </c>
      <c r="T274" s="1430" t="s">
        <v>104</v>
      </c>
      <c r="U274" s="1430" t="s">
        <v>105</v>
      </c>
      <c r="V274" s="1560" t="s">
        <v>1087</v>
      </c>
      <c r="W274" s="667">
        <v>1</v>
      </c>
      <c r="X274" s="668" t="s">
        <v>107</v>
      </c>
      <c r="Y274" s="668" t="s">
        <v>105</v>
      </c>
      <c r="Z274" s="1560" t="s">
        <v>1088</v>
      </c>
      <c r="AA274" s="1429">
        <v>1</v>
      </c>
      <c r="AB274" s="1430" t="s">
        <v>107</v>
      </c>
      <c r="AC274" s="1430" t="s">
        <v>105</v>
      </c>
      <c r="AD274" s="1430" t="s">
        <v>125</v>
      </c>
      <c r="AE274" s="667">
        <v>1</v>
      </c>
      <c r="AF274" s="668" t="s">
        <v>107</v>
      </c>
      <c r="AG274" s="668" t="s">
        <v>105</v>
      </c>
      <c r="AH274" s="668" t="s">
        <v>125</v>
      </c>
      <c r="AI274" s="790" t="s">
        <v>412</v>
      </c>
    </row>
    <row r="275" spans="1:241" ht="51" hidden="1">
      <c r="A275" s="1080"/>
      <c r="B275" s="1080" t="s">
        <v>235</v>
      </c>
      <c r="C275" s="934" t="s">
        <v>51</v>
      </c>
      <c r="D275" s="1033" t="s">
        <v>298</v>
      </c>
      <c r="E275" s="621" t="s">
        <v>499</v>
      </c>
      <c r="F275" s="579"/>
      <c r="G275" s="707" t="s">
        <v>1039</v>
      </c>
      <c r="H275" s="578"/>
      <c r="I275" s="649">
        <v>2</v>
      </c>
      <c r="J275" s="745">
        <v>2</v>
      </c>
      <c r="K275" s="770" t="s">
        <v>803</v>
      </c>
      <c r="L275" s="770">
        <v>11</v>
      </c>
      <c r="M275" s="770"/>
      <c r="N275" s="765"/>
      <c r="O275" s="641">
        <v>18</v>
      </c>
      <c r="P275" s="1596"/>
      <c r="Q275" s="1749"/>
      <c r="R275" s="1750"/>
      <c r="S275" s="1614">
        <v>1</v>
      </c>
      <c r="T275" s="1430" t="s">
        <v>104</v>
      </c>
      <c r="U275" s="1430" t="s">
        <v>105</v>
      </c>
      <c r="V275" s="1430" t="s">
        <v>115</v>
      </c>
      <c r="W275" s="667">
        <v>1</v>
      </c>
      <c r="X275" s="668" t="s">
        <v>107</v>
      </c>
      <c r="Y275" s="668" t="s">
        <v>105</v>
      </c>
      <c r="Z275" s="668" t="s">
        <v>125</v>
      </c>
      <c r="AA275" s="1429">
        <v>1</v>
      </c>
      <c r="AB275" s="1430" t="s">
        <v>107</v>
      </c>
      <c r="AC275" s="1430" t="s">
        <v>108</v>
      </c>
      <c r="AD275" s="1430" t="s">
        <v>148</v>
      </c>
      <c r="AE275" s="667">
        <v>1</v>
      </c>
      <c r="AF275" s="668" t="s">
        <v>107</v>
      </c>
      <c r="AG275" s="668" t="s">
        <v>108</v>
      </c>
      <c r="AH275" s="668" t="s">
        <v>148</v>
      </c>
      <c r="AI275" s="790" t="s">
        <v>413</v>
      </c>
    </row>
    <row r="276" spans="1:241" hidden="1">
      <c r="A276" s="1101"/>
      <c r="B276" s="1101"/>
      <c r="C276" s="989"/>
      <c r="D276" s="1052"/>
      <c r="E276" s="1074"/>
      <c r="F276" s="1074"/>
      <c r="G276" s="1010"/>
      <c r="H276" s="1000"/>
      <c r="I276" s="1056"/>
      <c r="J276" s="927"/>
      <c r="K276" s="1056"/>
      <c r="L276" s="1056"/>
      <c r="M276" s="1056"/>
      <c r="N276" s="829"/>
      <c r="O276" s="966"/>
      <c r="P276" s="1596"/>
      <c r="Q276" s="1749"/>
      <c r="R276" s="1750"/>
      <c r="S276" s="1614"/>
      <c r="T276" s="1482"/>
      <c r="U276" s="1482"/>
      <c r="V276" s="1482"/>
      <c r="W276" s="937"/>
      <c r="X276" s="976"/>
      <c r="Y276" s="976"/>
      <c r="Z276" s="976"/>
      <c r="AA276" s="1481"/>
      <c r="AB276" s="1482"/>
      <c r="AC276" s="1482"/>
      <c r="AD276" s="1482"/>
      <c r="AE276" s="937"/>
      <c r="AF276" s="976"/>
      <c r="AG276" s="976"/>
      <c r="AH276" s="976"/>
      <c r="AI276" s="1095"/>
    </row>
    <row r="277" spans="1:241" ht="51" hidden="1">
      <c r="A277" s="1092"/>
      <c r="B277" s="1092" t="s">
        <v>1094</v>
      </c>
      <c r="C277" s="934" t="s">
        <v>657</v>
      </c>
      <c r="D277" s="1027"/>
      <c r="E277" s="621" t="s">
        <v>499</v>
      </c>
      <c r="F277" s="585"/>
      <c r="G277" s="707" t="s">
        <v>1039</v>
      </c>
      <c r="H277" s="578"/>
      <c r="I277" s="1385">
        <v>1</v>
      </c>
      <c r="J277" s="1386">
        <v>1</v>
      </c>
      <c r="K277" s="770" t="s">
        <v>802</v>
      </c>
      <c r="L277" s="770">
        <v>11</v>
      </c>
      <c r="M277" s="770"/>
      <c r="N277" s="758">
        <v>18</v>
      </c>
      <c r="O277" s="719"/>
      <c r="P277" s="1596"/>
      <c r="Q277" s="1749"/>
      <c r="R277" s="1750"/>
      <c r="S277" s="1614">
        <v>1</v>
      </c>
      <c r="T277" s="1430" t="s">
        <v>104</v>
      </c>
      <c r="U277" s="1430" t="s">
        <v>110</v>
      </c>
      <c r="V277" s="1430"/>
      <c r="W277" s="667">
        <v>1</v>
      </c>
      <c r="X277" s="668" t="s">
        <v>107</v>
      </c>
      <c r="Y277" s="668" t="s">
        <v>110</v>
      </c>
      <c r="Z277" s="668"/>
      <c r="AA277" s="1429">
        <v>1</v>
      </c>
      <c r="AB277" s="1430" t="s">
        <v>107</v>
      </c>
      <c r="AC277" s="1430" t="s">
        <v>110</v>
      </c>
      <c r="AD277" s="1430"/>
      <c r="AE277" s="667">
        <v>1</v>
      </c>
      <c r="AF277" s="668" t="s">
        <v>107</v>
      </c>
      <c r="AG277" s="668" t="s">
        <v>110</v>
      </c>
      <c r="AH277" s="668"/>
      <c r="AI277" s="790" t="s">
        <v>404</v>
      </c>
    </row>
    <row r="278" spans="1:241" ht="28.5" hidden="1" customHeight="1">
      <c r="A278" s="1116" t="s">
        <v>815</v>
      </c>
      <c r="B278" s="1116" t="s">
        <v>236</v>
      </c>
      <c r="C278" s="1117" t="s">
        <v>237</v>
      </c>
      <c r="D278" s="1114"/>
      <c r="E278" s="953" t="s">
        <v>120</v>
      </c>
      <c r="F278" s="990"/>
      <c r="G278" s="1115"/>
      <c r="H278" s="806"/>
      <c r="I278" s="1113">
        <v>2</v>
      </c>
      <c r="J278" s="1113">
        <v>2</v>
      </c>
      <c r="K278" s="814"/>
      <c r="L278" s="814"/>
      <c r="M278" s="802"/>
      <c r="N278" s="801"/>
      <c r="O278" s="801"/>
      <c r="P278" s="1688"/>
      <c r="Q278" s="1743"/>
      <c r="R278" s="1744"/>
      <c r="S278" s="1571"/>
      <c r="T278" s="801"/>
      <c r="U278" s="801"/>
      <c r="V278" s="801"/>
      <c r="W278" s="801"/>
      <c r="X278" s="801"/>
      <c r="Y278" s="801"/>
      <c r="Z278" s="801"/>
      <c r="AA278" s="801"/>
      <c r="AB278" s="801"/>
      <c r="AC278" s="801"/>
      <c r="AD278" s="801"/>
      <c r="AE278" s="801"/>
      <c r="AF278" s="801"/>
      <c r="AG278" s="801"/>
      <c r="AH278" s="801"/>
      <c r="AI278" s="801"/>
      <c r="HF278" s="1201"/>
      <c r="HG278" s="1201"/>
      <c r="HH278" s="1201"/>
      <c r="HI278" s="1201"/>
      <c r="HJ278" s="1201"/>
      <c r="HK278" s="1201"/>
      <c r="HL278" s="1201"/>
      <c r="HM278" s="1201"/>
      <c r="HN278" s="1201"/>
    </row>
    <row r="279" spans="1:241" ht="96" hidden="1" customHeight="1">
      <c r="A279" s="1019"/>
      <c r="B279" s="1019" t="s">
        <v>130</v>
      </c>
      <c r="C279" s="720" t="s">
        <v>816</v>
      </c>
      <c r="D279" s="1270" t="s">
        <v>827</v>
      </c>
      <c r="E279" s="621" t="s">
        <v>499</v>
      </c>
      <c r="F279" s="588" t="s">
        <v>1063</v>
      </c>
      <c r="G279" s="657" t="s">
        <v>590</v>
      </c>
      <c r="H279" s="643"/>
      <c r="I279" s="718">
        <v>2</v>
      </c>
      <c r="J279" s="759">
        <v>2</v>
      </c>
      <c r="K279" s="766" t="s">
        <v>748</v>
      </c>
      <c r="L279" s="766">
        <v>12</v>
      </c>
      <c r="M279" s="766"/>
      <c r="N279" s="673"/>
      <c r="O279" s="641">
        <v>18</v>
      </c>
      <c r="P279" s="1596"/>
      <c r="Q279" s="1749"/>
      <c r="R279" s="1750"/>
      <c r="S279" s="1617">
        <v>1</v>
      </c>
      <c r="T279" s="1357" t="s">
        <v>104</v>
      </c>
      <c r="U279" s="1357" t="s">
        <v>113</v>
      </c>
      <c r="V279" s="1357" t="s">
        <v>942</v>
      </c>
      <c r="W279" s="661">
        <v>1</v>
      </c>
      <c r="X279" s="660" t="s">
        <v>107</v>
      </c>
      <c r="Y279" s="660" t="s">
        <v>105</v>
      </c>
      <c r="Z279" s="660" t="s">
        <v>125</v>
      </c>
      <c r="AA279" s="1356">
        <v>1</v>
      </c>
      <c r="AB279" s="1357" t="s">
        <v>107</v>
      </c>
      <c r="AC279" s="1357" t="s">
        <v>108</v>
      </c>
      <c r="AD279" s="1357" t="s">
        <v>161</v>
      </c>
      <c r="AE279" s="661">
        <v>1</v>
      </c>
      <c r="AF279" s="660" t="s">
        <v>107</v>
      </c>
      <c r="AG279" s="660" t="s">
        <v>108</v>
      </c>
      <c r="AH279" s="660" t="s">
        <v>161</v>
      </c>
      <c r="AI279" s="788" t="s">
        <v>380</v>
      </c>
    </row>
    <row r="280" spans="1:241" ht="96" hidden="1" customHeight="1">
      <c r="A280" s="1019"/>
      <c r="B280" s="1019" t="s">
        <v>131</v>
      </c>
      <c r="C280" s="720" t="s">
        <v>133</v>
      </c>
      <c r="D280" s="1243" t="s">
        <v>828</v>
      </c>
      <c r="E280" s="621" t="s">
        <v>499</v>
      </c>
      <c r="F280" s="588" t="s">
        <v>1063</v>
      </c>
      <c r="G280" s="707" t="s">
        <v>1039</v>
      </c>
      <c r="H280" s="643"/>
      <c r="I280" s="718">
        <v>2</v>
      </c>
      <c r="J280" s="759">
        <v>2</v>
      </c>
      <c r="K280" s="766" t="s">
        <v>743</v>
      </c>
      <c r="L280" s="766">
        <v>14</v>
      </c>
      <c r="M280" s="766"/>
      <c r="N280" s="673"/>
      <c r="O280" s="641">
        <v>18</v>
      </c>
      <c r="P280" s="1596"/>
      <c r="Q280" s="1749"/>
      <c r="R280" s="1750"/>
      <c r="S280" s="1617">
        <v>1</v>
      </c>
      <c r="T280" s="1357" t="s">
        <v>104</v>
      </c>
      <c r="U280" s="1357" t="s">
        <v>113</v>
      </c>
      <c r="V280" s="1357" t="s">
        <v>942</v>
      </c>
      <c r="W280" s="661">
        <v>1</v>
      </c>
      <c r="X280" s="660" t="s">
        <v>107</v>
      </c>
      <c r="Y280" s="660" t="s">
        <v>105</v>
      </c>
      <c r="Z280" s="660" t="s">
        <v>125</v>
      </c>
      <c r="AA280" s="1356">
        <v>1</v>
      </c>
      <c r="AB280" s="1357" t="s">
        <v>107</v>
      </c>
      <c r="AC280" s="1357" t="s">
        <v>105</v>
      </c>
      <c r="AD280" s="1357" t="s">
        <v>125</v>
      </c>
      <c r="AE280" s="661">
        <v>1</v>
      </c>
      <c r="AF280" s="660" t="s">
        <v>107</v>
      </c>
      <c r="AG280" s="660" t="s">
        <v>105</v>
      </c>
      <c r="AH280" s="660" t="s">
        <v>125</v>
      </c>
      <c r="AI280" s="788" t="s">
        <v>381</v>
      </c>
    </row>
    <row r="281" spans="1:241" ht="50.25" hidden="1" customHeight="1">
      <c r="A281" s="940"/>
      <c r="B281" s="940" t="s">
        <v>272</v>
      </c>
      <c r="C281" s="720" t="s">
        <v>491</v>
      </c>
      <c r="D281" s="1127"/>
      <c r="E281" s="621" t="s">
        <v>499</v>
      </c>
      <c r="F281" s="588" t="s">
        <v>726</v>
      </c>
      <c r="G281" s="657" t="s">
        <v>591</v>
      </c>
      <c r="H281" s="643"/>
      <c r="I281" s="718">
        <v>2</v>
      </c>
      <c r="J281" s="759">
        <v>2</v>
      </c>
      <c r="K281" s="766" t="s">
        <v>799</v>
      </c>
      <c r="L281" s="766" t="str">
        <f>"09"</f>
        <v>09</v>
      </c>
      <c r="M281" s="766"/>
      <c r="N281" s="673"/>
      <c r="O281" s="692">
        <v>15</v>
      </c>
      <c r="P281" s="1596"/>
      <c r="Q281" s="1749"/>
      <c r="R281" s="1750"/>
      <c r="S281" s="1617">
        <v>1</v>
      </c>
      <c r="T281" s="1357" t="s">
        <v>104</v>
      </c>
      <c r="U281" s="1357" t="s">
        <v>113</v>
      </c>
      <c r="V281" s="1357" t="s">
        <v>943</v>
      </c>
      <c r="W281" s="661">
        <v>1</v>
      </c>
      <c r="X281" s="660" t="s">
        <v>107</v>
      </c>
      <c r="Y281" s="660" t="s">
        <v>105</v>
      </c>
      <c r="Z281" s="660" t="s">
        <v>125</v>
      </c>
      <c r="AA281" s="1356">
        <v>1</v>
      </c>
      <c r="AB281" s="1357" t="s">
        <v>107</v>
      </c>
      <c r="AC281" s="1357" t="s">
        <v>105</v>
      </c>
      <c r="AD281" s="1357" t="s">
        <v>125</v>
      </c>
      <c r="AE281" s="661">
        <v>1</v>
      </c>
      <c r="AF281" s="660" t="s">
        <v>107</v>
      </c>
      <c r="AG281" s="660" t="s">
        <v>105</v>
      </c>
      <c r="AH281" s="660" t="s">
        <v>125</v>
      </c>
      <c r="AI281" s="788"/>
    </row>
    <row r="282" spans="1:241" ht="30.75" hidden="1" customHeight="1">
      <c r="A282" s="808" t="s">
        <v>661</v>
      </c>
      <c r="B282" s="808" t="s">
        <v>242</v>
      </c>
      <c r="C282" s="804" t="s">
        <v>659</v>
      </c>
      <c r="D282" s="981" t="s">
        <v>329</v>
      </c>
      <c r="E282" s="813" t="s">
        <v>596</v>
      </c>
      <c r="F282" s="813"/>
      <c r="G282" s="816"/>
      <c r="H282" s="803"/>
      <c r="I282" s="1058">
        <f>+I284+I285+I286</f>
        <v>6</v>
      </c>
      <c r="J282" s="1058">
        <f>+J284+J285+J286</f>
        <v>6</v>
      </c>
      <c r="K282" s="1044"/>
      <c r="L282" s="1044"/>
      <c r="M282" s="1044"/>
      <c r="N282" s="889"/>
      <c r="O282" s="889"/>
      <c r="P282" s="1693"/>
      <c r="Q282" s="1755"/>
      <c r="R282" s="1756"/>
      <c r="S282" s="1618"/>
      <c r="T282" s="1040"/>
      <c r="U282" s="1105"/>
      <c r="V282" s="967"/>
      <c r="W282" s="1105"/>
      <c r="X282" s="1105"/>
      <c r="Y282" s="1105"/>
      <c r="Z282" s="1105"/>
      <c r="AA282" s="1105"/>
      <c r="AB282" s="1105"/>
      <c r="AC282" s="1105"/>
      <c r="AD282" s="1105"/>
      <c r="AE282" s="1105"/>
      <c r="AF282" s="1105"/>
      <c r="AG282" s="1105"/>
      <c r="AH282" s="1105"/>
      <c r="AI282" s="884"/>
      <c r="HF282" s="1201"/>
      <c r="HG282" s="1201"/>
      <c r="HH282" s="1201"/>
      <c r="HI282" s="1201"/>
      <c r="HJ282" s="1201"/>
      <c r="HK282" s="1201"/>
      <c r="HL282" s="1201"/>
      <c r="HM282" s="1201"/>
      <c r="HN282" s="1201"/>
      <c r="HO282" s="1201"/>
      <c r="HP282" s="1201"/>
      <c r="HQ282" s="1201"/>
      <c r="HR282" s="1201"/>
      <c r="HS282" s="1201"/>
      <c r="HT282" s="1201"/>
      <c r="HU282" s="1201"/>
      <c r="HV282" s="1201"/>
      <c r="HW282" s="1201"/>
      <c r="HX282" s="1201"/>
      <c r="HY282" s="1201"/>
      <c r="HZ282" s="1201"/>
      <c r="IA282" s="1201"/>
      <c r="IB282" s="1201"/>
      <c r="IC282" s="1201"/>
      <c r="ID282" s="1201"/>
      <c r="IE282" s="1201"/>
      <c r="IF282" s="1201"/>
      <c r="IG282" s="1201"/>
    </row>
    <row r="283" spans="1:241" ht="27.75" hidden="1" customHeight="1">
      <c r="A283" s="1116" t="s">
        <v>671</v>
      </c>
      <c r="B283" s="1116" t="s">
        <v>238</v>
      </c>
      <c r="C283" s="1117" t="s">
        <v>243</v>
      </c>
      <c r="D283" s="1114"/>
      <c r="E283" s="953" t="s">
        <v>500</v>
      </c>
      <c r="F283" s="990"/>
      <c r="G283" s="1115"/>
      <c r="H283" s="806"/>
      <c r="I283" s="1113"/>
      <c r="J283" s="1113"/>
      <c r="K283" s="814"/>
      <c r="L283" s="814"/>
      <c r="M283" s="802"/>
      <c r="N283" s="801"/>
      <c r="O283" s="801"/>
      <c r="P283" s="1700"/>
      <c r="Q283" s="1743"/>
      <c r="R283" s="1744"/>
      <c r="S283" s="1571"/>
      <c r="T283" s="801"/>
      <c r="U283" s="801"/>
      <c r="V283" s="801"/>
      <c r="W283" s="801"/>
      <c r="X283" s="801"/>
      <c r="Y283" s="801"/>
      <c r="Z283" s="801"/>
      <c r="AA283" s="801"/>
      <c r="AB283" s="801"/>
      <c r="AC283" s="801"/>
      <c r="AD283" s="801"/>
      <c r="AE283" s="801"/>
      <c r="AF283" s="801"/>
      <c r="AG283" s="801"/>
      <c r="AH283" s="801"/>
      <c r="AI283" s="801"/>
      <c r="HF283" s="1201"/>
      <c r="HG283" s="1201"/>
      <c r="HH283" s="1201"/>
      <c r="HI283" s="1201"/>
      <c r="HJ283" s="1201"/>
      <c r="HK283" s="1201"/>
      <c r="HL283" s="1201"/>
      <c r="HM283" s="1201"/>
      <c r="HN283" s="1201"/>
    </row>
    <row r="284" spans="1:241" ht="38.25" hidden="1" customHeight="1">
      <c r="A284" s="1023"/>
      <c r="B284" s="1023" t="s">
        <v>239</v>
      </c>
      <c r="C284" s="988" t="s">
        <v>494</v>
      </c>
      <c r="D284" s="818" t="s">
        <v>820</v>
      </c>
      <c r="E284" s="698" t="s">
        <v>511</v>
      </c>
      <c r="F284" s="698" t="s">
        <v>810</v>
      </c>
      <c r="G284" s="707" t="s">
        <v>1039</v>
      </c>
      <c r="H284" s="699"/>
      <c r="I284" s="698">
        <v>2</v>
      </c>
      <c r="J284" s="746">
        <v>2</v>
      </c>
      <c r="K284" s="752" t="s">
        <v>804</v>
      </c>
      <c r="L284" s="752">
        <v>11</v>
      </c>
      <c r="M284" s="752"/>
      <c r="N284" s="758"/>
      <c r="O284" s="693">
        <v>18</v>
      </c>
      <c r="P284" s="1596"/>
      <c r="Q284" s="1749"/>
      <c r="R284" s="1750"/>
      <c r="S284" s="1629">
        <v>1</v>
      </c>
      <c r="T284" s="1437" t="s">
        <v>104</v>
      </c>
      <c r="U284" s="1437" t="s">
        <v>113</v>
      </c>
      <c r="V284" s="1437" t="s">
        <v>1000</v>
      </c>
      <c r="W284" s="671">
        <v>1</v>
      </c>
      <c r="X284" s="672" t="s">
        <v>107</v>
      </c>
      <c r="Y284" s="671" t="s">
        <v>110</v>
      </c>
      <c r="Z284" s="670"/>
      <c r="AA284" s="1436">
        <v>1</v>
      </c>
      <c r="AB284" s="1457" t="s">
        <v>107</v>
      </c>
      <c r="AC284" s="1457" t="s">
        <v>110</v>
      </c>
      <c r="AD284" s="1357"/>
      <c r="AE284" s="671">
        <v>1</v>
      </c>
      <c r="AF284" s="670" t="s">
        <v>107</v>
      </c>
      <c r="AG284" s="670" t="s">
        <v>110</v>
      </c>
      <c r="AH284" s="670"/>
      <c r="AI284" s="796" t="s">
        <v>414</v>
      </c>
    </row>
    <row r="285" spans="1:241" ht="63.75" hidden="1">
      <c r="A285" s="1023"/>
      <c r="B285" s="1023" t="s">
        <v>240</v>
      </c>
      <c r="C285" s="988" t="s">
        <v>241</v>
      </c>
      <c r="D285" s="818" t="s">
        <v>821</v>
      </c>
      <c r="E285" s="698" t="s">
        <v>511</v>
      </c>
      <c r="F285" s="698" t="s">
        <v>810</v>
      </c>
      <c r="G285" s="707" t="s">
        <v>1039</v>
      </c>
      <c r="H285" s="699"/>
      <c r="I285" s="698">
        <v>2</v>
      </c>
      <c r="J285" s="746">
        <v>2</v>
      </c>
      <c r="K285" s="1544" t="s">
        <v>1084</v>
      </c>
      <c r="L285" s="752">
        <v>11</v>
      </c>
      <c r="M285" s="752"/>
      <c r="N285" s="758"/>
      <c r="O285" s="693">
        <v>18</v>
      </c>
      <c r="P285" s="1596"/>
      <c r="Q285" s="1749"/>
      <c r="R285" s="1750"/>
      <c r="S285" s="1629">
        <v>1</v>
      </c>
      <c r="T285" s="1437" t="s">
        <v>104</v>
      </c>
      <c r="U285" s="1555" t="s">
        <v>113</v>
      </c>
      <c r="V285" s="1561"/>
      <c r="W285" s="671">
        <v>1</v>
      </c>
      <c r="X285" s="672" t="s">
        <v>107</v>
      </c>
      <c r="Y285" s="671" t="s">
        <v>105</v>
      </c>
      <c r="Z285" s="670" t="s">
        <v>598</v>
      </c>
      <c r="AA285" s="1436">
        <v>1</v>
      </c>
      <c r="AB285" s="1457" t="s">
        <v>107</v>
      </c>
      <c r="AC285" s="1457" t="s">
        <v>105</v>
      </c>
      <c r="AD285" s="1357" t="s">
        <v>598</v>
      </c>
      <c r="AE285" s="671">
        <v>1</v>
      </c>
      <c r="AF285" s="670" t="s">
        <v>107</v>
      </c>
      <c r="AG285" s="670" t="s">
        <v>105</v>
      </c>
      <c r="AH285" s="670" t="s">
        <v>598</v>
      </c>
      <c r="AI285" s="796" t="s">
        <v>415</v>
      </c>
    </row>
    <row r="286" spans="1:241" ht="63.75" hidden="1">
      <c r="A286" s="1023"/>
      <c r="B286" s="1023" t="s">
        <v>327</v>
      </c>
      <c r="C286" s="909" t="s">
        <v>817</v>
      </c>
      <c r="D286" s="818" t="s">
        <v>822</v>
      </c>
      <c r="E286" s="698" t="s">
        <v>511</v>
      </c>
      <c r="F286" s="698" t="s">
        <v>810</v>
      </c>
      <c r="G286" s="707" t="s">
        <v>1039</v>
      </c>
      <c r="H286" s="699"/>
      <c r="I286" s="698">
        <v>2</v>
      </c>
      <c r="J286" s="746">
        <v>2</v>
      </c>
      <c r="K286" s="752" t="s">
        <v>805</v>
      </c>
      <c r="L286" s="752">
        <v>11</v>
      </c>
      <c r="M286" s="752"/>
      <c r="N286" s="758"/>
      <c r="O286" s="693">
        <v>18</v>
      </c>
      <c r="P286" s="1596"/>
      <c r="Q286" s="1749"/>
      <c r="R286" s="1750"/>
      <c r="S286" s="1629">
        <v>1</v>
      </c>
      <c r="T286" s="1437" t="s">
        <v>104</v>
      </c>
      <c r="U286" s="1437" t="s">
        <v>105</v>
      </c>
      <c r="V286" s="1437" t="s">
        <v>115</v>
      </c>
      <c r="W286" s="671">
        <v>1</v>
      </c>
      <c r="X286" s="672" t="s">
        <v>107</v>
      </c>
      <c r="Y286" s="671" t="s">
        <v>105</v>
      </c>
      <c r="Z286" s="670" t="s">
        <v>115</v>
      </c>
      <c r="AA286" s="1436">
        <v>1</v>
      </c>
      <c r="AB286" s="1457" t="s">
        <v>107</v>
      </c>
      <c r="AC286" s="1457" t="s">
        <v>105</v>
      </c>
      <c r="AD286" s="1357" t="s">
        <v>115</v>
      </c>
      <c r="AE286" s="671">
        <v>1</v>
      </c>
      <c r="AF286" s="670" t="s">
        <v>107</v>
      </c>
      <c r="AG286" s="670" t="s">
        <v>105</v>
      </c>
      <c r="AH286" s="670" t="s">
        <v>115</v>
      </c>
      <c r="AI286" s="796" t="s">
        <v>416</v>
      </c>
    </row>
    <row r="287" spans="1:241" ht="30.75" hidden="1" customHeight="1">
      <c r="A287" s="808" t="s">
        <v>662</v>
      </c>
      <c r="B287" s="808" t="s">
        <v>663</v>
      </c>
      <c r="C287" s="804" t="s">
        <v>660</v>
      </c>
      <c r="D287" s="981" t="s">
        <v>330</v>
      </c>
      <c r="E287" s="813" t="s">
        <v>596</v>
      </c>
      <c r="F287" s="813"/>
      <c r="G287" s="816"/>
      <c r="H287" s="803"/>
      <c r="I287" s="1058">
        <f>+I289+I290</f>
        <v>6</v>
      </c>
      <c r="J287" s="1058">
        <f>+J289+J290</f>
        <v>6</v>
      </c>
      <c r="K287" s="1044"/>
      <c r="L287" s="1044"/>
      <c r="M287" s="1044"/>
      <c r="N287" s="889"/>
      <c r="O287" s="889"/>
      <c r="P287" s="1693"/>
      <c r="Q287" s="1755"/>
      <c r="R287" s="1756"/>
      <c r="S287" s="1618"/>
      <c r="T287" s="1040"/>
      <c r="U287" s="1105"/>
      <c r="V287" s="967"/>
      <c r="W287" s="1105"/>
      <c r="X287" s="1105"/>
      <c r="Y287" s="1105"/>
      <c r="Z287" s="1105"/>
      <c r="AA287" s="1105"/>
      <c r="AB287" s="1105"/>
      <c r="AC287" s="1105"/>
      <c r="AD287" s="1105"/>
      <c r="AE287" s="1105"/>
      <c r="AF287" s="1105"/>
      <c r="AG287" s="1105"/>
      <c r="AH287" s="1105"/>
      <c r="AI287" s="884"/>
      <c r="HF287" s="1201"/>
      <c r="HG287" s="1201"/>
      <c r="HH287" s="1201"/>
      <c r="HI287" s="1201"/>
      <c r="HJ287" s="1201"/>
      <c r="HK287" s="1201"/>
      <c r="HL287" s="1201"/>
      <c r="HM287" s="1201"/>
      <c r="HN287" s="1201"/>
      <c r="HO287" s="1201"/>
      <c r="HP287" s="1201"/>
      <c r="HQ287" s="1201"/>
      <c r="HR287" s="1201"/>
      <c r="HS287" s="1201"/>
      <c r="HT287" s="1201"/>
      <c r="HU287" s="1201"/>
      <c r="HV287" s="1201"/>
      <c r="HW287" s="1201"/>
      <c r="HX287" s="1201"/>
      <c r="HY287" s="1201"/>
      <c r="HZ287" s="1201"/>
      <c r="IA287" s="1201"/>
      <c r="IB287" s="1201"/>
      <c r="IC287" s="1201"/>
      <c r="ID287" s="1201"/>
      <c r="IE287" s="1201"/>
      <c r="IF287" s="1201"/>
      <c r="IG287" s="1201"/>
    </row>
    <row r="288" spans="1:241" ht="25.5" hidden="1">
      <c r="A288" s="1116" t="s">
        <v>818</v>
      </c>
      <c r="B288" s="1116" t="s">
        <v>269</v>
      </c>
      <c r="C288" s="1117" t="s">
        <v>244</v>
      </c>
      <c r="D288" s="1114"/>
      <c r="E288" s="953" t="s">
        <v>500</v>
      </c>
      <c r="F288" s="990"/>
      <c r="G288" s="1115"/>
      <c r="H288" s="806"/>
      <c r="I288" s="1113"/>
      <c r="J288" s="1113"/>
      <c r="K288" s="814"/>
      <c r="L288" s="814"/>
      <c r="M288" s="802"/>
      <c r="N288" s="801"/>
      <c r="O288" s="801"/>
      <c r="P288" s="1700"/>
      <c r="Q288" s="1743"/>
      <c r="R288" s="1744"/>
      <c r="S288" s="1571"/>
      <c r="T288" s="801"/>
      <c r="U288" s="801"/>
      <c r="V288" s="801"/>
      <c r="W288" s="801"/>
      <c r="X288" s="801"/>
      <c r="Y288" s="801"/>
      <c r="Z288" s="801"/>
      <c r="AA288" s="801"/>
      <c r="AB288" s="801"/>
      <c r="AC288" s="801"/>
      <c r="AD288" s="801"/>
      <c r="AE288" s="801"/>
      <c r="AF288" s="801"/>
      <c r="AG288" s="801"/>
      <c r="AH288" s="801"/>
      <c r="AI288" s="801"/>
      <c r="HF288" s="1201"/>
      <c r="HG288" s="1201"/>
      <c r="HH288" s="1201"/>
      <c r="HI288" s="1201"/>
      <c r="HJ288" s="1201"/>
      <c r="HK288" s="1201"/>
      <c r="HL288" s="1201"/>
      <c r="HM288" s="1201"/>
      <c r="HN288" s="1201"/>
    </row>
    <row r="289" spans="1:241" ht="38.25" hidden="1">
      <c r="A289" s="1060"/>
      <c r="B289" s="993" t="s">
        <v>270</v>
      </c>
      <c r="C289" s="854" t="s">
        <v>672</v>
      </c>
      <c r="D289" s="1033" t="s">
        <v>829</v>
      </c>
      <c r="E289" s="698" t="s">
        <v>511</v>
      </c>
      <c r="F289" s="585" t="s">
        <v>673</v>
      </c>
      <c r="G289" s="585" t="s">
        <v>590</v>
      </c>
      <c r="H289" s="578"/>
      <c r="I289" s="585">
        <v>3</v>
      </c>
      <c r="J289" s="760">
        <v>3</v>
      </c>
      <c r="K289" s="755" t="s">
        <v>807</v>
      </c>
      <c r="L289" s="755">
        <v>11</v>
      </c>
      <c r="M289" s="755"/>
      <c r="N289" s="1406">
        <v>10</v>
      </c>
      <c r="O289" s="1433">
        <v>10</v>
      </c>
      <c r="P289" s="1596"/>
      <c r="Q289" s="1749"/>
      <c r="R289" s="1750"/>
      <c r="S289" s="1629">
        <v>1</v>
      </c>
      <c r="T289" s="1437" t="s">
        <v>104</v>
      </c>
      <c r="U289" s="1437" t="s">
        <v>113</v>
      </c>
      <c r="V289" s="1437" t="s">
        <v>125</v>
      </c>
      <c r="W289" s="671">
        <v>1</v>
      </c>
      <c r="X289" s="672" t="s">
        <v>107</v>
      </c>
      <c r="Y289" s="671" t="s">
        <v>108</v>
      </c>
      <c r="Z289" s="670" t="s">
        <v>161</v>
      </c>
      <c r="AA289" s="1436">
        <v>1</v>
      </c>
      <c r="AB289" s="1457" t="s">
        <v>107</v>
      </c>
      <c r="AC289" s="1457" t="s">
        <v>108</v>
      </c>
      <c r="AD289" s="1357" t="s">
        <v>161</v>
      </c>
      <c r="AE289" s="671">
        <v>1</v>
      </c>
      <c r="AF289" s="670" t="s">
        <v>107</v>
      </c>
      <c r="AG289" s="670" t="s">
        <v>108</v>
      </c>
      <c r="AH289" s="670" t="s">
        <v>161</v>
      </c>
      <c r="AI289" s="793" t="s">
        <v>417</v>
      </c>
    </row>
    <row r="290" spans="1:241" ht="63.75" hidden="1">
      <c r="A290" s="1060"/>
      <c r="B290" s="993" t="s">
        <v>271</v>
      </c>
      <c r="C290" s="1432" t="s">
        <v>1045</v>
      </c>
      <c r="D290" s="1033" t="s">
        <v>830</v>
      </c>
      <c r="E290" s="698" t="s">
        <v>511</v>
      </c>
      <c r="F290" s="585" t="s">
        <v>673</v>
      </c>
      <c r="G290" s="585" t="s">
        <v>590</v>
      </c>
      <c r="H290" s="578"/>
      <c r="I290" s="579">
        <v>3</v>
      </c>
      <c r="J290" s="757">
        <v>3</v>
      </c>
      <c r="K290" s="774" t="s">
        <v>798</v>
      </c>
      <c r="L290" s="774" t="str">
        <f>"06"</f>
        <v>06</v>
      </c>
      <c r="M290" s="774"/>
      <c r="N290" s="1406">
        <v>20</v>
      </c>
      <c r="O290" s="1433"/>
      <c r="P290" s="1596"/>
      <c r="Q290" s="1749"/>
      <c r="R290" s="1750"/>
      <c r="S290" s="1629">
        <v>1</v>
      </c>
      <c r="T290" s="1437" t="s">
        <v>104</v>
      </c>
      <c r="U290" s="1437" t="s">
        <v>105</v>
      </c>
      <c r="V290" s="1437" t="s">
        <v>125</v>
      </c>
      <c r="W290" s="671">
        <v>1</v>
      </c>
      <c r="X290" s="672" t="s">
        <v>107</v>
      </c>
      <c r="Y290" s="671" t="s">
        <v>105</v>
      </c>
      <c r="Z290" s="670" t="s">
        <v>125</v>
      </c>
      <c r="AA290" s="1436">
        <v>1</v>
      </c>
      <c r="AB290" s="1457" t="s">
        <v>107</v>
      </c>
      <c r="AC290" s="1457" t="s">
        <v>105</v>
      </c>
      <c r="AD290" s="1357" t="s">
        <v>125</v>
      </c>
      <c r="AE290" s="671">
        <v>1</v>
      </c>
      <c r="AF290" s="670" t="s">
        <v>107</v>
      </c>
      <c r="AG290" s="670" t="s">
        <v>105</v>
      </c>
      <c r="AH290" s="670" t="s">
        <v>125</v>
      </c>
      <c r="AI290" s="794" t="s">
        <v>418</v>
      </c>
    </row>
    <row r="291" spans="1:241" ht="30.75" hidden="1" customHeight="1">
      <c r="A291" s="808" t="s">
        <v>664</v>
      </c>
      <c r="B291" s="808" t="s">
        <v>665</v>
      </c>
      <c r="C291" s="804" t="s">
        <v>157</v>
      </c>
      <c r="D291" s="981" t="s">
        <v>825</v>
      </c>
      <c r="E291" s="813" t="s">
        <v>596</v>
      </c>
      <c r="F291" s="813"/>
      <c r="G291" s="816"/>
      <c r="H291" s="803"/>
      <c r="I291" s="1058">
        <f>+I293+I294</f>
        <v>6</v>
      </c>
      <c r="J291" s="1058">
        <f>+J293+J294</f>
        <v>6</v>
      </c>
      <c r="K291" s="1044"/>
      <c r="L291" s="1044"/>
      <c r="M291" s="1044"/>
      <c r="N291" s="889"/>
      <c r="O291" s="889"/>
      <c r="P291" s="1693"/>
      <c r="Q291" s="1755"/>
      <c r="R291" s="1756"/>
      <c r="S291" s="1618"/>
      <c r="T291" s="1040"/>
      <c r="U291" s="1105"/>
      <c r="V291" s="967"/>
      <c r="W291" s="1105"/>
      <c r="X291" s="1105"/>
      <c r="Y291" s="1105"/>
      <c r="Z291" s="1105"/>
      <c r="AA291" s="1105"/>
      <c r="AB291" s="1105"/>
      <c r="AC291" s="1105"/>
      <c r="AD291" s="1105"/>
      <c r="AE291" s="1105"/>
      <c r="AF291" s="1105"/>
      <c r="AG291" s="1105"/>
      <c r="AH291" s="1105"/>
      <c r="AI291" s="884"/>
      <c r="HF291" s="1201"/>
      <c r="HG291" s="1201"/>
      <c r="HH291" s="1201"/>
      <c r="HI291" s="1201"/>
      <c r="HJ291" s="1201"/>
      <c r="HK291" s="1201"/>
      <c r="HL291" s="1201"/>
      <c r="HM291" s="1201"/>
      <c r="HN291" s="1201"/>
      <c r="HO291" s="1201"/>
      <c r="HP291" s="1201"/>
      <c r="HQ291" s="1201"/>
      <c r="HR291" s="1201"/>
      <c r="HS291" s="1201"/>
      <c r="HT291" s="1201"/>
      <c r="HU291" s="1201"/>
      <c r="HV291" s="1201"/>
      <c r="HW291" s="1201"/>
      <c r="HX291" s="1201"/>
      <c r="HY291" s="1201"/>
      <c r="HZ291" s="1201"/>
      <c r="IA291" s="1201"/>
      <c r="IB291" s="1201"/>
      <c r="IC291" s="1201"/>
      <c r="ID291" s="1201"/>
      <c r="IE291" s="1201"/>
      <c r="IF291" s="1201"/>
      <c r="IG291" s="1201"/>
    </row>
    <row r="292" spans="1:241" ht="21" hidden="1" customHeight="1">
      <c r="A292" s="1116" t="s">
        <v>676</v>
      </c>
      <c r="B292" s="1116" t="s">
        <v>674</v>
      </c>
      <c r="C292" s="1117" t="s">
        <v>675</v>
      </c>
      <c r="D292" s="1114"/>
      <c r="E292" s="953" t="s">
        <v>500</v>
      </c>
      <c r="F292" s="990"/>
      <c r="G292" s="1114" t="s">
        <v>163</v>
      </c>
      <c r="H292" s="806"/>
      <c r="I292" s="1113"/>
      <c r="J292" s="1113"/>
      <c r="K292" s="814"/>
      <c r="L292" s="814"/>
      <c r="M292" s="802"/>
      <c r="N292" s="801"/>
      <c r="O292" s="801"/>
      <c r="P292" s="1700"/>
      <c r="Q292" s="1743"/>
      <c r="R292" s="1744"/>
      <c r="S292" s="1571"/>
      <c r="T292" s="801"/>
      <c r="U292" s="801"/>
      <c r="V292" s="801"/>
      <c r="W292" s="801"/>
      <c r="X292" s="801"/>
      <c r="Y292" s="801"/>
      <c r="Z292" s="801"/>
      <c r="AA292" s="801"/>
      <c r="AB292" s="801"/>
      <c r="AC292" s="801"/>
      <c r="AD292" s="801"/>
      <c r="AE292" s="801"/>
      <c r="AF292" s="801"/>
      <c r="AG292" s="801"/>
      <c r="AH292" s="801"/>
      <c r="AI292" s="801"/>
      <c r="HF292" s="1201"/>
      <c r="HG292" s="1201"/>
      <c r="HH292" s="1201"/>
      <c r="HI292" s="1201"/>
      <c r="HJ292" s="1201"/>
      <c r="HK292" s="1201"/>
      <c r="HL292" s="1201"/>
      <c r="HM292" s="1201"/>
      <c r="HN292" s="1201"/>
    </row>
    <row r="293" spans="1:241" ht="51" hidden="1">
      <c r="A293" s="1083"/>
      <c r="B293" s="1083" t="s">
        <v>159</v>
      </c>
      <c r="C293" s="669" t="s">
        <v>677</v>
      </c>
      <c r="D293" s="928" t="s">
        <v>833</v>
      </c>
      <c r="E293" s="698" t="s">
        <v>511</v>
      </c>
      <c r="F293" s="579" t="s">
        <v>910</v>
      </c>
      <c r="G293" s="579" t="s">
        <v>163</v>
      </c>
      <c r="H293" s="578"/>
      <c r="I293" s="718">
        <v>3</v>
      </c>
      <c r="J293" s="759">
        <v>3</v>
      </c>
      <c r="K293" s="766" t="s">
        <v>739</v>
      </c>
      <c r="L293" s="766" t="str">
        <f>"07"</f>
        <v>07</v>
      </c>
      <c r="M293" s="766"/>
      <c r="N293" s="673"/>
      <c r="O293" s="641">
        <v>24</v>
      </c>
      <c r="P293" s="1596"/>
      <c r="Q293" s="1749"/>
      <c r="R293" s="1750"/>
      <c r="S293" s="1629">
        <v>1</v>
      </c>
      <c r="T293" s="1437" t="s">
        <v>104</v>
      </c>
      <c r="U293" s="1437"/>
      <c r="V293" s="1437"/>
      <c r="W293" s="671">
        <v>1</v>
      </c>
      <c r="X293" s="672" t="s">
        <v>107</v>
      </c>
      <c r="Y293" s="671" t="s">
        <v>124</v>
      </c>
      <c r="Z293" s="670" t="s">
        <v>940</v>
      </c>
      <c r="AA293" s="1436">
        <v>1</v>
      </c>
      <c r="AB293" s="1457" t="s">
        <v>107</v>
      </c>
      <c r="AC293" s="1457" t="s">
        <v>124</v>
      </c>
      <c r="AD293" s="1357" t="s">
        <v>940</v>
      </c>
      <c r="AE293" s="671">
        <v>1</v>
      </c>
      <c r="AF293" s="670" t="s">
        <v>107</v>
      </c>
      <c r="AG293" s="670" t="s">
        <v>124</v>
      </c>
      <c r="AH293" s="670" t="s">
        <v>940</v>
      </c>
      <c r="AI293" s="788" t="s">
        <v>423</v>
      </c>
    </row>
    <row r="294" spans="1:241" ht="31.5" hidden="1" customHeight="1">
      <c r="A294" s="1116" t="s">
        <v>680</v>
      </c>
      <c r="B294" s="1116" t="s">
        <v>158</v>
      </c>
      <c r="C294" s="1117" t="s">
        <v>254</v>
      </c>
      <c r="D294" s="1114"/>
      <c r="E294" s="953" t="s">
        <v>120</v>
      </c>
      <c r="F294" s="990"/>
      <c r="G294" s="1114" t="s">
        <v>163</v>
      </c>
      <c r="H294" s="806" t="s">
        <v>585</v>
      </c>
      <c r="I294" s="1113">
        <v>3</v>
      </c>
      <c r="J294" s="1113">
        <v>3</v>
      </c>
      <c r="K294" s="814"/>
      <c r="L294" s="814"/>
      <c r="M294" s="802"/>
      <c r="N294" s="801"/>
      <c r="O294" s="801"/>
      <c r="P294" s="1688"/>
      <c r="Q294" s="1743"/>
      <c r="R294" s="1744"/>
      <c r="S294" s="1571"/>
      <c r="T294" s="801"/>
      <c r="U294" s="801"/>
      <c r="V294" s="801"/>
      <c r="W294" s="801"/>
      <c r="X294" s="801"/>
      <c r="Y294" s="801"/>
      <c r="Z294" s="801"/>
      <c r="AA294" s="801"/>
      <c r="AB294" s="801"/>
      <c r="AC294" s="801"/>
      <c r="AD294" s="801"/>
      <c r="AE294" s="801"/>
      <c r="AF294" s="801"/>
      <c r="AG294" s="801"/>
      <c r="AH294" s="801"/>
      <c r="AI294" s="801"/>
      <c r="HF294" s="1201"/>
      <c r="HG294" s="1201"/>
      <c r="HH294" s="1201"/>
      <c r="HI294" s="1201"/>
      <c r="HJ294" s="1201"/>
      <c r="HK294" s="1201"/>
      <c r="HL294" s="1201"/>
      <c r="HM294" s="1201"/>
      <c r="HN294" s="1201"/>
    </row>
    <row r="295" spans="1:241" s="1073" customFormat="1" ht="62.25" hidden="1" customHeight="1">
      <c r="A295" s="1023"/>
      <c r="B295" s="1023" t="s">
        <v>252</v>
      </c>
      <c r="C295" s="942" t="s">
        <v>678</v>
      </c>
      <c r="D295" s="1256" t="s">
        <v>831</v>
      </c>
      <c r="E295" s="698" t="s">
        <v>511</v>
      </c>
      <c r="F295" s="579" t="s">
        <v>910</v>
      </c>
      <c r="G295" s="914" t="s">
        <v>163</v>
      </c>
      <c r="H295" s="723"/>
      <c r="I295" s="724">
        <v>3</v>
      </c>
      <c r="J295" s="759">
        <v>3</v>
      </c>
      <c r="K295" s="766" t="s">
        <v>808</v>
      </c>
      <c r="L295" s="766">
        <v>13</v>
      </c>
      <c r="M295" s="766"/>
      <c r="N295" s="758"/>
      <c r="O295" s="725">
        <v>24</v>
      </c>
      <c r="P295" s="1595"/>
      <c r="Q295" s="1745"/>
      <c r="R295" s="1746"/>
      <c r="S295" s="1629">
        <v>1</v>
      </c>
      <c r="T295" s="1439" t="s">
        <v>104</v>
      </c>
      <c r="U295" s="1439"/>
      <c r="V295" s="1439"/>
      <c r="W295" s="726">
        <v>1</v>
      </c>
      <c r="X295" s="727" t="s">
        <v>107</v>
      </c>
      <c r="Y295" s="726" t="s">
        <v>124</v>
      </c>
      <c r="Z295" s="728" t="s">
        <v>940</v>
      </c>
      <c r="AA295" s="1438">
        <v>1</v>
      </c>
      <c r="AB295" s="1483" t="s">
        <v>107</v>
      </c>
      <c r="AC295" s="1483" t="s">
        <v>124</v>
      </c>
      <c r="AD295" s="1357" t="s">
        <v>940</v>
      </c>
      <c r="AE295" s="726">
        <v>1</v>
      </c>
      <c r="AF295" s="728" t="s">
        <v>107</v>
      </c>
      <c r="AG295" s="728" t="s">
        <v>124</v>
      </c>
      <c r="AH295" s="728" t="s">
        <v>940</v>
      </c>
      <c r="AI295" s="788" t="s">
        <v>424</v>
      </c>
      <c r="AJ295" s="982"/>
      <c r="AK295" s="1046"/>
      <c r="AL295" s="1046"/>
      <c r="AM295" s="1046"/>
      <c r="AN295" s="1046"/>
      <c r="AO295" s="1046"/>
      <c r="AP295" s="1046"/>
      <c r="AQ295" s="1046"/>
      <c r="AR295" s="1046"/>
      <c r="AS295" s="1046"/>
      <c r="AT295" s="1046"/>
      <c r="AU295" s="1046"/>
      <c r="AV295" s="1046"/>
      <c r="AW295" s="1046"/>
      <c r="AX295" s="1046"/>
      <c r="AY295" s="1046"/>
      <c r="AZ295" s="1046"/>
      <c r="BA295" s="1046"/>
      <c r="BB295" s="1046"/>
      <c r="BC295" s="1046"/>
      <c r="BD295" s="1046"/>
      <c r="BE295" s="1046"/>
      <c r="BF295" s="1046"/>
      <c r="BG295" s="1046"/>
      <c r="BH295" s="1046"/>
      <c r="BI295" s="1046"/>
      <c r="BJ295" s="1046"/>
      <c r="BK295" s="1046"/>
      <c r="BL295" s="1046"/>
      <c r="BM295" s="1046"/>
      <c r="BN295" s="1046"/>
      <c r="BO295" s="1046"/>
      <c r="BP295" s="1046"/>
      <c r="BQ295" s="1046"/>
      <c r="BR295" s="1046"/>
      <c r="BS295" s="1046"/>
      <c r="BT295" s="1046"/>
      <c r="BU295" s="1046"/>
      <c r="BV295" s="1046"/>
      <c r="BW295" s="1046"/>
      <c r="BX295" s="1046"/>
      <c r="BY295" s="1046"/>
      <c r="BZ295" s="1046"/>
      <c r="CA295" s="1046"/>
      <c r="CB295" s="1046"/>
      <c r="CC295" s="1046"/>
      <c r="CD295" s="1046"/>
      <c r="CE295" s="1046"/>
      <c r="CF295" s="1046"/>
      <c r="CG295" s="1046"/>
      <c r="CH295" s="1046"/>
      <c r="CI295" s="1046"/>
      <c r="CJ295" s="1046"/>
      <c r="CK295" s="1046"/>
      <c r="CL295" s="1046"/>
      <c r="CM295" s="1046"/>
      <c r="CN295" s="1046"/>
      <c r="CO295" s="1046"/>
      <c r="CP295" s="1046"/>
      <c r="CQ295" s="1046"/>
      <c r="CR295" s="1046"/>
      <c r="CS295" s="1046"/>
      <c r="CT295" s="1046"/>
      <c r="CU295" s="1046"/>
      <c r="CV295" s="1046"/>
      <c r="CW295" s="1046"/>
      <c r="CX295" s="1046"/>
      <c r="CY295" s="1046"/>
      <c r="CZ295" s="1046"/>
      <c r="DA295" s="1046"/>
      <c r="DB295" s="1046"/>
      <c r="DC295" s="1046"/>
      <c r="DD295" s="1046"/>
      <c r="DE295" s="1046"/>
      <c r="DF295" s="1046"/>
      <c r="DG295" s="1012"/>
      <c r="DH295" s="1012"/>
      <c r="DI295" s="1012"/>
      <c r="DJ295" s="1012"/>
      <c r="DK295" s="1012"/>
      <c r="DL295" s="1012"/>
      <c r="DM295" s="1012"/>
      <c r="DN295" s="1012"/>
      <c r="DO295" s="1012"/>
      <c r="DP295" s="1012"/>
      <c r="DQ295" s="1012"/>
      <c r="DR295" s="1012"/>
      <c r="DS295" s="1012"/>
      <c r="DT295" s="1012"/>
      <c r="DU295" s="1012"/>
      <c r="DV295" s="1012"/>
      <c r="DW295" s="1012"/>
      <c r="DX295" s="1012"/>
      <c r="DY295" s="1012"/>
      <c r="DZ295" s="1012"/>
      <c r="EA295" s="1012"/>
      <c r="EB295" s="1012"/>
      <c r="EC295" s="1012"/>
      <c r="ED295" s="1012"/>
      <c r="EE295" s="1012"/>
      <c r="EF295" s="1012"/>
      <c r="EG295" s="1012"/>
      <c r="EH295" s="1012"/>
      <c r="EI295" s="1012"/>
      <c r="EJ295" s="1012"/>
      <c r="EK295" s="1012"/>
      <c r="EL295" s="1012"/>
      <c r="EM295" s="1012"/>
      <c r="EN295" s="1012"/>
      <c r="EO295" s="1012"/>
      <c r="EP295" s="1012"/>
      <c r="EQ295" s="1012"/>
      <c r="ER295" s="1012"/>
      <c r="ES295" s="1012"/>
      <c r="ET295" s="1012"/>
      <c r="EU295" s="1012"/>
      <c r="EV295" s="1012"/>
      <c r="EW295" s="1012"/>
      <c r="EX295" s="1012"/>
      <c r="EY295" s="1012"/>
      <c r="EZ295" s="1012"/>
      <c r="FA295" s="1012"/>
      <c r="FB295" s="1012"/>
      <c r="FC295" s="1012"/>
      <c r="FD295" s="1012"/>
      <c r="FE295" s="1012"/>
      <c r="FF295" s="1012"/>
      <c r="FG295" s="1012"/>
      <c r="FH295" s="1012"/>
      <c r="FI295" s="1012"/>
      <c r="FJ295" s="1012"/>
      <c r="FK295" s="1012"/>
      <c r="FL295" s="1012"/>
      <c r="FM295" s="1012"/>
      <c r="FN295" s="1012"/>
      <c r="FO295" s="1012"/>
      <c r="FP295" s="1012"/>
      <c r="FQ295" s="1012"/>
      <c r="FR295" s="1012"/>
      <c r="FS295" s="1012"/>
      <c r="FT295" s="1012"/>
      <c r="FU295" s="1012"/>
      <c r="FV295" s="1012"/>
      <c r="FW295" s="1012"/>
      <c r="FX295" s="1012"/>
      <c r="FY295" s="1012"/>
      <c r="FZ295" s="1012"/>
      <c r="GA295" s="1012"/>
      <c r="GB295" s="1012"/>
      <c r="GC295" s="1012"/>
      <c r="GD295" s="1012"/>
      <c r="GE295" s="1012"/>
      <c r="GF295" s="1012"/>
      <c r="GG295" s="1012"/>
      <c r="GH295" s="1012"/>
      <c r="GI295" s="1012"/>
      <c r="GJ295" s="1012"/>
      <c r="GK295" s="1012"/>
      <c r="GL295" s="1012"/>
      <c r="GM295" s="1012"/>
      <c r="GN295" s="1012"/>
      <c r="GO295" s="1012"/>
      <c r="GP295" s="1012"/>
      <c r="GQ295" s="1012"/>
      <c r="GR295" s="1012"/>
      <c r="GS295" s="1012"/>
      <c r="GT295" s="1012"/>
      <c r="GU295" s="1012"/>
      <c r="GV295" s="1012"/>
      <c r="GW295" s="1012"/>
      <c r="GX295" s="1012"/>
      <c r="GY295" s="1012"/>
      <c r="GZ295" s="1012"/>
      <c r="HA295" s="1012"/>
      <c r="HB295" s="1012"/>
      <c r="HC295" s="1012"/>
      <c r="HD295" s="1012"/>
      <c r="HE295" s="1012"/>
    </row>
    <row r="296" spans="1:241" s="1073" customFormat="1" ht="62.25" hidden="1" customHeight="1">
      <c r="A296" s="1023"/>
      <c r="B296" s="1023" t="s">
        <v>253</v>
      </c>
      <c r="C296" s="942" t="s">
        <v>679</v>
      </c>
      <c r="D296" s="1256" t="s">
        <v>832</v>
      </c>
      <c r="E296" s="698" t="s">
        <v>511</v>
      </c>
      <c r="F296" s="579" t="s">
        <v>910</v>
      </c>
      <c r="G296" s="914" t="s">
        <v>163</v>
      </c>
      <c r="H296" s="723"/>
      <c r="I296" s="724">
        <v>3</v>
      </c>
      <c r="J296" s="759">
        <v>3</v>
      </c>
      <c r="K296" s="766" t="s">
        <v>809</v>
      </c>
      <c r="L296" s="766">
        <v>13</v>
      </c>
      <c r="M296" s="766"/>
      <c r="N296" s="758"/>
      <c r="O296" s="725">
        <v>24</v>
      </c>
      <c r="P296" s="1595"/>
      <c r="Q296" s="1745"/>
      <c r="R296" s="1746"/>
      <c r="S296" s="1629">
        <v>1</v>
      </c>
      <c r="T296" s="1439" t="s">
        <v>104</v>
      </c>
      <c r="U296" s="1439"/>
      <c r="V296" s="1439"/>
      <c r="W296" s="726">
        <v>1</v>
      </c>
      <c r="X296" s="727" t="s">
        <v>107</v>
      </c>
      <c r="Y296" s="726" t="s">
        <v>124</v>
      </c>
      <c r="Z296" s="728" t="s">
        <v>940</v>
      </c>
      <c r="AA296" s="1438">
        <v>1</v>
      </c>
      <c r="AB296" s="1483" t="s">
        <v>107</v>
      </c>
      <c r="AC296" s="1483" t="s">
        <v>124</v>
      </c>
      <c r="AD296" s="1357" t="s">
        <v>940</v>
      </c>
      <c r="AE296" s="726">
        <v>1</v>
      </c>
      <c r="AF296" s="728" t="s">
        <v>107</v>
      </c>
      <c r="AG296" s="728" t="s">
        <v>124</v>
      </c>
      <c r="AH296" s="728" t="s">
        <v>940</v>
      </c>
      <c r="AI296" s="788" t="s">
        <v>424</v>
      </c>
      <c r="AJ296" s="982"/>
      <c r="AK296" s="1046"/>
      <c r="AL296" s="1046"/>
      <c r="AM296" s="1046"/>
      <c r="AN296" s="1046"/>
      <c r="AO296" s="1046"/>
      <c r="AP296" s="1046"/>
      <c r="AQ296" s="1046"/>
      <c r="AR296" s="1046"/>
      <c r="AS296" s="1046"/>
      <c r="AT296" s="1046"/>
      <c r="AU296" s="1046"/>
      <c r="AV296" s="1046"/>
      <c r="AW296" s="1046"/>
      <c r="AX296" s="1046"/>
      <c r="AY296" s="1046"/>
      <c r="AZ296" s="1046"/>
      <c r="BA296" s="1046"/>
      <c r="BB296" s="1046"/>
      <c r="BC296" s="1046"/>
      <c r="BD296" s="1046"/>
      <c r="BE296" s="1046"/>
      <c r="BF296" s="1046"/>
      <c r="BG296" s="1046"/>
      <c r="BH296" s="1046"/>
      <c r="BI296" s="1046"/>
      <c r="BJ296" s="1046"/>
      <c r="BK296" s="1046"/>
      <c r="BL296" s="1046"/>
      <c r="BM296" s="1046"/>
      <c r="BN296" s="1046"/>
      <c r="BO296" s="1046"/>
      <c r="BP296" s="1046"/>
      <c r="BQ296" s="1046"/>
      <c r="BR296" s="1046"/>
      <c r="BS296" s="1046"/>
      <c r="BT296" s="1046"/>
      <c r="BU296" s="1046"/>
      <c r="BV296" s="1046"/>
      <c r="BW296" s="1046"/>
      <c r="BX296" s="1046"/>
      <c r="BY296" s="1046"/>
      <c r="BZ296" s="1046"/>
      <c r="CA296" s="1046"/>
      <c r="CB296" s="1046"/>
      <c r="CC296" s="1046"/>
      <c r="CD296" s="1046"/>
      <c r="CE296" s="1046"/>
      <c r="CF296" s="1046"/>
      <c r="CG296" s="1046"/>
      <c r="CH296" s="1046"/>
      <c r="CI296" s="1046"/>
      <c r="CJ296" s="1046"/>
      <c r="CK296" s="1046"/>
      <c r="CL296" s="1046"/>
      <c r="CM296" s="1046"/>
      <c r="CN296" s="1046"/>
      <c r="CO296" s="1046"/>
      <c r="CP296" s="1046"/>
      <c r="CQ296" s="1046"/>
      <c r="CR296" s="1046"/>
      <c r="CS296" s="1046"/>
      <c r="CT296" s="1046"/>
      <c r="CU296" s="1046"/>
      <c r="CV296" s="1046"/>
      <c r="CW296" s="1046"/>
      <c r="CX296" s="1046"/>
      <c r="CY296" s="1046"/>
      <c r="CZ296" s="1046"/>
      <c r="DA296" s="1046"/>
      <c r="DB296" s="1046"/>
      <c r="DC296" s="1046"/>
      <c r="DD296" s="1046"/>
      <c r="DE296" s="1046"/>
      <c r="DF296" s="1046"/>
      <c r="DG296" s="1012"/>
      <c r="DH296" s="1012"/>
      <c r="DI296" s="1012"/>
      <c r="DJ296" s="1012"/>
      <c r="DK296" s="1012"/>
      <c r="DL296" s="1012"/>
      <c r="DM296" s="1012"/>
      <c r="DN296" s="1012"/>
      <c r="DO296" s="1012"/>
      <c r="DP296" s="1012"/>
      <c r="DQ296" s="1012"/>
      <c r="DR296" s="1012"/>
      <c r="DS296" s="1012"/>
      <c r="DT296" s="1012"/>
      <c r="DU296" s="1012"/>
      <c r="DV296" s="1012"/>
      <c r="DW296" s="1012"/>
      <c r="DX296" s="1012"/>
      <c r="DY296" s="1012"/>
      <c r="DZ296" s="1012"/>
      <c r="EA296" s="1012"/>
      <c r="EB296" s="1012"/>
      <c r="EC296" s="1012"/>
      <c r="ED296" s="1012"/>
      <c r="EE296" s="1012"/>
      <c r="EF296" s="1012"/>
      <c r="EG296" s="1012"/>
      <c r="EH296" s="1012"/>
      <c r="EI296" s="1012"/>
      <c r="EJ296" s="1012"/>
      <c r="EK296" s="1012"/>
      <c r="EL296" s="1012"/>
      <c r="EM296" s="1012"/>
      <c r="EN296" s="1012"/>
      <c r="EO296" s="1012"/>
      <c r="EP296" s="1012"/>
      <c r="EQ296" s="1012"/>
      <c r="ER296" s="1012"/>
      <c r="ES296" s="1012"/>
      <c r="ET296" s="1012"/>
      <c r="EU296" s="1012"/>
      <c r="EV296" s="1012"/>
      <c r="EW296" s="1012"/>
      <c r="EX296" s="1012"/>
      <c r="EY296" s="1012"/>
      <c r="EZ296" s="1012"/>
      <c r="FA296" s="1012"/>
      <c r="FB296" s="1012"/>
      <c r="FC296" s="1012"/>
      <c r="FD296" s="1012"/>
      <c r="FE296" s="1012"/>
      <c r="FF296" s="1012"/>
      <c r="FG296" s="1012"/>
      <c r="FH296" s="1012"/>
      <c r="FI296" s="1012"/>
      <c r="FJ296" s="1012"/>
      <c r="FK296" s="1012"/>
      <c r="FL296" s="1012"/>
      <c r="FM296" s="1012"/>
      <c r="FN296" s="1012"/>
      <c r="FO296" s="1012"/>
      <c r="FP296" s="1012"/>
      <c r="FQ296" s="1012"/>
      <c r="FR296" s="1012"/>
      <c r="FS296" s="1012"/>
      <c r="FT296" s="1012"/>
      <c r="FU296" s="1012"/>
      <c r="FV296" s="1012"/>
      <c r="FW296" s="1012"/>
      <c r="FX296" s="1012"/>
      <c r="FY296" s="1012"/>
      <c r="FZ296" s="1012"/>
      <c r="GA296" s="1012"/>
      <c r="GB296" s="1012"/>
      <c r="GC296" s="1012"/>
      <c r="GD296" s="1012"/>
      <c r="GE296" s="1012"/>
      <c r="GF296" s="1012"/>
      <c r="GG296" s="1012"/>
      <c r="GH296" s="1012"/>
      <c r="GI296" s="1012"/>
      <c r="GJ296" s="1012"/>
      <c r="GK296" s="1012"/>
      <c r="GL296" s="1012"/>
      <c r="GM296" s="1012"/>
      <c r="GN296" s="1012"/>
      <c r="GO296" s="1012"/>
      <c r="GP296" s="1012"/>
      <c r="GQ296" s="1012"/>
      <c r="GR296" s="1012"/>
      <c r="GS296" s="1012"/>
      <c r="GT296" s="1012"/>
      <c r="GU296" s="1012"/>
      <c r="GV296" s="1012"/>
      <c r="GW296" s="1012"/>
      <c r="GX296" s="1012"/>
      <c r="GY296" s="1012"/>
      <c r="GZ296" s="1012"/>
      <c r="HA296" s="1012"/>
      <c r="HB296" s="1012"/>
      <c r="HC296" s="1012"/>
      <c r="HD296" s="1012"/>
      <c r="HE296" s="1012"/>
    </row>
    <row r="297" spans="1:241" ht="30.75" hidden="1" customHeight="1">
      <c r="A297" s="808" t="s">
        <v>666</v>
      </c>
      <c r="B297" s="808" t="s">
        <v>667</v>
      </c>
      <c r="C297" s="804" t="s">
        <v>53</v>
      </c>
      <c r="D297" s="981" t="s">
        <v>826</v>
      </c>
      <c r="E297" s="813" t="s">
        <v>596</v>
      </c>
      <c r="F297" s="813"/>
      <c r="G297" s="816"/>
      <c r="H297" s="803"/>
      <c r="I297" s="1058">
        <f>+I299+I300</f>
        <v>6</v>
      </c>
      <c r="J297" s="1058">
        <f>+J299+J300</f>
        <v>6</v>
      </c>
      <c r="K297" s="1044"/>
      <c r="L297" s="1044"/>
      <c r="M297" s="1044"/>
      <c r="N297" s="889"/>
      <c r="O297" s="889"/>
      <c r="P297" s="1693"/>
      <c r="Q297" s="1755"/>
      <c r="R297" s="1756"/>
      <c r="S297" s="1618"/>
      <c r="T297" s="1040"/>
      <c r="U297" s="1105"/>
      <c r="V297" s="967"/>
      <c r="W297" s="1105"/>
      <c r="X297" s="1105"/>
      <c r="Y297" s="1105"/>
      <c r="Z297" s="1105"/>
      <c r="AA297" s="1105"/>
      <c r="AB297" s="1105"/>
      <c r="AC297" s="1105"/>
      <c r="AD297" s="1105"/>
      <c r="AE297" s="1105"/>
      <c r="AF297" s="1105"/>
      <c r="AG297" s="1105"/>
      <c r="AH297" s="1105"/>
      <c r="AI297" s="884"/>
      <c r="HF297" s="1201"/>
      <c r="HG297" s="1201"/>
      <c r="HH297" s="1201"/>
      <c r="HI297" s="1201"/>
      <c r="HJ297" s="1201"/>
      <c r="HK297" s="1201"/>
      <c r="HL297" s="1201"/>
      <c r="HM297" s="1201"/>
      <c r="HN297" s="1201"/>
      <c r="HO297" s="1201"/>
      <c r="HP297" s="1201"/>
      <c r="HQ297" s="1201"/>
      <c r="HR297" s="1201"/>
      <c r="HS297" s="1201"/>
      <c r="HT297" s="1201"/>
      <c r="HU297" s="1201"/>
      <c r="HV297" s="1201"/>
      <c r="HW297" s="1201"/>
      <c r="HX297" s="1201"/>
      <c r="HY297" s="1201"/>
      <c r="HZ297" s="1201"/>
      <c r="IA297" s="1201"/>
      <c r="IB297" s="1201"/>
      <c r="IC297" s="1201"/>
      <c r="ID297" s="1201"/>
      <c r="IE297" s="1201"/>
      <c r="IF297" s="1201"/>
      <c r="IG297" s="1201"/>
    </row>
    <row r="298" spans="1:241" ht="30.75" hidden="1" customHeight="1">
      <c r="A298" s="1116" t="s">
        <v>681</v>
      </c>
      <c r="B298" s="1116" t="s">
        <v>245</v>
      </c>
      <c r="C298" s="1117" t="s">
        <v>811</v>
      </c>
      <c r="D298" s="1114"/>
      <c r="E298" s="953" t="s">
        <v>500</v>
      </c>
      <c r="F298" s="990"/>
      <c r="G298" s="1115"/>
      <c r="H298" s="806"/>
      <c r="I298" s="1113"/>
      <c r="J298" s="1113"/>
      <c r="K298" s="814"/>
      <c r="L298" s="814"/>
      <c r="M298" s="802"/>
      <c r="N298" s="801"/>
      <c r="O298" s="801"/>
      <c r="P298" s="1700"/>
      <c r="Q298" s="1743"/>
      <c r="R298" s="1744"/>
      <c r="S298" s="1571"/>
      <c r="T298" s="801"/>
      <c r="U298" s="801"/>
      <c r="V298" s="801"/>
      <c r="W298" s="801"/>
      <c r="X298" s="801"/>
      <c r="Y298" s="801"/>
      <c r="Z298" s="801"/>
      <c r="AA298" s="801"/>
      <c r="AB298" s="801"/>
      <c r="AC298" s="801"/>
      <c r="AD298" s="801"/>
      <c r="AE298" s="801"/>
      <c r="AF298" s="801"/>
      <c r="AG298" s="801"/>
      <c r="AH298" s="801"/>
      <c r="AI298" s="801"/>
      <c r="HF298" s="1201"/>
      <c r="HG298" s="1201"/>
      <c r="HH298" s="1201"/>
      <c r="HI298" s="1201"/>
      <c r="HJ298" s="1201"/>
      <c r="HK298" s="1201"/>
      <c r="HL298" s="1201"/>
      <c r="HM298" s="1201"/>
      <c r="HN298" s="1201"/>
    </row>
    <row r="299" spans="1:241" ht="114.75" hidden="1">
      <c r="A299" s="1093"/>
      <c r="B299" s="722" t="s">
        <v>246</v>
      </c>
      <c r="C299" s="691" t="s">
        <v>669</v>
      </c>
      <c r="D299" s="921" t="s">
        <v>823</v>
      </c>
      <c r="E299" s="698" t="s">
        <v>511</v>
      </c>
      <c r="F299" s="657" t="s">
        <v>812</v>
      </c>
      <c r="G299" s="707" t="s">
        <v>1039</v>
      </c>
      <c r="H299" s="643"/>
      <c r="I299" s="645" t="s">
        <v>46</v>
      </c>
      <c r="J299" s="650" t="s">
        <v>46</v>
      </c>
      <c r="K299" s="773" t="s">
        <v>804</v>
      </c>
      <c r="L299" s="773" t="s">
        <v>745</v>
      </c>
      <c r="M299" s="773"/>
      <c r="N299" s="673"/>
      <c r="O299" s="1434">
        <v>24</v>
      </c>
      <c r="P299" s="1596"/>
      <c r="Q299" s="1749"/>
      <c r="R299" s="1750"/>
      <c r="S299" s="1629">
        <v>1</v>
      </c>
      <c r="T299" s="1437" t="s">
        <v>104</v>
      </c>
      <c r="U299" s="1437" t="s">
        <v>105</v>
      </c>
      <c r="V299" s="1435" t="s">
        <v>125</v>
      </c>
      <c r="W299" s="671">
        <v>1</v>
      </c>
      <c r="X299" s="672" t="s">
        <v>107</v>
      </c>
      <c r="Y299" s="671" t="s">
        <v>108</v>
      </c>
      <c r="Z299" s="670" t="s">
        <v>148</v>
      </c>
      <c r="AA299" s="1436">
        <v>1</v>
      </c>
      <c r="AB299" s="1457" t="s">
        <v>107</v>
      </c>
      <c r="AC299" s="1457" t="s">
        <v>108</v>
      </c>
      <c r="AD299" s="1357" t="s">
        <v>148</v>
      </c>
      <c r="AE299" s="671">
        <v>1</v>
      </c>
      <c r="AF299" s="670" t="s">
        <v>107</v>
      </c>
      <c r="AG299" s="670" t="s">
        <v>108</v>
      </c>
      <c r="AH299" s="670" t="s">
        <v>148</v>
      </c>
      <c r="AI299" s="799" t="s">
        <v>419</v>
      </c>
    </row>
    <row r="300" spans="1:241" ht="38.25" hidden="1">
      <c r="A300" s="1093"/>
      <c r="B300" s="1463" t="s">
        <v>247</v>
      </c>
      <c r="C300" s="1354" t="s">
        <v>1050</v>
      </c>
      <c r="D300" s="865" t="s">
        <v>824</v>
      </c>
      <c r="E300" s="698" t="s">
        <v>511</v>
      </c>
      <c r="F300" s="657" t="s">
        <v>812</v>
      </c>
      <c r="G300" s="707" t="s">
        <v>1039</v>
      </c>
      <c r="H300" s="643"/>
      <c r="I300" s="645" t="s">
        <v>46</v>
      </c>
      <c r="J300" s="650" t="s">
        <v>46</v>
      </c>
      <c r="K300" s="773" t="s">
        <v>783</v>
      </c>
      <c r="L300" s="773" t="s">
        <v>745</v>
      </c>
      <c r="M300" s="773"/>
      <c r="N300" s="673"/>
      <c r="O300" s="695">
        <v>18</v>
      </c>
      <c r="P300" s="1596"/>
      <c r="Q300" s="1749"/>
      <c r="R300" s="1750"/>
      <c r="S300" s="1629">
        <v>1</v>
      </c>
      <c r="T300" s="1437" t="s">
        <v>104</v>
      </c>
      <c r="U300" s="1437" t="s">
        <v>105</v>
      </c>
      <c r="V300" s="1437" t="s">
        <v>115</v>
      </c>
      <c r="W300" s="671">
        <v>1</v>
      </c>
      <c r="X300" s="672" t="s">
        <v>107</v>
      </c>
      <c r="Y300" s="671" t="s">
        <v>105</v>
      </c>
      <c r="Z300" s="670" t="s">
        <v>115</v>
      </c>
      <c r="AA300" s="1436">
        <v>1</v>
      </c>
      <c r="AB300" s="1457" t="s">
        <v>107</v>
      </c>
      <c r="AC300" s="1457" t="s">
        <v>105</v>
      </c>
      <c r="AD300" s="1357" t="s">
        <v>115</v>
      </c>
      <c r="AE300" s="671">
        <v>1</v>
      </c>
      <c r="AF300" s="670" t="s">
        <v>107</v>
      </c>
      <c r="AG300" s="670" t="s">
        <v>105</v>
      </c>
      <c r="AH300" s="670" t="s">
        <v>115</v>
      </c>
      <c r="AI300" s="792" t="s">
        <v>420</v>
      </c>
    </row>
    <row r="301" spans="1:241" ht="30.75" hidden="1" customHeight="1">
      <c r="A301" s="808" t="s">
        <v>819</v>
      </c>
      <c r="B301" s="808" t="s">
        <v>668</v>
      </c>
      <c r="C301" s="804" t="s">
        <v>54</v>
      </c>
      <c r="D301" s="981"/>
      <c r="E301" s="813" t="s">
        <v>596</v>
      </c>
      <c r="F301" s="813"/>
      <c r="G301" s="816"/>
      <c r="H301" s="803"/>
      <c r="I301" s="1058">
        <f>+I303+I304</f>
        <v>6</v>
      </c>
      <c r="J301" s="1058">
        <f>+J303+J304</f>
        <v>6</v>
      </c>
      <c r="K301" s="1044"/>
      <c r="L301" s="1044"/>
      <c r="M301" s="1044"/>
      <c r="N301" s="889"/>
      <c r="O301" s="889"/>
      <c r="P301" s="1693"/>
      <c r="Q301" s="1755"/>
      <c r="R301" s="1756"/>
      <c r="S301" s="1618"/>
      <c r="T301" s="1040"/>
      <c r="U301" s="1105"/>
      <c r="V301" s="967"/>
      <c r="W301" s="1105"/>
      <c r="X301" s="1105"/>
      <c r="Y301" s="1105"/>
      <c r="Z301" s="1105"/>
      <c r="AA301" s="1105"/>
      <c r="AB301" s="1105"/>
      <c r="AC301" s="1105"/>
      <c r="AD301" s="1105"/>
      <c r="AE301" s="1105"/>
      <c r="AF301" s="1105"/>
      <c r="AG301" s="1105"/>
      <c r="AH301" s="1105"/>
      <c r="AI301" s="884"/>
      <c r="HF301" s="1201"/>
      <c r="HG301" s="1201"/>
      <c r="HH301" s="1201"/>
      <c r="HI301" s="1201"/>
      <c r="HJ301" s="1201"/>
      <c r="HK301" s="1201"/>
      <c r="HL301" s="1201"/>
      <c r="HM301" s="1201"/>
      <c r="HN301" s="1201"/>
      <c r="HO301" s="1201"/>
      <c r="HP301" s="1201"/>
      <c r="HQ301" s="1201"/>
      <c r="HR301" s="1201"/>
      <c r="HS301" s="1201"/>
      <c r="HT301" s="1201"/>
      <c r="HU301" s="1201"/>
      <c r="HV301" s="1201"/>
      <c r="HW301" s="1201"/>
      <c r="HX301" s="1201"/>
      <c r="HY301" s="1201"/>
      <c r="HZ301" s="1201"/>
      <c r="IA301" s="1201"/>
      <c r="IB301" s="1201"/>
      <c r="IC301" s="1201"/>
      <c r="ID301" s="1201"/>
      <c r="IE301" s="1201"/>
      <c r="IF301" s="1201"/>
      <c r="IG301" s="1201"/>
    </row>
    <row r="302" spans="1:241" ht="25.5" hidden="1">
      <c r="A302" s="1116" t="s">
        <v>684</v>
      </c>
      <c r="B302" s="1116" t="s">
        <v>682</v>
      </c>
      <c r="C302" s="1117" t="s">
        <v>683</v>
      </c>
      <c r="D302" s="1114"/>
      <c r="E302" s="953" t="s">
        <v>500</v>
      </c>
      <c r="F302" s="990"/>
      <c r="G302" s="1115"/>
      <c r="H302" s="806"/>
      <c r="I302" s="1113"/>
      <c r="J302" s="1113"/>
      <c r="K302" s="814"/>
      <c r="L302" s="814"/>
      <c r="M302" s="802"/>
      <c r="N302" s="801"/>
      <c r="O302" s="801"/>
      <c r="P302" s="1700"/>
      <c r="Q302" s="1743"/>
      <c r="R302" s="1744"/>
      <c r="S302" s="1571"/>
      <c r="T302" s="801"/>
      <c r="U302" s="801"/>
      <c r="V302" s="801"/>
      <c r="W302" s="801"/>
      <c r="X302" s="801"/>
      <c r="Y302" s="801"/>
      <c r="Z302" s="801"/>
      <c r="AA302" s="801"/>
      <c r="AB302" s="801"/>
      <c r="AC302" s="801"/>
      <c r="AD302" s="801"/>
      <c r="AE302" s="801"/>
      <c r="AF302" s="801"/>
      <c r="AG302" s="801"/>
      <c r="AH302" s="801"/>
      <c r="AI302" s="801"/>
      <c r="HF302" s="1201"/>
      <c r="HG302" s="1201"/>
      <c r="HH302" s="1201"/>
      <c r="HI302" s="1201"/>
      <c r="HJ302" s="1201"/>
      <c r="HK302" s="1201"/>
      <c r="HL302" s="1201"/>
      <c r="HM302" s="1201"/>
      <c r="HN302" s="1201"/>
    </row>
    <row r="303" spans="1:241" ht="63.75" hidden="1">
      <c r="A303" s="1083"/>
      <c r="B303" s="1083" t="s">
        <v>248</v>
      </c>
      <c r="C303" s="1005" t="s">
        <v>670</v>
      </c>
      <c r="D303" s="749"/>
      <c r="E303" s="585"/>
      <c r="F303" s="657" t="s">
        <v>813</v>
      </c>
      <c r="G303" s="707" t="s">
        <v>1039</v>
      </c>
      <c r="H303" s="578"/>
      <c r="I303" s="585">
        <v>3</v>
      </c>
      <c r="J303" s="760">
        <v>3</v>
      </c>
      <c r="K303" s="755" t="s">
        <v>788</v>
      </c>
      <c r="L303" s="755">
        <v>11</v>
      </c>
      <c r="M303" s="755"/>
      <c r="N303" s="673"/>
      <c r="O303" s="1433">
        <v>18</v>
      </c>
      <c r="P303" s="1596"/>
      <c r="Q303" s="1749"/>
      <c r="R303" s="1750"/>
      <c r="S303" s="1629">
        <v>1</v>
      </c>
      <c r="T303" s="1437" t="s">
        <v>104</v>
      </c>
      <c r="U303" s="1437" t="s">
        <v>113</v>
      </c>
      <c r="V303" s="1437" t="s">
        <v>1002</v>
      </c>
      <c r="W303" s="671">
        <v>1</v>
      </c>
      <c r="X303" s="672" t="s">
        <v>107</v>
      </c>
      <c r="Y303" s="671" t="s">
        <v>105</v>
      </c>
      <c r="Z303" s="670" t="s">
        <v>125</v>
      </c>
      <c r="AA303" s="1436">
        <v>1</v>
      </c>
      <c r="AB303" s="1457" t="s">
        <v>107</v>
      </c>
      <c r="AC303" s="1457" t="s">
        <v>105</v>
      </c>
      <c r="AD303" s="1357" t="s">
        <v>125</v>
      </c>
      <c r="AE303" s="671">
        <v>1</v>
      </c>
      <c r="AF303" s="670" t="s">
        <v>107</v>
      </c>
      <c r="AG303" s="670" t="s">
        <v>105</v>
      </c>
      <c r="AH303" s="670" t="s">
        <v>125</v>
      </c>
      <c r="AI303" s="793" t="s">
        <v>421</v>
      </c>
    </row>
    <row r="304" spans="1:241" ht="25.5" hidden="1">
      <c r="A304" s="1116" t="s">
        <v>685</v>
      </c>
      <c r="B304" s="1116" t="s">
        <v>250</v>
      </c>
      <c r="C304" s="1117" t="s">
        <v>249</v>
      </c>
      <c r="D304" s="1114"/>
      <c r="E304" s="953" t="s">
        <v>120</v>
      </c>
      <c r="F304" s="990"/>
      <c r="G304" s="1115"/>
      <c r="H304" s="806" t="s">
        <v>585</v>
      </c>
      <c r="I304" s="1113">
        <v>3</v>
      </c>
      <c r="J304" s="1113">
        <v>3</v>
      </c>
      <c r="K304" s="814"/>
      <c r="L304" s="814"/>
      <c r="M304" s="802"/>
      <c r="N304" s="801"/>
      <c r="O304" s="801"/>
      <c r="P304" s="1688"/>
      <c r="Q304" s="1743"/>
      <c r="R304" s="1744"/>
      <c r="S304" s="1571"/>
      <c r="T304" s="801"/>
      <c r="U304" s="801"/>
      <c r="V304" s="801"/>
      <c r="W304" s="801"/>
      <c r="X304" s="801"/>
      <c r="Y304" s="801"/>
      <c r="Z304" s="801"/>
      <c r="AA304" s="801"/>
      <c r="AB304" s="801"/>
      <c r="AC304" s="801"/>
      <c r="AD304" s="801"/>
      <c r="AE304" s="801"/>
      <c r="AF304" s="801"/>
      <c r="AG304" s="801"/>
      <c r="AH304" s="801"/>
      <c r="AI304" s="801"/>
      <c r="HF304" s="1201"/>
      <c r="HG304" s="1201"/>
      <c r="HH304" s="1201"/>
      <c r="HI304" s="1201"/>
      <c r="HJ304" s="1201"/>
      <c r="HK304" s="1201"/>
      <c r="HL304" s="1201"/>
      <c r="HM304" s="1201"/>
      <c r="HN304" s="1201"/>
    </row>
    <row r="305" spans="1:241" ht="38.25" hidden="1">
      <c r="A305" s="1060"/>
      <c r="B305" s="1060" t="s">
        <v>251</v>
      </c>
      <c r="C305" s="1041" t="s">
        <v>686</v>
      </c>
      <c r="D305" s="906" t="s">
        <v>299</v>
      </c>
      <c r="E305" s="579"/>
      <c r="F305" s="657" t="s">
        <v>813</v>
      </c>
      <c r="G305" s="707" t="s">
        <v>1039</v>
      </c>
      <c r="H305" s="578"/>
      <c r="I305" s="579">
        <v>3</v>
      </c>
      <c r="J305" s="757">
        <v>3</v>
      </c>
      <c r="K305" s="774" t="s">
        <v>787</v>
      </c>
      <c r="L305" s="774">
        <v>11</v>
      </c>
      <c r="M305" s="774"/>
      <c r="N305" s="673"/>
      <c r="O305" s="640">
        <v>18</v>
      </c>
      <c r="P305" s="1596"/>
      <c r="Q305" s="1749"/>
      <c r="R305" s="1750"/>
      <c r="S305" s="1629">
        <v>1</v>
      </c>
      <c r="T305" s="1437" t="s">
        <v>104</v>
      </c>
      <c r="U305" s="1437" t="s">
        <v>105</v>
      </c>
      <c r="V305" s="1437" t="s">
        <v>115</v>
      </c>
      <c r="W305" s="671">
        <v>1</v>
      </c>
      <c r="X305" s="672" t="s">
        <v>107</v>
      </c>
      <c r="Y305" s="671" t="s">
        <v>105</v>
      </c>
      <c r="Z305" s="670" t="s">
        <v>598</v>
      </c>
      <c r="AA305" s="1436">
        <v>1</v>
      </c>
      <c r="AB305" s="1457" t="s">
        <v>107</v>
      </c>
      <c r="AC305" s="1457" t="s">
        <v>105</v>
      </c>
      <c r="AD305" s="1357" t="s">
        <v>598</v>
      </c>
      <c r="AE305" s="671">
        <v>1</v>
      </c>
      <c r="AF305" s="670" t="s">
        <v>107</v>
      </c>
      <c r="AG305" s="670" t="s">
        <v>105</v>
      </c>
      <c r="AH305" s="670" t="s">
        <v>598</v>
      </c>
      <c r="AI305" s="794" t="s">
        <v>422</v>
      </c>
    </row>
    <row r="306" spans="1:241" ht="52.5" hidden="1" customHeight="1">
      <c r="A306" s="1060"/>
      <c r="B306" s="1060" t="s">
        <v>267</v>
      </c>
      <c r="C306" s="991" t="s">
        <v>358</v>
      </c>
      <c r="D306" s="1104" t="s">
        <v>834</v>
      </c>
      <c r="E306" s="585"/>
      <c r="F306" s="657" t="s">
        <v>1004</v>
      </c>
      <c r="G306" s="707" t="s">
        <v>1039</v>
      </c>
      <c r="H306" s="578"/>
      <c r="I306" s="721">
        <v>3</v>
      </c>
      <c r="J306" s="748">
        <v>3</v>
      </c>
      <c r="K306" s="769" t="s">
        <v>800</v>
      </c>
      <c r="L306" s="769">
        <v>14</v>
      </c>
      <c r="M306" s="769"/>
      <c r="N306" s="673"/>
      <c r="O306" s="641">
        <v>18</v>
      </c>
      <c r="P306" s="1596"/>
      <c r="Q306" s="1749"/>
      <c r="R306" s="1750"/>
      <c r="S306" s="1629">
        <v>1</v>
      </c>
      <c r="T306" s="1437" t="s">
        <v>104</v>
      </c>
      <c r="U306" s="1437" t="s">
        <v>113</v>
      </c>
      <c r="V306" s="1437"/>
      <c r="W306" s="671">
        <v>1</v>
      </c>
      <c r="X306" s="672" t="s">
        <v>107</v>
      </c>
      <c r="Y306" s="671" t="s">
        <v>108</v>
      </c>
      <c r="Z306" s="670" t="s">
        <v>148</v>
      </c>
      <c r="AA306" s="1436">
        <v>1</v>
      </c>
      <c r="AB306" s="1457" t="s">
        <v>107</v>
      </c>
      <c r="AC306" s="1457" t="s">
        <v>108</v>
      </c>
      <c r="AD306" s="1357" t="s">
        <v>148</v>
      </c>
      <c r="AE306" s="671">
        <v>1</v>
      </c>
      <c r="AF306" s="670" t="s">
        <v>107</v>
      </c>
      <c r="AG306" s="670" t="s">
        <v>108</v>
      </c>
      <c r="AH306" s="670" t="s">
        <v>148</v>
      </c>
      <c r="AI306" s="795" t="s">
        <v>465</v>
      </c>
    </row>
    <row r="307" spans="1:241" ht="52.5" hidden="1" customHeight="1">
      <c r="A307" s="1060"/>
      <c r="B307" s="1060" t="s">
        <v>268</v>
      </c>
      <c r="C307" s="991" t="s">
        <v>687</v>
      </c>
      <c r="D307" s="1027" t="s">
        <v>835</v>
      </c>
      <c r="E307" s="585"/>
      <c r="F307" s="657" t="s">
        <v>1004</v>
      </c>
      <c r="G307" s="707" t="s">
        <v>1039</v>
      </c>
      <c r="H307" s="578"/>
      <c r="I307" s="721">
        <v>3</v>
      </c>
      <c r="J307" s="748">
        <v>3</v>
      </c>
      <c r="K307" s="769" t="s">
        <v>806</v>
      </c>
      <c r="L307" s="769">
        <v>14</v>
      </c>
      <c r="M307" s="769"/>
      <c r="N307" s="673"/>
      <c r="O307" s="641">
        <v>18</v>
      </c>
      <c r="P307" s="1596"/>
      <c r="Q307" s="1749"/>
      <c r="R307" s="1750"/>
      <c r="S307" s="1624">
        <v>1</v>
      </c>
      <c r="T307" s="1435" t="s">
        <v>104</v>
      </c>
      <c r="U307" s="1437" t="s">
        <v>113</v>
      </c>
      <c r="V307" s="1444" t="s">
        <v>165</v>
      </c>
      <c r="W307" s="671">
        <v>1</v>
      </c>
      <c r="X307" s="672" t="s">
        <v>107</v>
      </c>
      <c r="Y307" s="1443" t="s">
        <v>1049</v>
      </c>
      <c r="Z307" s="1445" t="s">
        <v>148</v>
      </c>
      <c r="AA307" s="1436">
        <v>1</v>
      </c>
      <c r="AB307" s="1457" t="s">
        <v>107</v>
      </c>
      <c r="AC307" s="1445" t="s">
        <v>110</v>
      </c>
      <c r="AD307" s="1387"/>
      <c r="AE307" s="671">
        <v>1</v>
      </c>
      <c r="AF307" s="670" t="s">
        <v>107</v>
      </c>
      <c r="AG307" s="1445" t="s">
        <v>110</v>
      </c>
      <c r="AH307" s="1387"/>
      <c r="AI307" s="795" t="s">
        <v>466</v>
      </c>
    </row>
    <row r="308" spans="1:241" ht="23.25" hidden="1" customHeight="1">
      <c r="A308" s="1125" t="s">
        <v>518</v>
      </c>
      <c r="B308" s="1126" t="s">
        <v>864</v>
      </c>
      <c r="C308" s="965" t="s">
        <v>519</v>
      </c>
      <c r="D308" s="1289"/>
      <c r="E308" s="882"/>
      <c r="F308" s="882"/>
      <c r="G308" s="882"/>
      <c r="H308" s="882"/>
      <c r="I308" s="882"/>
      <c r="J308" s="1006"/>
      <c r="K308" s="1070"/>
      <c r="L308" s="1070"/>
      <c r="M308" s="1070"/>
      <c r="N308" s="1006"/>
      <c r="O308" s="882"/>
      <c r="P308" s="1593"/>
      <c r="Q308" s="1737"/>
      <c r="R308" s="1738"/>
      <c r="S308" s="1710"/>
      <c r="T308" s="852"/>
      <c r="U308" s="852"/>
      <c r="V308" s="852"/>
      <c r="W308" s="852"/>
      <c r="X308" s="852"/>
      <c r="Y308" s="852"/>
      <c r="Z308" s="852"/>
      <c r="AA308" s="852"/>
      <c r="AB308" s="852"/>
      <c r="AC308" s="852"/>
      <c r="AD308" s="852"/>
      <c r="AE308" s="852"/>
      <c r="AF308" s="852"/>
      <c r="AG308" s="852"/>
      <c r="AH308" s="852"/>
      <c r="AI308" s="992"/>
    </row>
    <row r="309" spans="1:241" ht="23.25" hidden="1" customHeight="1">
      <c r="A309" s="637" t="s">
        <v>647</v>
      </c>
      <c r="B309" s="925" t="s">
        <v>222</v>
      </c>
      <c r="C309" s="1103" t="s">
        <v>224</v>
      </c>
      <c r="D309" s="1247"/>
      <c r="E309" s="872" t="s">
        <v>597</v>
      </c>
      <c r="F309" s="872"/>
      <c r="G309" s="636"/>
      <c r="H309" s="636"/>
      <c r="I309" s="636">
        <f>+I310+I327</f>
        <v>30</v>
      </c>
      <c r="J309" s="636">
        <f>+J310+J327</f>
        <v>30</v>
      </c>
      <c r="K309" s="756"/>
      <c r="L309" s="756"/>
      <c r="M309" s="756"/>
      <c r="N309" s="751"/>
      <c r="O309" s="638"/>
      <c r="P309" s="1594"/>
      <c r="Q309" s="1739"/>
      <c r="R309" s="1740"/>
      <c r="S309" s="1711"/>
      <c r="T309" s="639"/>
      <c r="U309" s="639"/>
      <c r="V309" s="639"/>
      <c r="W309" s="639"/>
      <c r="X309" s="639"/>
      <c r="Y309" s="639"/>
      <c r="Z309" s="639"/>
      <c r="AA309" s="639"/>
      <c r="AB309" s="639"/>
      <c r="AC309" s="639"/>
      <c r="AD309" s="639"/>
      <c r="AE309" s="639"/>
      <c r="AF309" s="639"/>
      <c r="AG309" s="639"/>
      <c r="AH309" s="639"/>
      <c r="AI309" s="787"/>
    </row>
    <row r="310" spans="1:241" ht="23.25" hidden="1" customHeight="1">
      <c r="A310" s="1109"/>
      <c r="B310" s="1109"/>
      <c r="C310" s="1112" t="s">
        <v>484</v>
      </c>
      <c r="D310" s="1230"/>
      <c r="E310" s="853"/>
      <c r="F310" s="853"/>
      <c r="G310" s="1111"/>
      <c r="H310" s="1111"/>
      <c r="I310" s="1111">
        <f>+I312+I313+I314+I315+I317+I318+I320+I321+I322</f>
        <v>24</v>
      </c>
      <c r="J310" s="1322">
        <f>+J312+J313+J314+J315+J317+J318+J320+J321+J322</f>
        <v>24</v>
      </c>
      <c r="K310" s="1111"/>
      <c r="L310" s="1111"/>
      <c r="M310" s="1111"/>
      <c r="N310" s="1111"/>
      <c r="O310" s="1111"/>
      <c r="P310" s="1687"/>
      <c r="Q310" s="1741"/>
      <c r="R310" s="1742"/>
      <c r="S310" s="1612"/>
      <c r="T310" s="1111"/>
      <c r="U310" s="1111"/>
      <c r="V310" s="1111"/>
      <c r="W310" s="1111"/>
      <c r="X310" s="1111"/>
      <c r="Y310" s="1111"/>
      <c r="Z310" s="1111"/>
      <c r="AA310" s="1111"/>
      <c r="AB310" s="1111"/>
      <c r="AC310" s="1111"/>
      <c r="AD310" s="1111"/>
      <c r="AE310" s="1111"/>
      <c r="AF310" s="1111"/>
      <c r="AG310" s="1111"/>
      <c r="AH310" s="1111"/>
      <c r="AI310" s="1118"/>
      <c r="AJ310" s="866"/>
      <c r="AK310" s="866"/>
      <c r="AL310" s="866"/>
      <c r="AM310" s="866"/>
      <c r="AN310" s="866"/>
      <c r="AO310" s="866"/>
      <c r="AP310" s="866"/>
      <c r="AQ310" s="866"/>
      <c r="AR310" s="866"/>
      <c r="AS310" s="866"/>
      <c r="AT310" s="866"/>
      <c r="AU310" s="866"/>
      <c r="AV310" s="866"/>
      <c r="AW310" s="866"/>
      <c r="AX310" s="866"/>
      <c r="AY310" s="866"/>
      <c r="AZ310" s="866"/>
      <c r="BA310" s="866"/>
      <c r="BB310" s="866"/>
      <c r="BC310" s="866"/>
      <c r="BD310" s="866"/>
      <c r="BE310" s="866"/>
      <c r="BF310" s="866"/>
      <c r="BG310" s="866"/>
      <c r="BH310" s="866"/>
      <c r="BI310" s="866"/>
      <c r="BJ310" s="866"/>
      <c r="BK310" s="866"/>
      <c r="BL310" s="866"/>
      <c r="BM310" s="866"/>
      <c r="BN310" s="866"/>
      <c r="BO310" s="866"/>
      <c r="BP310" s="866"/>
      <c r="BQ310" s="866"/>
      <c r="BR310" s="866"/>
      <c r="BS310" s="866"/>
      <c r="BT310" s="866"/>
      <c r="BU310" s="866"/>
      <c r="BV310" s="866"/>
      <c r="BW310" s="866"/>
      <c r="BX310" s="866"/>
      <c r="BY310" s="866"/>
      <c r="BZ310" s="866"/>
      <c r="CA310" s="866"/>
      <c r="CB310" s="866"/>
      <c r="CC310" s="866"/>
      <c r="CD310" s="866"/>
      <c r="CE310" s="866"/>
      <c r="CF310" s="866"/>
      <c r="CG310" s="866"/>
      <c r="CH310" s="866"/>
      <c r="CI310" s="866"/>
      <c r="CJ310" s="866"/>
      <c r="CK310" s="866"/>
      <c r="CL310" s="866"/>
      <c r="CM310" s="866"/>
      <c r="CN310" s="866"/>
      <c r="CO310" s="866"/>
      <c r="CP310" s="866"/>
      <c r="CQ310" s="866"/>
      <c r="CR310" s="866"/>
      <c r="CS310" s="866"/>
      <c r="CT310" s="866"/>
      <c r="CU310" s="866"/>
      <c r="CV310" s="866"/>
      <c r="CW310" s="866"/>
      <c r="CX310" s="866"/>
      <c r="CY310" s="866"/>
      <c r="CZ310" s="866"/>
      <c r="DA310" s="866"/>
      <c r="DB310" s="866"/>
      <c r="DC310" s="866"/>
      <c r="DD310" s="866"/>
      <c r="DE310" s="866"/>
      <c r="DF310" s="866"/>
      <c r="DG310" s="1057"/>
      <c r="DH310" s="1057"/>
      <c r="DI310" s="1057"/>
      <c r="DJ310" s="1057"/>
      <c r="DK310" s="1057"/>
      <c r="DL310" s="1057"/>
      <c r="DM310" s="1057"/>
      <c r="DN310" s="1057"/>
      <c r="DO310" s="1057"/>
      <c r="DP310" s="1057"/>
      <c r="DQ310" s="1057"/>
      <c r="DR310" s="1057"/>
      <c r="DS310" s="1057"/>
      <c r="DT310" s="1057"/>
      <c r="DU310" s="1057"/>
      <c r="DV310" s="1057"/>
      <c r="DW310" s="1057"/>
      <c r="DX310" s="1057"/>
      <c r="DY310" s="1057"/>
      <c r="DZ310" s="1057"/>
      <c r="EA310" s="1057"/>
      <c r="EB310" s="1057"/>
      <c r="EC310" s="1057"/>
      <c r="ED310" s="1057"/>
      <c r="EE310" s="1057"/>
      <c r="EF310" s="1057"/>
      <c r="EG310" s="1057"/>
      <c r="EH310" s="1057"/>
      <c r="EI310" s="1057"/>
      <c r="EJ310" s="1057"/>
      <c r="EK310" s="1057"/>
      <c r="EL310" s="1057"/>
      <c r="EM310" s="1057"/>
      <c r="EN310" s="1057"/>
      <c r="EO310" s="1057"/>
      <c r="EP310" s="1057"/>
      <c r="EQ310" s="1057"/>
      <c r="ER310" s="1057"/>
      <c r="ES310" s="1057"/>
      <c r="ET310" s="1057"/>
      <c r="EU310" s="1057"/>
      <c r="EV310" s="1057"/>
      <c r="EW310" s="1057"/>
      <c r="EX310" s="1057"/>
      <c r="EY310" s="1057"/>
      <c r="EZ310" s="1057"/>
      <c r="FA310" s="1057"/>
      <c r="FB310" s="1057"/>
      <c r="FC310" s="1057"/>
      <c r="FD310" s="1057"/>
      <c r="FE310" s="1057"/>
      <c r="FF310" s="1057"/>
      <c r="FG310" s="1057"/>
      <c r="FH310" s="1057"/>
      <c r="FI310" s="1057"/>
      <c r="FJ310" s="1057"/>
      <c r="FK310" s="1057"/>
      <c r="FL310" s="1057"/>
      <c r="FM310" s="1057"/>
      <c r="FN310" s="1057"/>
      <c r="FO310" s="1057"/>
      <c r="FP310" s="1057"/>
      <c r="FQ310" s="1057"/>
      <c r="FR310" s="1057"/>
      <c r="FS310" s="1057"/>
      <c r="FT310" s="1057"/>
      <c r="FU310" s="1057"/>
      <c r="FV310" s="1057"/>
      <c r="FW310" s="1057"/>
      <c r="FX310" s="1057"/>
      <c r="FY310" s="1057"/>
      <c r="FZ310" s="1057"/>
      <c r="GA310" s="1057"/>
      <c r="GB310" s="1057"/>
      <c r="GC310" s="1057"/>
      <c r="GD310" s="1057"/>
      <c r="GE310" s="1057"/>
      <c r="GF310" s="1057"/>
      <c r="GG310" s="1057"/>
      <c r="GH310" s="1057"/>
      <c r="GI310" s="1057"/>
      <c r="GJ310" s="1057"/>
      <c r="GK310" s="1057"/>
      <c r="GL310" s="1057"/>
      <c r="GM310" s="1057"/>
      <c r="GN310" s="1057"/>
      <c r="GO310" s="1057"/>
      <c r="GP310" s="1057"/>
      <c r="GQ310" s="1057"/>
      <c r="GR310" s="1057"/>
      <c r="GS310" s="1057"/>
      <c r="GT310" s="1057"/>
      <c r="GU310" s="1057"/>
      <c r="GV310" s="1057"/>
      <c r="GW310" s="1057"/>
      <c r="GX310" s="1057"/>
      <c r="GY310" s="1057"/>
      <c r="GZ310" s="1057"/>
      <c r="HA310" s="1057"/>
      <c r="HB310" s="1057"/>
      <c r="HC310" s="1057"/>
      <c r="HD310" s="1057"/>
      <c r="HE310" s="1057"/>
      <c r="HF310" s="1057"/>
      <c r="HG310" s="1057"/>
      <c r="HH310" s="1057"/>
      <c r="HI310" s="1057"/>
      <c r="HJ310" s="1057"/>
      <c r="HK310" s="1057"/>
      <c r="HL310" s="1057"/>
      <c r="HM310" s="1057"/>
      <c r="HN310" s="1057"/>
      <c r="HO310" s="1201"/>
      <c r="HP310" s="1201"/>
      <c r="HQ310" s="1201"/>
      <c r="HR310" s="1201"/>
      <c r="HS310" s="1201"/>
      <c r="HT310" s="1201"/>
      <c r="HU310" s="1201"/>
      <c r="HV310" s="1201"/>
      <c r="HW310" s="1201"/>
      <c r="HX310" s="1201"/>
      <c r="HY310" s="1201"/>
      <c r="HZ310" s="1201"/>
      <c r="IA310" s="1201"/>
      <c r="IB310" s="1201"/>
      <c r="IC310" s="1201"/>
      <c r="ID310" s="1201"/>
      <c r="IE310" s="1201"/>
      <c r="IF310" s="1201"/>
      <c r="IG310" s="1201"/>
    </row>
    <row r="311" spans="1:241" ht="25.5" hidden="1">
      <c r="A311" s="1116" t="s">
        <v>867</v>
      </c>
      <c r="B311" s="1116" t="s">
        <v>259</v>
      </c>
      <c r="C311" s="1117" t="s">
        <v>865</v>
      </c>
      <c r="D311" s="1114"/>
      <c r="E311" s="953" t="s">
        <v>500</v>
      </c>
      <c r="F311" s="990"/>
      <c r="G311" s="1115"/>
      <c r="H311" s="806"/>
      <c r="I311" s="984"/>
      <c r="J311" s="1113"/>
      <c r="K311" s="814"/>
      <c r="L311" s="814"/>
      <c r="M311" s="802"/>
      <c r="N311" s="801"/>
      <c r="O311" s="801"/>
      <c r="P311" s="1688"/>
      <c r="Q311" s="1743"/>
      <c r="R311" s="1744"/>
      <c r="S311" s="1571"/>
      <c r="T311" s="801"/>
      <c r="U311" s="801"/>
      <c r="V311" s="801"/>
      <c r="W311" s="801"/>
      <c r="X311" s="801"/>
      <c r="Y311" s="801"/>
      <c r="Z311" s="801"/>
      <c r="AA311" s="801"/>
      <c r="AB311" s="801"/>
      <c r="AC311" s="801"/>
      <c r="AD311" s="801"/>
      <c r="AE311" s="801"/>
      <c r="AF311" s="801"/>
      <c r="AG311" s="801"/>
      <c r="AH311" s="801"/>
      <c r="AI311" s="801"/>
      <c r="HF311" s="1201"/>
      <c r="HG311" s="1201"/>
      <c r="HH311" s="1201"/>
      <c r="HI311" s="1201"/>
      <c r="HJ311" s="1201"/>
      <c r="HK311" s="1201"/>
      <c r="HL311" s="1201"/>
      <c r="HM311" s="1201"/>
      <c r="HN311" s="1201"/>
    </row>
    <row r="312" spans="1:241" ht="51" hidden="1">
      <c r="A312" s="1060"/>
      <c r="B312" s="1060" t="s">
        <v>255</v>
      </c>
      <c r="C312" s="715" t="s">
        <v>985</v>
      </c>
      <c r="D312" s="1027" t="s">
        <v>319</v>
      </c>
      <c r="E312" s="579"/>
      <c r="F312" s="579"/>
      <c r="G312" s="707" t="s">
        <v>1039</v>
      </c>
      <c r="H312" s="578"/>
      <c r="I312" s="654" t="s">
        <v>44</v>
      </c>
      <c r="J312" s="745">
        <v>2</v>
      </c>
      <c r="K312" s="1325" t="s">
        <v>921</v>
      </c>
      <c r="L312" s="770">
        <v>14</v>
      </c>
      <c r="M312" s="770"/>
      <c r="N312" s="1225"/>
      <c r="O312" s="1257">
        <v>12</v>
      </c>
      <c r="P312" s="1595"/>
      <c r="Q312" s="1745"/>
      <c r="R312" s="1746"/>
      <c r="S312" s="1625">
        <v>1</v>
      </c>
      <c r="T312" s="1362" t="s">
        <v>104</v>
      </c>
      <c r="U312" s="1363" t="s">
        <v>105</v>
      </c>
      <c r="V312" s="1362"/>
      <c r="W312" s="666">
        <v>1</v>
      </c>
      <c r="X312" s="665" t="s">
        <v>107</v>
      </c>
      <c r="Y312" s="664" t="s">
        <v>105</v>
      </c>
      <c r="Z312" s="664" t="s">
        <v>125</v>
      </c>
      <c r="AA312" s="1366">
        <v>1</v>
      </c>
      <c r="AB312" s="1362" t="s">
        <v>107</v>
      </c>
      <c r="AC312" s="1362" t="s">
        <v>105</v>
      </c>
      <c r="AD312" s="1363" t="s">
        <v>125</v>
      </c>
      <c r="AE312" s="666">
        <v>1</v>
      </c>
      <c r="AF312" s="664" t="s">
        <v>107</v>
      </c>
      <c r="AG312" s="664" t="s">
        <v>105</v>
      </c>
      <c r="AH312" s="664" t="s">
        <v>125</v>
      </c>
      <c r="AI312" s="790" t="s">
        <v>456</v>
      </c>
    </row>
    <row r="313" spans="1:241" ht="30.75" hidden="1" customHeight="1">
      <c r="A313" s="1060"/>
      <c r="B313" s="1060" t="s">
        <v>256</v>
      </c>
      <c r="C313" s="715" t="s">
        <v>458</v>
      </c>
      <c r="D313" s="1027"/>
      <c r="E313" s="579"/>
      <c r="F313" s="579"/>
      <c r="G313" s="707" t="s">
        <v>1039</v>
      </c>
      <c r="H313" s="578"/>
      <c r="I313" s="654" t="s">
        <v>44</v>
      </c>
      <c r="J313" s="745">
        <v>2</v>
      </c>
      <c r="K313" s="1325" t="s">
        <v>891</v>
      </c>
      <c r="L313" s="770">
        <v>14</v>
      </c>
      <c r="M313" s="770"/>
      <c r="N313" s="771"/>
      <c r="O313" s="1097"/>
      <c r="P313" s="1689">
        <v>12</v>
      </c>
      <c r="Q313" s="1747"/>
      <c r="R313" s="1748"/>
      <c r="S313" s="1625">
        <v>1</v>
      </c>
      <c r="T313" s="1362" t="s">
        <v>104</v>
      </c>
      <c r="U313" s="1363" t="s">
        <v>108</v>
      </c>
      <c r="V313" s="1362"/>
      <c r="W313" s="666">
        <v>1</v>
      </c>
      <c r="X313" s="665" t="s">
        <v>107</v>
      </c>
      <c r="Y313" s="664" t="s">
        <v>108</v>
      </c>
      <c r="Z313" s="664" t="s">
        <v>161</v>
      </c>
      <c r="AA313" s="1366">
        <v>1</v>
      </c>
      <c r="AB313" s="1362" t="s">
        <v>107</v>
      </c>
      <c r="AC313" s="1362" t="s">
        <v>108</v>
      </c>
      <c r="AD313" s="1363" t="s">
        <v>161</v>
      </c>
      <c r="AE313" s="666">
        <v>1</v>
      </c>
      <c r="AF313" s="664" t="s">
        <v>107</v>
      </c>
      <c r="AG313" s="664" t="s">
        <v>108</v>
      </c>
      <c r="AH313" s="664" t="s">
        <v>161</v>
      </c>
      <c r="AI313" s="790"/>
    </row>
    <row r="314" spans="1:241" ht="30.75" hidden="1" customHeight="1">
      <c r="A314" s="1060"/>
      <c r="B314" s="1060" t="s">
        <v>257</v>
      </c>
      <c r="C314" s="715" t="s">
        <v>459</v>
      </c>
      <c r="D314" s="1027" t="s">
        <v>320</v>
      </c>
      <c r="E314" s="579"/>
      <c r="F314" s="585"/>
      <c r="G314" s="707" t="s">
        <v>1039</v>
      </c>
      <c r="H314" s="578"/>
      <c r="I314" s="654" t="s">
        <v>46</v>
      </c>
      <c r="J314" s="745">
        <v>3</v>
      </c>
      <c r="K314" s="1325" t="s">
        <v>923</v>
      </c>
      <c r="L314" s="770">
        <v>14</v>
      </c>
      <c r="M314" s="770"/>
      <c r="N314" s="771"/>
      <c r="O314" s="695">
        <v>18</v>
      </c>
      <c r="P314" s="1595"/>
      <c r="Q314" s="1745"/>
      <c r="R314" s="1746"/>
      <c r="S314" s="1625">
        <v>1</v>
      </c>
      <c r="T314" s="1362" t="s">
        <v>104</v>
      </c>
      <c r="U314" s="1363" t="s">
        <v>105</v>
      </c>
      <c r="V314" s="1362"/>
      <c r="W314" s="666">
        <v>1</v>
      </c>
      <c r="X314" s="665" t="s">
        <v>107</v>
      </c>
      <c r="Y314" s="664" t="s">
        <v>105</v>
      </c>
      <c r="Z314" s="664" t="s">
        <v>115</v>
      </c>
      <c r="AA314" s="1366">
        <v>1</v>
      </c>
      <c r="AB314" s="1362" t="s">
        <v>107</v>
      </c>
      <c r="AC314" s="1362" t="s">
        <v>105</v>
      </c>
      <c r="AD314" s="1363" t="s">
        <v>115</v>
      </c>
      <c r="AE314" s="666">
        <v>1</v>
      </c>
      <c r="AF314" s="664" t="s">
        <v>107</v>
      </c>
      <c r="AG314" s="664" t="s">
        <v>105</v>
      </c>
      <c r="AH314" s="664" t="s">
        <v>115</v>
      </c>
      <c r="AI314" s="790" t="s">
        <v>457</v>
      </c>
    </row>
    <row r="315" spans="1:241" ht="30.75" hidden="1" customHeight="1">
      <c r="A315" s="1060"/>
      <c r="B315" s="1060" t="s">
        <v>258</v>
      </c>
      <c r="C315" s="715" t="s">
        <v>460</v>
      </c>
      <c r="D315" s="1027" t="s">
        <v>321</v>
      </c>
      <c r="E315" s="579"/>
      <c r="F315" s="579"/>
      <c r="G315" s="707" t="s">
        <v>1039</v>
      </c>
      <c r="H315" s="578"/>
      <c r="I315" s="654" t="s">
        <v>46</v>
      </c>
      <c r="J315" s="745">
        <v>3</v>
      </c>
      <c r="K315" s="1325" t="s">
        <v>923</v>
      </c>
      <c r="L315" s="770">
        <v>14</v>
      </c>
      <c r="M315" s="770"/>
      <c r="N315" s="771"/>
      <c r="O315" s="695">
        <v>18</v>
      </c>
      <c r="P315" s="1595"/>
      <c r="Q315" s="1745"/>
      <c r="R315" s="1746"/>
      <c r="S315" s="1625">
        <v>1</v>
      </c>
      <c r="T315" s="1362" t="s">
        <v>104</v>
      </c>
      <c r="U315" s="1363" t="s">
        <v>105</v>
      </c>
      <c r="V315" s="1362"/>
      <c r="W315" s="666">
        <v>1</v>
      </c>
      <c r="X315" s="665" t="s">
        <v>107</v>
      </c>
      <c r="Y315" s="664" t="s">
        <v>105</v>
      </c>
      <c r="Z315" s="664" t="s">
        <v>115</v>
      </c>
      <c r="AA315" s="1366">
        <v>1</v>
      </c>
      <c r="AB315" s="1362" t="s">
        <v>107</v>
      </c>
      <c r="AC315" s="1362" t="s">
        <v>105</v>
      </c>
      <c r="AD315" s="1363" t="s">
        <v>115</v>
      </c>
      <c r="AE315" s="666">
        <v>1</v>
      </c>
      <c r="AF315" s="664" t="s">
        <v>107</v>
      </c>
      <c r="AG315" s="664" t="s">
        <v>105</v>
      </c>
      <c r="AH315" s="664" t="s">
        <v>115</v>
      </c>
      <c r="AI315" s="790" t="s">
        <v>461</v>
      </c>
    </row>
    <row r="316" spans="1:241" ht="28.5" hidden="1" customHeight="1">
      <c r="A316" s="1116" t="s">
        <v>868</v>
      </c>
      <c r="B316" s="1116" t="s">
        <v>260</v>
      </c>
      <c r="C316" s="1117" t="s">
        <v>352</v>
      </c>
      <c r="D316" s="1114"/>
      <c r="E316" s="953" t="s">
        <v>500</v>
      </c>
      <c r="F316" s="990"/>
      <c r="G316" s="1115"/>
      <c r="H316" s="806"/>
      <c r="I316" s="1113"/>
      <c r="J316" s="1113"/>
      <c r="K316" s="814"/>
      <c r="L316" s="814"/>
      <c r="M316" s="802"/>
      <c r="N316" s="801"/>
      <c r="O316" s="801"/>
      <c r="P316" s="1688"/>
      <c r="Q316" s="1743"/>
      <c r="R316" s="1744"/>
      <c r="S316" s="1571"/>
      <c r="T316" s="801"/>
      <c r="U316" s="801"/>
      <c r="V316" s="801"/>
      <c r="W316" s="801"/>
      <c r="X316" s="801"/>
      <c r="Y316" s="801"/>
      <c r="Z316" s="801"/>
      <c r="AA316" s="801"/>
      <c r="AB316" s="801"/>
      <c r="AC316" s="801"/>
      <c r="AD316" s="801"/>
      <c r="AE316" s="801"/>
      <c r="AF316" s="801"/>
      <c r="AG316" s="801"/>
      <c r="AH316" s="801"/>
      <c r="AI316" s="801"/>
      <c r="HF316" s="1201"/>
      <c r="HG316" s="1201"/>
      <c r="HH316" s="1201"/>
      <c r="HI316" s="1201"/>
      <c r="HJ316" s="1201"/>
      <c r="HK316" s="1201"/>
      <c r="HL316" s="1201"/>
      <c r="HM316" s="1201"/>
      <c r="HN316" s="1201"/>
    </row>
    <row r="317" spans="1:241" ht="38.25" hidden="1">
      <c r="A317" s="1060"/>
      <c r="B317" s="1060" t="s">
        <v>261</v>
      </c>
      <c r="C317" s="715" t="s">
        <v>353</v>
      </c>
      <c r="D317" s="1027" t="s">
        <v>322</v>
      </c>
      <c r="E317" s="579"/>
      <c r="F317" s="579"/>
      <c r="G317" s="707" t="s">
        <v>1039</v>
      </c>
      <c r="H317" s="578"/>
      <c r="I317" s="654" t="s">
        <v>46</v>
      </c>
      <c r="J317" s="745">
        <v>3</v>
      </c>
      <c r="K317" s="1326" t="s">
        <v>743</v>
      </c>
      <c r="L317" s="770">
        <v>14</v>
      </c>
      <c r="M317" s="770"/>
      <c r="N317" s="771"/>
      <c r="O317" s="695">
        <v>30</v>
      </c>
      <c r="P317" s="1596"/>
      <c r="Q317" s="1749"/>
      <c r="R317" s="1750"/>
      <c r="S317" s="1630">
        <v>1</v>
      </c>
      <c r="T317" s="1395" t="s">
        <v>107</v>
      </c>
      <c r="U317" s="1396" t="s">
        <v>105</v>
      </c>
      <c r="V317" s="1395" t="s">
        <v>598</v>
      </c>
      <c r="W317" s="666">
        <v>1</v>
      </c>
      <c r="X317" s="665" t="s">
        <v>107</v>
      </c>
      <c r="Y317" s="664" t="s">
        <v>105</v>
      </c>
      <c r="Z317" s="664" t="s">
        <v>598</v>
      </c>
      <c r="AA317" s="1366">
        <v>1</v>
      </c>
      <c r="AB317" s="1362" t="s">
        <v>107</v>
      </c>
      <c r="AC317" s="1362" t="s">
        <v>105</v>
      </c>
      <c r="AD317" s="1363" t="s">
        <v>598</v>
      </c>
      <c r="AE317" s="666">
        <v>1</v>
      </c>
      <c r="AF317" s="664" t="s">
        <v>107</v>
      </c>
      <c r="AG317" s="664" t="s">
        <v>105</v>
      </c>
      <c r="AH317" s="664" t="s">
        <v>598</v>
      </c>
      <c r="AI317" s="790" t="s">
        <v>462</v>
      </c>
    </row>
    <row r="318" spans="1:241" ht="153" hidden="1">
      <c r="A318" s="1060"/>
      <c r="B318" s="1060" t="s">
        <v>262</v>
      </c>
      <c r="C318" s="715" t="s">
        <v>354</v>
      </c>
      <c r="D318" s="1027" t="s">
        <v>323</v>
      </c>
      <c r="E318" s="579"/>
      <c r="F318" s="579"/>
      <c r="G318" s="707" t="s">
        <v>1039</v>
      </c>
      <c r="H318" s="578"/>
      <c r="I318" s="654" t="s">
        <v>46</v>
      </c>
      <c r="J318" s="745">
        <v>3</v>
      </c>
      <c r="K318" s="1326" t="s">
        <v>928</v>
      </c>
      <c r="L318" s="770">
        <v>14</v>
      </c>
      <c r="M318" s="770"/>
      <c r="N318" s="771"/>
      <c r="O318" s="695">
        <v>30</v>
      </c>
      <c r="P318" s="1596"/>
      <c r="Q318" s="1749"/>
      <c r="R318" s="1750"/>
      <c r="S318" s="1626" t="s">
        <v>1048</v>
      </c>
      <c r="T318" s="1362" t="s">
        <v>109</v>
      </c>
      <c r="U318" s="1363" t="s">
        <v>113</v>
      </c>
      <c r="V318" s="1362" t="s">
        <v>1015</v>
      </c>
      <c r="W318" s="666">
        <v>1</v>
      </c>
      <c r="X318" s="665" t="s">
        <v>107</v>
      </c>
      <c r="Y318" s="664" t="s">
        <v>105</v>
      </c>
      <c r="Z318" s="664" t="s">
        <v>598</v>
      </c>
      <c r="AA318" s="1366">
        <v>1</v>
      </c>
      <c r="AB318" s="1362" t="s">
        <v>107</v>
      </c>
      <c r="AC318" s="1362" t="s">
        <v>105</v>
      </c>
      <c r="AD318" s="1363" t="s">
        <v>598</v>
      </c>
      <c r="AE318" s="666">
        <v>1</v>
      </c>
      <c r="AF318" s="664" t="s">
        <v>107</v>
      </c>
      <c r="AG318" s="664" t="s">
        <v>105</v>
      </c>
      <c r="AH318" s="664" t="s">
        <v>598</v>
      </c>
      <c r="AI318" s="790" t="s">
        <v>463</v>
      </c>
    </row>
    <row r="319" spans="1:241" ht="28.5" hidden="1" customHeight="1">
      <c r="A319" s="1116" t="s">
        <v>869</v>
      </c>
      <c r="B319" s="1116" t="s">
        <v>263</v>
      </c>
      <c r="C319" s="1117" t="s">
        <v>355</v>
      </c>
      <c r="D319" s="1114"/>
      <c r="E319" s="953" t="s">
        <v>500</v>
      </c>
      <c r="F319" s="990"/>
      <c r="G319" s="1115"/>
      <c r="H319" s="806"/>
      <c r="I319" s="1113"/>
      <c r="J319" s="1113"/>
      <c r="K319" s="814"/>
      <c r="L319" s="814"/>
      <c r="M319" s="802"/>
      <c r="N319" s="801"/>
      <c r="O319" s="801"/>
      <c r="P319" s="1688"/>
      <c r="Q319" s="1743"/>
      <c r="R319" s="1744"/>
      <c r="S319" s="1571"/>
      <c r="T319" s="801"/>
      <c r="U319" s="801"/>
      <c r="V319" s="801"/>
      <c r="W319" s="801"/>
      <c r="X319" s="801"/>
      <c r="Y319" s="801"/>
      <c r="Z319" s="801"/>
      <c r="AA319" s="801"/>
      <c r="AB319" s="801"/>
      <c r="AC319" s="801"/>
      <c r="AD319" s="801"/>
      <c r="AE319" s="801"/>
      <c r="AF319" s="801"/>
      <c r="AG319" s="801"/>
      <c r="AH319" s="801"/>
      <c r="AI319" s="801"/>
      <c r="HF319" s="1201"/>
      <c r="HG319" s="1201"/>
      <c r="HH319" s="1201"/>
      <c r="HI319" s="1201"/>
      <c r="HJ319" s="1201"/>
      <c r="HK319" s="1201"/>
      <c r="HL319" s="1201"/>
      <c r="HM319" s="1201"/>
      <c r="HN319" s="1201"/>
    </row>
    <row r="320" spans="1:241" ht="30.75" hidden="1" customHeight="1">
      <c r="A320" s="1060"/>
      <c r="B320" s="1060" t="s">
        <v>264</v>
      </c>
      <c r="C320" s="715" t="s">
        <v>356</v>
      </c>
      <c r="D320" s="1027" t="s">
        <v>324</v>
      </c>
      <c r="E320" s="585"/>
      <c r="F320" s="585"/>
      <c r="G320" s="707" t="s">
        <v>1039</v>
      </c>
      <c r="H320" s="578"/>
      <c r="I320" s="654" t="s">
        <v>46</v>
      </c>
      <c r="J320" s="745">
        <v>3</v>
      </c>
      <c r="K320" s="1327" t="s">
        <v>891</v>
      </c>
      <c r="L320" s="770">
        <v>14</v>
      </c>
      <c r="M320" s="770"/>
      <c r="N320" s="771"/>
      <c r="O320" s="695">
        <v>18</v>
      </c>
      <c r="P320" s="1596"/>
      <c r="Q320" s="1749"/>
      <c r="R320" s="1750"/>
      <c r="S320" s="1625">
        <v>1</v>
      </c>
      <c r="T320" s="1362" t="s">
        <v>107</v>
      </c>
      <c r="U320" s="1363" t="s">
        <v>108</v>
      </c>
      <c r="V320" s="1362" t="s">
        <v>973</v>
      </c>
      <c r="W320" s="666">
        <v>1</v>
      </c>
      <c r="X320" s="665" t="s">
        <v>107</v>
      </c>
      <c r="Y320" s="664" t="s">
        <v>108</v>
      </c>
      <c r="Z320" s="664" t="s">
        <v>973</v>
      </c>
      <c r="AA320" s="1366">
        <v>1</v>
      </c>
      <c r="AB320" s="1362" t="s">
        <v>107</v>
      </c>
      <c r="AC320" s="1362" t="s">
        <v>108</v>
      </c>
      <c r="AD320" s="1363" t="s">
        <v>973</v>
      </c>
      <c r="AE320" s="666">
        <v>1</v>
      </c>
      <c r="AF320" s="664" t="s">
        <v>107</v>
      </c>
      <c r="AG320" s="664" t="s">
        <v>108</v>
      </c>
      <c r="AH320" s="664" t="s">
        <v>973</v>
      </c>
      <c r="AI320" s="790" t="s">
        <v>464</v>
      </c>
    </row>
    <row r="321" spans="1:241" ht="30.75" hidden="1" customHeight="1">
      <c r="A321" s="1060"/>
      <c r="B321" s="1060" t="s">
        <v>265</v>
      </c>
      <c r="C321" s="715" t="s">
        <v>357</v>
      </c>
      <c r="D321" s="1027" t="s">
        <v>1008</v>
      </c>
      <c r="E321" s="585"/>
      <c r="F321" s="585"/>
      <c r="G321" s="707" t="s">
        <v>1039</v>
      </c>
      <c r="H321" s="578"/>
      <c r="I321" s="654" t="s">
        <v>46</v>
      </c>
      <c r="J321" s="745">
        <v>3</v>
      </c>
      <c r="K321" s="1327" t="s">
        <v>1013</v>
      </c>
      <c r="L321" s="770">
        <v>14</v>
      </c>
      <c r="M321" s="770"/>
      <c r="N321" s="771"/>
      <c r="O321" s="695">
        <v>18</v>
      </c>
      <c r="P321" s="1596"/>
      <c r="Q321" s="1749"/>
      <c r="R321" s="1750"/>
      <c r="S321" s="1625" t="s">
        <v>166</v>
      </c>
      <c r="T321" s="1362" t="s">
        <v>109</v>
      </c>
      <c r="U321" s="1363" t="s">
        <v>113</v>
      </c>
      <c r="V321" s="1362" t="s">
        <v>1015</v>
      </c>
      <c r="W321" s="666">
        <v>1</v>
      </c>
      <c r="X321" s="665" t="s">
        <v>107</v>
      </c>
      <c r="Y321" s="664" t="s">
        <v>105</v>
      </c>
      <c r="Z321" s="664" t="s">
        <v>598</v>
      </c>
      <c r="AA321" s="1366">
        <v>1</v>
      </c>
      <c r="AB321" s="1362" t="s">
        <v>107</v>
      </c>
      <c r="AC321" s="1362" t="s">
        <v>105</v>
      </c>
      <c r="AD321" s="1363" t="s">
        <v>598</v>
      </c>
      <c r="AE321" s="666">
        <v>1</v>
      </c>
      <c r="AF321" s="664" t="s">
        <v>107</v>
      </c>
      <c r="AG321" s="664" t="s">
        <v>105</v>
      </c>
      <c r="AH321" s="664" t="s">
        <v>598</v>
      </c>
      <c r="AI321" s="790"/>
    </row>
    <row r="322" spans="1:241" ht="25.5" hidden="1">
      <c r="A322" s="1116" t="s">
        <v>658</v>
      </c>
      <c r="B322" s="1116" t="s">
        <v>273</v>
      </c>
      <c r="C322" s="1117" t="s">
        <v>274</v>
      </c>
      <c r="D322" s="1114"/>
      <c r="E322" s="953"/>
      <c r="F322" s="990"/>
      <c r="G322" s="1115"/>
      <c r="H322" s="806" t="s">
        <v>193</v>
      </c>
      <c r="I322" s="1113">
        <v>2</v>
      </c>
      <c r="J322" s="1113">
        <v>2</v>
      </c>
      <c r="K322" s="814"/>
      <c r="L322" s="814"/>
      <c r="M322" s="802"/>
      <c r="N322" s="801"/>
      <c r="O322" s="801"/>
      <c r="P322" s="1688"/>
      <c r="Q322" s="1743"/>
      <c r="R322" s="1744"/>
      <c r="S322" s="1571"/>
      <c r="T322" s="801"/>
      <c r="U322" s="801"/>
      <c r="V322" s="801"/>
      <c r="W322" s="801"/>
      <c r="X322" s="801"/>
      <c r="Y322" s="801"/>
      <c r="Z322" s="801"/>
      <c r="AA322" s="801"/>
      <c r="AB322" s="801"/>
      <c r="AC322" s="801"/>
      <c r="AD322" s="801"/>
      <c r="AE322" s="801"/>
      <c r="AF322" s="801"/>
      <c r="AG322" s="801"/>
      <c r="AH322" s="801"/>
      <c r="AI322" s="801"/>
      <c r="HF322" s="1201"/>
      <c r="HG322" s="1201"/>
      <c r="HH322" s="1201"/>
      <c r="HI322" s="1201"/>
      <c r="HJ322" s="1201"/>
      <c r="HK322" s="1201"/>
      <c r="HL322" s="1201"/>
      <c r="HM322" s="1201"/>
      <c r="HN322" s="1201"/>
    </row>
    <row r="323" spans="1:241" ht="106.5" hidden="1" customHeight="1">
      <c r="A323" s="1023"/>
      <c r="B323" s="1023" t="s">
        <v>130</v>
      </c>
      <c r="C323" s="909" t="str">
        <f>IF(C279="","",C279)</f>
        <v>Allemand S5</v>
      </c>
      <c r="D323" s="1027" t="str">
        <f>IF(D279="","",D279)</f>
        <v>LOL5B5ALOL5C4ALOL5D6ALOL5DH2ALOL5E4ALOL5G6ALOL5H6A</v>
      </c>
      <c r="E323" s="585" t="str">
        <f t="shared" ref="E323:G323" si="77">IF(E279="","",E279)</f>
        <v>UE TRONC COMMUN</v>
      </c>
      <c r="F323" s="579" t="str">
        <f t="shared" si="77"/>
        <v>UFR COLLEGIUM LLSH</v>
      </c>
      <c r="G323" s="579" t="str">
        <f t="shared" si="77"/>
        <v>LEA</v>
      </c>
      <c r="H323" s="578"/>
      <c r="I323" s="649">
        <v>2</v>
      </c>
      <c r="J323" s="745">
        <v>2</v>
      </c>
      <c r="K323" s="770" t="str">
        <f t="shared" ref="K323:AI323" si="78">IF(K279="","",K279)</f>
        <v>FLEURY Alain</v>
      </c>
      <c r="L323" s="770">
        <f t="shared" si="78"/>
        <v>12</v>
      </c>
      <c r="M323" s="770" t="str">
        <f t="shared" si="78"/>
        <v/>
      </c>
      <c r="N323" s="673" t="str">
        <f t="shared" si="78"/>
        <v/>
      </c>
      <c r="O323" s="641">
        <f t="shared" si="78"/>
        <v>18</v>
      </c>
      <c r="P323" s="1596" t="str">
        <f t="shared" si="78"/>
        <v/>
      </c>
      <c r="Q323" s="1749"/>
      <c r="R323" s="1750"/>
      <c r="S323" s="1629">
        <f t="shared" si="78"/>
        <v>1</v>
      </c>
      <c r="T323" s="1437" t="str">
        <f t="shared" si="78"/>
        <v>CC</v>
      </c>
      <c r="U323" s="1437" t="str">
        <f t="shared" si="78"/>
        <v>écrit et oral</v>
      </c>
      <c r="V323" s="1437" t="str">
        <f t="shared" si="78"/>
        <v>écrit 1h30 + oral 15 min</v>
      </c>
      <c r="W323" s="671">
        <f t="shared" si="78"/>
        <v>1</v>
      </c>
      <c r="X323" s="672" t="str">
        <f t="shared" si="78"/>
        <v>CT</v>
      </c>
      <c r="Y323" s="671" t="str">
        <f t="shared" si="78"/>
        <v>écrit</v>
      </c>
      <c r="Z323" s="670" t="str">
        <f t="shared" si="78"/>
        <v>2h00</v>
      </c>
      <c r="AA323" s="1436">
        <f t="shared" si="78"/>
        <v>1</v>
      </c>
      <c r="AB323" s="1457" t="str">
        <f t="shared" si="78"/>
        <v>CT</v>
      </c>
      <c r="AC323" s="1457" t="str">
        <f t="shared" si="78"/>
        <v>oral</v>
      </c>
      <c r="AD323" s="1363" t="str">
        <f t="shared" si="78"/>
        <v>15 min</v>
      </c>
      <c r="AE323" s="671">
        <f t="shared" si="78"/>
        <v>1</v>
      </c>
      <c r="AF323" s="670" t="str">
        <f t="shared" si="78"/>
        <v>CT</v>
      </c>
      <c r="AG323" s="670" t="str">
        <f t="shared" si="78"/>
        <v>oral</v>
      </c>
      <c r="AH323" s="670" t="str">
        <f t="shared" si="78"/>
        <v>15 min</v>
      </c>
      <c r="AI323" s="790" t="str">
        <f t="shared" si="78"/>
        <v>L'enseignement d'allemand pour spécialistes des autres disciplines travaille sur toutes les compétences écrites et orales et est organisé par groupes de niveau (A2/2 à B1+).</v>
      </c>
    </row>
    <row r="324" spans="1:241" s="1073" customFormat="1" ht="84.75" hidden="1" customHeight="1">
      <c r="A324" s="918"/>
      <c r="B324" s="1312" t="s">
        <v>132</v>
      </c>
      <c r="C324" s="1313" t="s">
        <v>134</v>
      </c>
      <c r="D324" s="1310" t="s">
        <v>1007</v>
      </c>
      <c r="E324" s="1308" t="s">
        <v>991</v>
      </c>
      <c r="F324" s="1308" t="s">
        <v>1063</v>
      </c>
      <c r="G324" s="707" t="s">
        <v>1039</v>
      </c>
      <c r="H324" s="703"/>
      <c r="I324" s="718">
        <v>2</v>
      </c>
      <c r="J324" s="759">
        <v>2</v>
      </c>
      <c r="K324" s="1316" t="s">
        <v>1060</v>
      </c>
      <c r="L324" s="1319">
        <v>11</v>
      </c>
      <c r="M324" s="1318">
        <v>52</v>
      </c>
      <c r="N324" s="1315"/>
      <c r="O324" s="1314">
        <v>18</v>
      </c>
      <c r="P324" s="1692"/>
      <c r="Q324" s="1749"/>
      <c r="R324" s="1750"/>
      <c r="S324" s="1625">
        <v>1</v>
      </c>
      <c r="T324" s="1447" t="s">
        <v>104</v>
      </c>
      <c r="U324" s="1447"/>
      <c r="V324" s="1447"/>
      <c r="W324" s="1321">
        <v>1</v>
      </c>
      <c r="X324" s="1320" t="s">
        <v>107</v>
      </c>
      <c r="Y324" s="1320" t="s">
        <v>105</v>
      </c>
      <c r="Z324" s="1320" t="s">
        <v>125</v>
      </c>
      <c r="AA324" s="1446">
        <v>1</v>
      </c>
      <c r="AB324" s="1447" t="s">
        <v>107</v>
      </c>
      <c r="AC324" s="1447" t="s">
        <v>123</v>
      </c>
      <c r="AD324" s="1447" t="s">
        <v>125</v>
      </c>
      <c r="AE324" s="1321">
        <v>1</v>
      </c>
      <c r="AF324" s="1320" t="s">
        <v>107</v>
      </c>
      <c r="AG324" s="670" t="str">
        <f t="shared" ref="K324:AI325" si="79">IF(AG280="","",AG280)</f>
        <v>écrit</v>
      </c>
      <c r="AH324" s="1323" t="s">
        <v>125</v>
      </c>
      <c r="AI324" s="1324" t="s">
        <v>381</v>
      </c>
      <c r="AJ324" s="1061"/>
      <c r="AK324" s="1061"/>
      <c r="AL324" s="1061"/>
      <c r="AM324" s="1061"/>
      <c r="AN324" s="1061"/>
      <c r="AO324" s="1061"/>
      <c r="AP324" s="1046"/>
      <c r="AQ324" s="1046"/>
      <c r="AR324" s="1046"/>
      <c r="AS324" s="1046"/>
      <c r="AT324" s="1046"/>
      <c r="AU324" s="1046"/>
      <c r="AV324" s="1046"/>
      <c r="AW324" s="1046"/>
      <c r="AX324" s="1046"/>
      <c r="AY324" s="1046"/>
      <c r="AZ324" s="1046"/>
      <c r="BA324" s="1046"/>
      <c r="BB324" s="1046"/>
      <c r="BC324" s="1046"/>
      <c r="BD324" s="1046"/>
      <c r="BE324" s="1046"/>
      <c r="BF324" s="1046"/>
      <c r="BG324" s="1046"/>
      <c r="BH324" s="1046"/>
      <c r="BI324" s="1046"/>
      <c r="BJ324" s="1046"/>
      <c r="BK324" s="1046"/>
      <c r="BL324" s="1046"/>
      <c r="BM324" s="1046"/>
      <c r="BN324" s="1046"/>
      <c r="BO324" s="1046"/>
      <c r="BP324" s="1046"/>
      <c r="BQ324" s="1046"/>
      <c r="BR324" s="1046"/>
      <c r="BS324" s="1046"/>
      <c r="BT324" s="1046"/>
      <c r="BU324" s="1046"/>
      <c r="BV324" s="1046"/>
      <c r="BW324" s="1046"/>
      <c r="BX324" s="1046"/>
      <c r="BY324" s="1046"/>
      <c r="BZ324" s="1046"/>
      <c r="CA324" s="1046"/>
      <c r="CB324" s="1046"/>
      <c r="CC324" s="1046"/>
      <c r="CD324" s="1046"/>
      <c r="CE324" s="1046"/>
      <c r="CF324" s="1046"/>
      <c r="CG324" s="1046"/>
      <c r="CH324" s="1046"/>
      <c r="CI324" s="1046"/>
      <c r="CJ324" s="1046"/>
      <c r="CK324" s="1046"/>
      <c r="CL324" s="1046"/>
      <c r="CM324" s="1046"/>
      <c r="CN324" s="1046"/>
      <c r="CO324" s="1046"/>
      <c r="CP324" s="1046"/>
      <c r="CQ324" s="1046"/>
      <c r="CR324" s="1046"/>
      <c r="CS324" s="1046"/>
      <c r="CT324" s="1046"/>
      <c r="CU324" s="1046"/>
      <c r="CV324" s="1046"/>
      <c r="CW324" s="1046"/>
      <c r="CX324" s="1046"/>
      <c r="CY324" s="1046"/>
      <c r="CZ324" s="1046"/>
      <c r="DA324" s="1046"/>
      <c r="DB324" s="1046"/>
      <c r="DC324" s="1046"/>
      <c r="DD324" s="1046"/>
      <c r="DE324" s="1046"/>
      <c r="DF324" s="1046"/>
      <c r="DG324" s="1012"/>
      <c r="DH324" s="1012"/>
      <c r="DI324" s="1012"/>
      <c r="DJ324" s="1012"/>
      <c r="DK324" s="1012"/>
      <c r="DL324" s="1012"/>
      <c r="DM324" s="1012"/>
      <c r="DN324" s="1012"/>
      <c r="DO324" s="1012"/>
      <c r="DP324" s="1012"/>
      <c r="DQ324" s="1012"/>
      <c r="DR324" s="1012"/>
      <c r="DS324" s="1012"/>
      <c r="DT324" s="1012"/>
      <c r="DU324" s="1012"/>
      <c r="DV324" s="1012"/>
      <c r="DW324" s="1012"/>
      <c r="DX324" s="1012"/>
      <c r="DY324" s="1012"/>
      <c r="DZ324" s="1012"/>
      <c r="EA324" s="1012"/>
      <c r="EB324" s="1012"/>
      <c r="EC324" s="1012"/>
      <c r="ED324" s="1012"/>
      <c r="EE324" s="1012"/>
      <c r="EF324" s="1012"/>
      <c r="EG324" s="1012"/>
      <c r="EH324" s="1012"/>
      <c r="EI324" s="1012"/>
      <c r="EJ324" s="1012"/>
      <c r="EK324" s="1012"/>
      <c r="EL324" s="1012"/>
      <c r="EM324" s="1012"/>
      <c r="EN324" s="1012"/>
      <c r="EO324" s="1012"/>
      <c r="EP324" s="1012"/>
      <c r="EQ324" s="1012"/>
      <c r="ER324" s="1012"/>
      <c r="ES324" s="1012"/>
      <c r="ET324" s="1012"/>
      <c r="EU324" s="1012"/>
      <c r="EV324" s="1012"/>
      <c r="EW324" s="1012"/>
      <c r="EX324" s="1012"/>
      <c r="EY324" s="1012"/>
      <c r="EZ324" s="1012"/>
      <c r="FA324" s="1012"/>
      <c r="FB324" s="1012"/>
      <c r="FC324" s="1012"/>
      <c r="FD324" s="1012"/>
      <c r="FE324" s="1012"/>
      <c r="FF324" s="1012"/>
      <c r="FG324" s="1012"/>
      <c r="FH324" s="1012"/>
      <c r="FI324" s="1012"/>
      <c r="FJ324" s="1012"/>
      <c r="FK324" s="1012"/>
      <c r="FL324" s="1012"/>
      <c r="FM324" s="1012"/>
      <c r="FN324" s="1012"/>
      <c r="FO324" s="1012"/>
      <c r="FP324" s="1012"/>
      <c r="FQ324" s="1012"/>
      <c r="FR324" s="1012"/>
      <c r="FS324" s="1012"/>
      <c r="FT324" s="1012"/>
      <c r="FU324" s="1012"/>
      <c r="FV324" s="1012"/>
      <c r="FW324" s="1012"/>
      <c r="FX324" s="1012"/>
      <c r="FY324" s="1012"/>
      <c r="FZ324" s="1012"/>
      <c r="GA324" s="1012"/>
      <c r="GB324" s="1012"/>
      <c r="GC324" s="1012"/>
      <c r="GD324" s="1012"/>
      <c r="GE324" s="1012"/>
      <c r="GF324" s="1012"/>
      <c r="GG324" s="1012"/>
      <c r="GH324" s="1012"/>
      <c r="GI324" s="1012"/>
      <c r="GJ324" s="1012"/>
      <c r="GK324" s="1012"/>
      <c r="GL324" s="1012"/>
      <c r="GM324" s="1012"/>
      <c r="GN324" s="1012"/>
      <c r="GO324" s="1012"/>
      <c r="GP324" s="1012"/>
      <c r="GQ324" s="1012"/>
      <c r="GR324" s="1012"/>
      <c r="GS324" s="1012"/>
      <c r="GT324" s="1012"/>
      <c r="GU324" s="1012"/>
      <c r="GV324" s="1012"/>
      <c r="GW324" s="1012"/>
      <c r="GX324" s="1012"/>
      <c r="GY324" s="1012"/>
      <c r="GZ324" s="1012"/>
      <c r="HA324" s="1012"/>
      <c r="HB324" s="1012"/>
      <c r="HC324" s="1012"/>
      <c r="HD324" s="1012"/>
      <c r="HE324" s="1012"/>
    </row>
    <row r="325" spans="1:241" ht="25.5" hidden="1">
      <c r="A325" s="1023"/>
      <c r="B325" s="1023" t="s">
        <v>272</v>
      </c>
      <c r="C325" s="909" t="str">
        <f>IF(C281="","",C281)</f>
        <v>Atelier d'écriture 1</v>
      </c>
      <c r="D325" s="1027" t="str">
        <f>IF(D281="","",D281)</f>
        <v/>
      </c>
      <c r="E325" s="585" t="str">
        <f t="shared" ref="E325:F325" si="80">IF(E281="","",E281)</f>
        <v>UE TRONC COMMUN</v>
      </c>
      <c r="F325" s="579" t="str">
        <f t="shared" si="80"/>
        <v>L3 LLCER</v>
      </c>
      <c r="G325" s="579" t="str">
        <f>IF(G281="","",G281)</f>
        <v>LETTRES</v>
      </c>
      <c r="H325" s="578"/>
      <c r="I325" s="649">
        <v>2</v>
      </c>
      <c r="J325" s="745">
        <v>2</v>
      </c>
      <c r="K325" s="770" t="str">
        <f t="shared" si="79"/>
        <v>BARUT Benoît</v>
      </c>
      <c r="L325" s="770" t="str">
        <f t="shared" si="79"/>
        <v>09</v>
      </c>
      <c r="M325" s="770" t="str">
        <f t="shared" si="79"/>
        <v/>
      </c>
      <c r="N325" s="673" t="str">
        <f t="shared" si="79"/>
        <v/>
      </c>
      <c r="O325" s="641">
        <f t="shared" si="79"/>
        <v>15</v>
      </c>
      <c r="P325" s="1596" t="str">
        <f t="shared" si="79"/>
        <v/>
      </c>
      <c r="Q325" s="1749"/>
      <c r="R325" s="1750"/>
      <c r="S325" s="1629">
        <f t="shared" si="79"/>
        <v>1</v>
      </c>
      <c r="T325" s="1437" t="str">
        <f t="shared" si="79"/>
        <v>CC</v>
      </c>
      <c r="U325" s="1437" t="str">
        <f t="shared" si="79"/>
        <v>écrit et oral</v>
      </c>
      <c r="V325" s="1437" t="str">
        <f t="shared" si="79"/>
        <v>2 écrits 1h30 et 1 oral 15 min</v>
      </c>
      <c r="W325" s="671">
        <f t="shared" si="79"/>
        <v>1</v>
      </c>
      <c r="X325" s="672" t="str">
        <f t="shared" si="79"/>
        <v>CT</v>
      </c>
      <c r="Y325" s="671" t="str">
        <f t="shared" si="79"/>
        <v>écrit</v>
      </c>
      <c r="Z325" s="670" t="str">
        <f t="shared" si="79"/>
        <v>2h00</v>
      </c>
      <c r="AA325" s="1436">
        <f t="shared" si="79"/>
        <v>1</v>
      </c>
      <c r="AB325" s="1457" t="str">
        <f t="shared" si="79"/>
        <v>CT</v>
      </c>
      <c r="AC325" s="1457" t="str">
        <f t="shared" si="79"/>
        <v>écrit</v>
      </c>
      <c r="AD325" s="1363" t="str">
        <f t="shared" si="79"/>
        <v>2h00</v>
      </c>
      <c r="AE325" s="671">
        <f t="shared" si="79"/>
        <v>1</v>
      </c>
      <c r="AF325" s="670" t="str">
        <f t="shared" si="79"/>
        <v>CT</v>
      </c>
      <c r="AG325" s="670" t="str">
        <f t="shared" si="79"/>
        <v>écrit</v>
      </c>
      <c r="AH325" s="670" t="str">
        <f t="shared" si="79"/>
        <v>2h00</v>
      </c>
      <c r="AI325" s="790" t="str">
        <f t="shared" si="79"/>
        <v/>
      </c>
    </row>
    <row r="326" spans="1:241" ht="18.75" hidden="1" customHeight="1">
      <c r="A326" s="1013"/>
      <c r="B326" s="1013"/>
      <c r="C326" s="1285"/>
      <c r="D326" s="1267"/>
      <c r="E326" s="1090"/>
      <c r="F326" s="1090"/>
      <c r="G326" s="688"/>
      <c r="H326" s="686"/>
      <c r="I326" s="685"/>
      <c r="J326" s="684"/>
      <c r="K326" s="770"/>
      <c r="L326" s="770"/>
      <c r="M326" s="770"/>
      <c r="N326" s="683"/>
      <c r="O326" s="683"/>
      <c r="P326" s="1596"/>
      <c r="Q326" s="1749"/>
      <c r="R326" s="1750"/>
      <c r="S326" s="1714"/>
      <c r="T326" s="1449"/>
      <c r="U326" s="1450"/>
      <c r="V326" s="1449"/>
      <c r="W326" s="687"/>
      <c r="X326" s="690"/>
      <c r="Y326" s="689"/>
      <c r="Z326" s="689"/>
      <c r="AA326" s="1448"/>
      <c r="AB326" s="1449"/>
      <c r="AC326" s="1449"/>
      <c r="AD326" s="1450"/>
      <c r="AE326" s="687"/>
      <c r="AF326" s="689"/>
      <c r="AG326" s="689"/>
      <c r="AH326" s="689"/>
      <c r="AI326" s="790"/>
    </row>
    <row r="327" spans="1:241" ht="30.75" hidden="1" customHeight="1">
      <c r="A327" s="808" t="s">
        <v>979</v>
      </c>
      <c r="B327" s="808" t="s">
        <v>266</v>
      </c>
      <c r="C327" s="804" t="s">
        <v>974</v>
      </c>
      <c r="D327" s="981" t="s">
        <v>328</v>
      </c>
      <c r="E327" s="813" t="s">
        <v>596</v>
      </c>
      <c r="F327" s="813"/>
      <c r="G327" s="816"/>
      <c r="H327" s="803"/>
      <c r="I327" s="1058">
        <f>+I329+I330+I331</f>
        <v>6</v>
      </c>
      <c r="J327" s="1058">
        <f>+J329+J330+J331</f>
        <v>6</v>
      </c>
      <c r="K327" s="1044"/>
      <c r="L327" s="1044"/>
      <c r="M327" s="1044"/>
      <c r="N327" s="889"/>
      <c r="O327" s="889"/>
      <c r="P327" s="1693"/>
      <c r="Q327" s="1755"/>
      <c r="R327" s="1756"/>
      <c r="S327" s="1618"/>
      <c r="T327" s="1040"/>
      <c r="U327" s="1105"/>
      <c r="V327" s="967"/>
      <c r="W327" s="1105"/>
      <c r="X327" s="1105"/>
      <c r="Y327" s="1105"/>
      <c r="Z327" s="1105"/>
      <c r="AA327" s="1105"/>
      <c r="AB327" s="1105"/>
      <c r="AC327" s="1105"/>
      <c r="AD327" s="1105"/>
      <c r="AE327" s="1105"/>
      <c r="AF327" s="1105"/>
      <c r="AG327" s="1105"/>
      <c r="AH327" s="1105"/>
      <c r="AI327" s="884"/>
      <c r="HF327" s="1201"/>
      <c r="HG327" s="1201"/>
      <c r="HH327" s="1201"/>
      <c r="HI327" s="1201"/>
      <c r="HJ327" s="1201"/>
      <c r="HK327" s="1201"/>
      <c r="HL327" s="1201"/>
      <c r="HM327" s="1201"/>
      <c r="HN327" s="1201"/>
      <c r="HO327" s="1201"/>
      <c r="HP327" s="1201"/>
      <c r="HQ327" s="1201"/>
      <c r="HR327" s="1201"/>
      <c r="HS327" s="1201"/>
      <c r="HT327" s="1201"/>
      <c r="HU327" s="1201"/>
      <c r="HV327" s="1201"/>
      <c r="HW327" s="1201"/>
      <c r="HX327" s="1201"/>
      <c r="HY327" s="1201"/>
      <c r="HZ327" s="1201"/>
      <c r="IA327" s="1201"/>
      <c r="IB327" s="1201"/>
      <c r="IC327" s="1201"/>
      <c r="ID327" s="1201"/>
      <c r="IE327" s="1201"/>
      <c r="IF327" s="1201"/>
      <c r="IG327" s="1201"/>
    </row>
    <row r="328" spans="1:241" ht="28.5" hidden="1" customHeight="1">
      <c r="A328" s="1116" t="s">
        <v>869</v>
      </c>
      <c r="B328" s="1116" t="s">
        <v>310</v>
      </c>
      <c r="C328" s="1117" t="s">
        <v>1005</v>
      </c>
      <c r="D328" s="1114"/>
      <c r="E328" s="953"/>
      <c r="F328" s="990"/>
      <c r="G328" s="1115"/>
      <c r="H328" s="806"/>
      <c r="I328" s="1113"/>
      <c r="J328" s="1113"/>
      <c r="K328" s="814"/>
      <c r="L328" s="814"/>
      <c r="M328" s="802"/>
      <c r="N328" s="801"/>
      <c r="O328" s="801"/>
      <c r="P328" s="1700"/>
      <c r="Q328" s="1743"/>
      <c r="R328" s="1744"/>
      <c r="S328" s="1571"/>
      <c r="T328" s="801"/>
      <c r="U328" s="801"/>
      <c r="V328" s="801"/>
      <c r="W328" s="801"/>
      <c r="X328" s="801"/>
      <c r="Y328" s="801"/>
      <c r="Z328" s="801"/>
      <c r="AA328" s="801"/>
      <c r="AB328" s="801"/>
      <c r="AC328" s="801"/>
      <c r="AD328" s="801"/>
      <c r="AE328" s="801"/>
      <c r="AF328" s="801"/>
      <c r="AG328" s="801"/>
      <c r="AH328" s="801"/>
      <c r="AI328" s="801"/>
      <c r="HF328" s="1201"/>
      <c r="HG328" s="1201"/>
      <c r="HH328" s="1201"/>
      <c r="HI328" s="1201"/>
      <c r="HJ328" s="1201"/>
      <c r="HK328" s="1201"/>
      <c r="HL328" s="1201"/>
      <c r="HM328" s="1201"/>
      <c r="HN328" s="1201"/>
    </row>
    <row r="329" spans="1:241" s="1073" customFormat="1" ht="42" hidden="1" customHeight="1">
      <c r="A329" s="918"/>
      <c r="B329" s="918" t="str">
        <f t="shared" ref="B329:C330" si="81">IF(B306="","",B306)</f>
        <v>LLA5C6A</v>
      </c>
      <c r="C329" s="691" t="str">
        <f t="shared" si="81"/>
        <v>Peinture espagnole S5</v>
      </c>
      <c r="D329" s="865" t="str">
        <f>IF(D306="","",D306)</f>
        <v>LOL5B9ALOL5C5ALOL5J9O</v>
      </c>
      <c r="E329" s="579" t="s">
        <v>511</v>
      </c>
      <c r="F329" s="700" t="str">
        <f t="shared" ref="F329:G329" si="82">IF(F306="","",F306)</f>
        <v>L3 LLCER et LEA parc. MédiationL3 LLCER ESP et LEA parc MEEF 2 espagnol</v>
      </c>
      <c r="G329" s="702" t="str">
        <f t="shared" si="82"/>
        <v>LLCER</v>
      </c>
      <c r="H329" s="703"/>
      <c r="I329" s="718">
        <v>2</v>
      </c>
      <c r="J329" s="759">
        <v>2</v>
      </c>
      <c r="K329" s="766" t="str">
        <f t="shared" ref="K329:AI329" si="83">IF(K306="","",K306)</f>
        <v>EYMAR Marcos</v>
      </c>
      <c r="L329" s="766">
        <f t="shared" si="83"/>
        <v>14</v>
      </c>
      <c r="M329" s="766" t="str">
        <f t="shared" si="83"/>
        <v/>
      </c>
      <c r="N329" s="758" t="str">
        <f t="shared" si="83"/>
        <v/>
      </c>
      <c r="O329" s="695">
        <f t="shared" si="83"/>
        <v>18</v>
      </c>
      <c r="P329" s="1595" t="str">
        <f t="shared" si="83"/>
        <v/>
      </c>
      <c r="Q329" s="1745"/>
      <c r="R329" s="1746"/>
      <c r="S329" s="1617">
        <f t="shared" si="83"/>
        <v>1</v>
      </c>
      <c r="T329" s="1357" t="str">
        <f t="shared" si="83"/>
        <v>CC</v>
      </c>
      <c r="U329" s="1357" t="str">
        <f t="shared" si="83"/>
        <v>écrit et oral</v>
      </c>
      <c r="V329" s="1357" t="str">
        <f t="shared" si="83"/>
        <v/>
      </c>
      <c r="W329" s="661">
        <f t="shared" si="83"/>
        <v>1</v>
      </c>
      <c r="X329" s="660" t="str">
        <f t="shared" si="83"/>
        <v>CT</v>
      </c>
      <c r="Y329" s="660" t="str">
        <f t="shared" si="83"/>
        <v>oral</v>
      </c>
      <c r="Z329" s="660" t="str">
        <f t="shared" si="83"/>
        <v>20 min</v>
      </c>
      <c r="AA329" s="1356">
        <f t="shared" si="83"/>
        <v>1</v>
      </c>
      <c r="AB329" s="1357" t="str">
        <f t="shared" si="83"/>
        <v>CT</v>
      </c>
      <c r="AC329" s="1357" t="str">
        <f t="shared" si="83"/>
        <v>oral</v>
      </c>
      <c r="AD329" s="1363" t="str">
        <f t="shared" si="83"/>
        <v>20 min</v>
      </c>
      <c r="AE329" s="661">
        <f t="shared" si="83"/>
        <v>1</v>
      </c>
      <c r="AF329" s="660" t="str">
        <f t="shared" si="83"/>
        <v>CT</v>
      </c>
      <c r="AG329" s="660" t="str">
        <f t="shared" si="83"/>
        <v>oral</v>
      </c>
      <c r="AH329" s="660" t="str">
        <f t="shared" si="83"/>
        <v>20 min</v>
      </c>
      <c r="AI329" s="788" t="str">
        <f t="shared" si="83"/>
        <v>Etude d'une anthologie de tableaux de l'époque classique au vingtième siècle.</v>
      </c>
      <c r="AJ329" s="1046"/>
      <c r="AK329" s="1046"/>
      <c r="AL329" s="1046"/>
      <c r="AM329" s="1046"/>
      <c r="AN329" s="1046"/>
      <c r="AO329" s="1046"/>
      <c r="AP329" s="1046"/>
      <c r="AQ329" s="1046"/>
      <c r="AR329" s="1046"/>
      <c r="AS329" s="1046"/>
      <c r="AT329" s="1046"/>
      <c r="AU329" s="1046"/>
      <c r="AV329" s="1046"/>
      <c r="AW329" s="1046"/>
      <c r="AX329" s="1046"/>
      <c r="AY329" s="1046"/>
      <c r="AZ329" s="1046"/>
      <c r="BA329" s="1046"/>
      <c r="BB329" s="1046"/>
      <c r="BC329" s="1046"/>
      <c r="BD329" s="1046"/>
      <c r="BE329" s="1046"/>
      <c r="BF329" s="1046"/>
      <c r="BG329" s="1046"/>
      <c r="BH329" s="1046"/>
      <c r="BI329" s="1046"/>
      <c r="BJ329" s="1046"/>
      <c r="BK329" s="1046"/>
      <c r="BL329" s="1046"/>
      <c r="BM329" s="1046"/>
      <c r="BN329" s="1046"/>
      <c r="BO329" s="1046"/>
      <c r="BP329" s="1046"/>
      <c r="BQ329" s="1046"/>
      <c r="BR329" s="1046"/>
      <c r="BS329" s="1046"/>
      <c r="BT329" s="1046"/>
      <c r="BU329" s="1046"/>
      <c r="BV329" s="1046"/>
      <c r="BW329" s="1046"/>
      <c r="BX329" s="1046"/>
      <c r="BY329" s="1046"/>
      <c r="BZ329" s="1046"/>
      <c r="CA329" s="1046"/>
      <c r="CB329" s="1046"/>
      <c r="CC329" s="1046"/>
      <c r="CD329" s="1046"/>
      <c r="CE329" s="1046"/>
      <c r="CF329" s="1046"/>
      <c r="CG329" s="1046"/>
      <c r="CH329" s="1046"/>
      <c r="CI329" s="1046"/>
      <c r="CJ329" s="1046"/>
      <c r="CK329" s="1046"/>
      <c r="CL329" s="1046"/>
      <c r="CM329" s="1046"/>
      <c r="CN329" s="1046"/>
      <c r="CO329" s="1046"/>
      <c r="CP329" s="1046"/>
      <c r="CQ329" s="1046"/>
      <c r="CR329" s="1046"/>
      <c r="CS329" s="1046"/>
      <c r="CT329" s="1046"/>
      <c r="CU329" s="1046"/>
      <c r="CV329" s="1046"/>
      <c r="CW329" s="1046"/>
      <c r="CX329" s="1046"/>
      <c r="CY329" s="1046"/>
      <c r="CZ329" s="1046"/>
      <c r="DA329" s="1046"/>
      <c r="DB329" s="1046"/>
      <c r="DC329" s="1046"/>
      <c r="DD329" s="1046"/>
      <c r="DE329" s="1046"/>
      <c r="DF329" s="1046"/>
      <c r="DG329" s="1012"/>
      <c r="DH329" s="1012"/>
      <c r="DI329" s="1012"/>
      <c r="DJ329" s="1012"/>
      <c r="DK329" s="1012"/>
      <c r="DL329" s="1012"/>
      <c r="DM329" s="1012"/>
      <c r="DN329" s="1012"/>
      <c r="DO329" s="1012"/>
      <c r="DP329" s="1012"/>
      <c r="DQ329" s="1012"/>
      <c r="DR329" s="1012"/>
      <c r="DS329" s="1012"/>
      <c r="DT329" s="1012"/>
      <c r="DU329" s="1012"/>
      <c r="DV329" s="1012"/>
      <c r="DW329" s="1012"/>
      <c r="DX329" s="1012"/>
      <c r="DY329" s="1012"/>
      <c r="DZ329" s="1012"/>
      <c r="EA329" s="1012"/>
      <c r="EB329" s="1012"/>
      <c r="EC329" s="1012"/>
      <c r="ED329" s="1012"/>
      <c r="EE329" s="1012"/>
      <c r="EF329" s="1012"/>
      <c r="EG329" s="1012"/>
      <c r="EH329" s="1012"/>
      <c r="EI329" s="1012"/>
      <c r="EJ329" s="1012"/>
      <c r="EK329" s="1012"/>
      <c r="EL329" s="1012"/>
      <c r="EM329" s="1012"/>
      <c r="EN329" s="1012"/>
      <c r="EO329" s="1012"/>
      <c r="EP329" s="1012"/>
      <c r="EQ329" s="1012"/>
      <c r="ER329" s="1012"/>
      <c r="ES329" s="1012"/>
      <c r="ET329" s="1012"/>
      <c r="EU329" s="1012"/>
      <c r="EV329" s="1012"/>
      <c r="EW329" s="1012"/>
      <c r="EX329" s="1012"/>
      <c r="EY329" s="1012"/>
      <c r="EZ329" s="1012"/>
      <c r="FA329" s="1012"/>
      <c r="FB329" s="1012"/>
      <c r="FC329" s="1012"/>
      <c r="FD329" s="1012"/>
      <c r="FE329" s="1012"/>
      <c r="FF329" s="1012"/>
      <c r="FG329" s="1012"/>
      <c r="FH329" s="1012"/>
      <c r="FI329" s="1012"/>
      <c r="FJ329" s="1012"/>
      <c r="FK329" s="1012"/>
      <c r="FL329" s="1012"/>
      <c r="FM329" s="1012"/>
      <c r="FN329" s="1012"/>
      <c r="FO329" s="1012"/>
      <c r="FP329" s="1012"/>
      <c r="FQ329" s="1012"/>
      <c r="FR329" s="1012"/>
      <c r="FS329" s="1012"/>
      <c r="FT329" s="1012"/>
      <c r="FU329" s="1012"/>
      <c r="FV329" s="1012"/>
      <c r="FW329" s="1012"/>
      <c r="FX329" s="1012"/>
      <c r="FY329" s="1012"/>
      <c r="FZ329" s="1012"/>
      <c r="GA329" s="1012"/>
      <c r="GB329" s="1012"/>
      <c r="GC329" s="1012"/>
      <c r="GD329" s="1012"/>
      <c r="GE329" s="1012"/>
      <c r="GF329" s="1012"/>
      <c r="GG329" s="1012"/>
      <c r="GH329" s="1012"/>
      <c r="GI329" s="1012"/>
      <c r="GJ329" s="1012"/>
      <c r="GK329" s="1012"/>
      <c r="GL329" s="1012"/>
      <c r="GM329" s="1012"/>
      <c r="GN329" s="1012"/>
      <c r="GO329" s="1012"/>
      <c r="GP329" s="1012"/>
      <c r="GQ329" s="1012"/>
      <c r="GR329" s="1012"/>
      <c r="GS329" s="1012"/>
      <c r="GT329" s="1012"/>
      <c r="GU329" s="1012"/>
      <c r="GV329" s="1012"/>
      <c r="GW329" s="1012"/>
      <c r="GX329" s="1012"/>
      <c r="GY329" s="1012"/>
      <c r="GZ329" s="1012"/>
      <c r="HA329" s="1012"/>
      <c r="HB329" s="1012"/>
      <c r="HC329" s="1012"/>
      <c r="HD329" s="1012"/>
      <c r="HE329" s="1012"/>
    </row>
    <row r="330" spans="1:241" s="1303" customFormat="1" ht="52.5" hidden="1" customHeight="1">
      <c r="A330" s="1060"/>
      <c r="B330" s="1060" t="str">
        <f t="shared" si="81"/>
        <v>LLA5C6B</v>
      </c>
      <c r="C330" s="991" t="str">
        <f t="shared" si="81"/>
        <v>Cinéma latino-américain S5</v>
      </c>
      <c r="D330" s="1027" t="str">
        <f>IF(D307="","",D307)</f>
        <v>LOL6B9LLOL6C6BLOL6J9H</v>
      </c>
      <c r="E330" s="585" t="s">
        <v>511</v>
      </c>
      <c r="F330" s="657" t="str">
        <f t="shared" ref="F330:G330" si="84">IF(F307="","",F307)</f>
        <v>L3 LLCER et LEA parc. MédiationL3 LLCER ESP et LEA parc MEEF 2 espagnol</v>
      </c>
      <c r="G330" s="588" t="str">
        <f t="shared" si="84"/>
        <v>LLCER</v>
      </c>
      <c r="H330" s="578"/>
      <c r="I330" s="721">
        <v>2</v>
      </c>
      <c r="J330" s="748">
        <v>2</v>
      </c>
      <c r="K330" s="769" t="str">
        <f t="shared" ref="K330:AI330" si="85">IF(K307="","",K307)</f>
        <v>NATANSON Brigitte</v>
      </c>
      <c r="L330" s="769">
        <f t="shared" si="85"/>
        <v>14</v>
      </c>
      <c r="M330" s="769" t="str">
        <f t="shared" si="85"/>
        <v/>
      </c>
      <c r="N330" s="673" t="str">
        <f t="shared" si="85"/>
        <v/>
      </c>
      <c r="O330" s="641">
        <f t="shared" si="85"/>
        <v>18</v>
      </c>
      <c r="P330" s="1596" t="str">
        <f t="shared" si="85"/>
        <v/>
      </c>
      <c r="Q330" s="1749"/>
      <c r="R330" s="1750"/>
      <c r="S330" s="1624">
        <f t="shared" si="85"/>
        <v>1</v>
      </c>
      <c r="T330" s="1435" t="str">
        <f t="shared" si="85"/>
        <v>CC</v>
      </c>
      <c r="U330" s="1437" t="str">
        <f t="shared" si="85"/>
        <v>écrit et oral</v>
      </c>
      <c r="V330" s="1444" t="str">
        <f t="shared" si="85"/>
        <v>CT = écrit 3h00</v>
      </c>
      <c r="W330" s="671">
        <f t="shared" si="85"/>
        <v>1</v>
      </c>
      <c r="X330" s="672" t="b" cm="1">
        <f t="array" ref="X330">IF(X307="",P367 à distance/écrit/R365)</f>
        <v>0</v>
      </c>
      <c r="Y330" s="1443" t="str">
        <f t="shared" si="85"/>
        <v>dossier + soutenance</v>
      </c>
      <c r="Z330" s="1445" t="str">
        <f t="shared" si="85"/>
        <v>20 min</v>
      </c>
      <c r="AA330" s="1436">
        <f t="shared" si="85"/>
        <v>1</v>
      </c>
      <c r="AB330" s="1457" t="str">
        <f t="shared" si="85"/>
        <v>CT</v>
      </c>
      <c r="AC330" s="1445" t="str">
        <f t="shared" si="85"/>
        <v>dossier</v>
      </c>
      <c r="AD330" s="1387" t="str">
        <f t="shared" si="85"/>
        <v/>
      </c>
      <c r="AE330" s="671">
        <f t="shared" si="85"/>
        <v>1</v>
      </c>
      <c r="AF330" s="670" t="str">
        <f t="shared" si="85"/>
        <v>CT</v>
      </c>
      <c r="AG330" s="1445" t="str">
        <f t="shared" si="85"/>
        <v>dossier</v>
      </c>
      <c r="AH330" s="1387" t="str">
        <f t="shared" si="85"/>
        <v/>
      </c>
      <c r="AI330" s="795" t="str">
        <f t="shared" si="85"/>
        <v>Le cinéma latino-américain : histoire et fiction dans le cinéma argentin.</v>
      </c>
      <c r="AJ330" s="1061"/>
      <c r="AK330" s="1061"/>
      <c r="AL330" s="1061"/>
      <c r="AM330" s="1061"/>
      <c r="AN330" s="1061"/>
      <c r="AO330" s="1061"/>
      <c r="AP330" s="1061"/>
      <c r="AQ330" s="1061"/>
      <c r="AR330" s="1061"/>
      <c r="AS330" s="1061"/>
      <c r="AT330" s="1061"/>
      <c r="AU330" s="1061"/>
      <c r="AV330" s="1061"/>
      <c r="AW330" s="1061"/>
      <c r="AX330" s="1061"/>
      <c r="AY330" s="1061"/>
      <c r="AZ330" s="1061"/>
      <c r="BA330" s="1061"/>
      <c r="BB330" s="1061"/>
      <c r="BC330" s="1061"/>
      <c r="BD330" s="1061"/>
      <c r="BE330" s="1061"/>
      <c r="BF330" s="1061"/>
      <c r="BG330" s="1061"/>
      <c r="BH330" s="1061"/>
      <c r="BI330" s="1061"/>
      <c r="BJ330" s="1061"/>
      <c r="BK330" s="1061"/>
      <c r="BL330" s="1061"/>
      <c r="BM330" s="1061"/>
      <c r="BN330" s="1061"/>
      <c r="BO330" s="1061"/>
      <c r="BP330" s="1061"/>
      <c r="BQ330" s="1061"/>
      <c r="BR330" s="1061"/>
      <c r="BS330" s="1061"/>
      <c r="BT330" s="1061"/>
      <c r="BU330" s="1061"/>
      <c r="BV330" s="1061"/>
      <c r="BW330" s="1061"/>
      <c r="BX330" s="1061"/>
      <c r="BY330" s="1061"/>
      <c r="BZ330" s="1061"/>
      <c r="CA330" s="1061"/>
      <c r="CB330" s="1061"/>
      <c r="CC330" s="1061"/>
      <c r="CD330" s="1061"/>
      <c r="CE330" s="1061"/>
      <c r="CF330" s="1061"/>
      <c r="CG330" s="1061"/>
      <c r="CH330" s="1061"/>
      <c r="CI330" s="1061"/>
      <c r="CJ330" s="1061"/>
      <c r="CK330" s="1061"/>
      <c r="CL330" s="1061"/>
      <c r="CM330" s="1061"/>
      <c r="CN330" s="1061"/>
      <c r="CO330" s="1061"/>
      <c r="CP330" s="1061"/>
      <c r="CQ330" s="1061"/>
      <c r="CR330" s="1061"/>
      <c r="CS330" s="1061"/>
      <c r="CT330" s="1061"/>
      <c r="CU330" s="1061"/>
      <c r="CV330" s="1061"/>
      <c r="CW330" s="1061"/>
      <c r="CX330" s="1061"/>
      <c r="CY330" s="1061"/>
      <c r="CZ330" s="1061"/>
      <c r="DA330" s="1061"/>
      <c r="DB330" s="1061"/>
      <c r="DC330" s="1061"/>
      <c r="DD330" s="1061"/>
      <c r="DE330" s="1061"/>
      <c r="DF330" s="1061"/>
      <c r="DG330" s="1298"/>
      <c r="DH330" s="1298"/>
      <c r="DI330" s="1298"/>
      <c r="DJ330" s="1298"/>
      <c r="DK330" s="1298"/>
      <c r="DL330" s="1298"/>
      <c r="DM330" s="1298"/>
      <c r="DN330" s="1298"/>
      <c r="DO330" s="1298"/>
      <c r="DP330" s="1298"/>
      <c r="DQ330" s="1298"/>
      <c r="DR330" s="1298"/>
      <c r="DS330" s="1298"/>
      <c r="DT330" s="1298"/>
      <c r="DU330" s="1298"/>
      <c r="DV330" s="1298"/>
      <c r="DW330" s="1298"/>
      <c r="DX330" s="1298"/>
      <c r="DY330" s="1298"/>
      <c r="DZ330" s="1298"/>
      <c r="EA330" s="1298"/>
      <c r="EB330" s="1298"/>
      <c r="EC330" s="1298"/>
      <c r="ED330" s="1298"/>
      <c r="EE330" s="1298"/>
      <c r="EF330" s="1298"/>
      <c r="EG330" s="1298"/>
      <c r="EH330" s="1298"/>
      <c r="EI330" s="1298"/>
      <c r="EJ330" s="1298"/>
      <c r="EK330" s="1298"/>
      <c r="EL330" s="1298"/>
      <c r="EM330" s="1298"/>
      <c r="EN330" s="1298"/>
      <c r="EO330" s="1298"/>
      <c r="EP330" s="1298"/>
      <c r="EQ330" s="1298"/>
      <c r="ER330" s="1298"/>
      <c r="ES330" s="1298"/>
      <c r="ET330" s="1298"/>
      <c r="EU330" s="1298"/>
      <c r="EV330" s="1298"/>
      <c r="EW330" s="1298"/>
      <c r="EX330" s="1298"/>
      <c r="EY330" s="1298"/>
      <c r="EZ330" s="1298"/>
      <c r="FA330" s="1298"/>
      <c r="FB330" s="1298"/>
      <c r="FC330" s="1298"/>
      <c r="FD330" s="1298"/>
      <c r="FE330" s="1298"/>
      <c r="FF330" s="1298"/>
      <c r="FG330" s="1298"/>
      <c r="FH330" s="1298"/>
      <c r="FI330" s="1298"/>
      <c r="FJ330" s="1298"/>
      <c r="FK330" s="1298"/>
      <c r="FL330" s="1298"/>
      <c r="FM330" s="1298"/>
      <c r="FN330" s="1298"/>
      <c r="FO330" s="1298"/>
      <c r="FP330" s="1298"/>
      <c r="FQ330" s="1298"/>
      <c r="FR330" s="1298"/>
      <c r="FS330" s="1298"/>
      <c r="FT330" s="1298"/>
      <c r="FU330" s="1298"/>
      <c r="FV330" s="1298"/>
      <c r="FW330" s="1298"/>
      <c r="FX330" s="1298"/>
      <c r="FY330" s="1298"/>
      <c r="FZ330" s="1298"/>
      <c r="GA330" s="1298"/>
      <c r="GB330" s="1298"/>
      <c r="GC330" s="1298"/>
      <c r="GD330" s="1298"/>
      <c r="GE330" s="1298"/>
      <c r="GF330" s="1298"/>
      <c r="GG330" s="1298"/>
      <c r="GH330" s="1298"/>
      <c r="GI330" s="1298"/>
      <c r="GJ330" s="1298"/>
      <c r="GK330" s="1298"/>
      <c r="GL330" s="1298"/>
      <c r="GM330" s="1298"/>
      <c r="GN330" s="1298"/>
      <c r="GO330" s="1298"/>
      <c r="GP330" s="1298"/>
      <c r="GQ330" s="1298"/>
      <c r="GR330" s="1298"/>
      <c r="GS330" s="1298"/>
      <c r="GT330" s="1298"/>
      <c r="GU330" s="1298"/>
      <c r="GV330" s="1298"/>
      <c r="GW330" s="1298"/>
      <c r="GX330" s="1298"/>
      <c r="GY330" s="1298"/>
      <c r="GZ330" s="1298"/>
      <c r="HA330" s="1298"/>
      <c r="HB330" s="1298"/>
      <c r="HC330" s="1298"/>
      <c r="HD330" s="1298"/>
      <c r="HE330" s="1298"/>
    </row>
    <row r="331" spans="1:241" ht="89.25" hidden="1">
      <c r="A331" s="1023"/>
      <c r="B331" s="1023" t="s">
        <v>326</v>
      </c>
      <c r="C331" s="909" t="s">
        <v>986</v>
      </c>
      <c r="D331" s="1027" t="s">
        <v>1009</v>
      </c>
      <c r="E331" s="579" t="s">
        <v>511</v>
      </c>
      <c r="F331" s="700" t="s">
        <v>1006</v>
      </c>
      <c r="G331" s="707" t="s">
        <v>1039</v>
      </c>
      <c r="H331" s="578"/>
      <c r="I331" s="649">
        <v>2</v>
      </c>
      <c r="J331" s="745">
        <v>2</v>
      </c>
      <c r="K331" s="770" t="s">
        <v>1014</v>
      </c>
      <c r="L331" s="770">
        <v>14</v>
      </c>
      <c r="M331" s="770"/>
      <c r="N331" s="673"/>
      <c r="O331" s="641">
        <v>18</v>
      </c>
      <c r="P331" s="1596"/>
      <c r="Q331" s="1749"/>
      <c r="R331" s="1750"/>
      <c r="S331" s="1629">
        <v>1</v>
      </c>
      <c r="T331" s="1437" t="s">
        <v>104</v>
      </c>
      <c r="U331" s="1437" t="s">
        <v>105</v>
      </c>
      <c r="V331" s="1437" t="s">
        <v>115</v>
      </c>
      <c r="W331" s="671">
        <v>1</v>
      </c>
      <c r="X331" s="672" t="s">
        <v>107</v>
      </c>
      <c r="Y331" s="671" t="s">
        <v>105</v>
      </c>
      <c r="Z331" s="670" t="s">
        <v>115</v>
      </c>
      <c r="AA331" s="1436">
        <v>1</v>
      </c>
      <c r="AB331" s="1457" t="s">
        <v>107</v>
      </c>
      <c r="AC331" s="1457" t="s">
        <v>105</v>
      </c>
      <c r="AD331" s="1363" t="s">
        <v>115</v>
      </c>
      <c r="AE331" s="671">
        <v>1</v>
      </c>
      <c r="AF331" s="670" t="s">
        <v>107</v>
      </c>
      <c r="AG331" s="670" t="s">
        <v>105</v>
      </c>
      <c r="AH331" s="670" t="s">
        <v>115</v>
      </c>
      <c r="AI331" s="790" t="s">
        <v>467</v>
      </c>
    </row>
    <row r="332" spans="1:241" ht="30.75" hidden="1" customHeight="1">
      <c r="A332" s="808" t="s">
        <v>980</v>
      </c>
      <c r="B332" s="808" t="s">
        <v>981</v>
      </c>
      <c r="C332" s="804" t="s">
        <v>975</v>
      </c>
      <c r="D332" s="981" t="s">
        <v>1010</v>
      </c>
      <c r="E332" s="813" t="s">
        <v>596</v>
      </c>
      <c r="F332" s="813"/>
      <c r="G332" s="816"/>
      <c r="H332" s="803"/>
      <c r="I332" s="1058">
        <f>+I334+I335</f>
        <v>6</v>
      </c>
      <c r="J332" s="1058">
        <f>+J334+J335</f>
        <v>6</v>
      </c>
      <c r="K332" s="1044"/>
      <c r="L332" s="1044"/>
      <c r="M332" s="1044"/>
      <c r="N332" s="889"/>
      <c r="O332" s="889"/>
      <c r="P332" s="1693"/>
      <c r="Q332" s="1755"/>
      <c r="R332" s="1756"/>
      <c r="S332" s="1618"/>
      <c r="T332" s="1040"/>
      <c r="U332" s="1105"/>
      <c r="V332" s="967"/>
      <c r="W332" s="1105"/>
      <c r="X332" s="1105"/>
      <c r="Y332" s="1105"/>
      <c r="Z332" s="1105"/>
      <c r="AA332" s="1105"/>
      <c r="AB332" s="1105"/>
      <c r="AC332" s="1105"/>
      <c r="AD332" s="1105"/>
      <c r="AE332" s="1105"/>
      <c r="AF332" s="1105"/>
      <c r="AG332" s="1105"/>
      <c r="AH332" s="1105"/>
      <c r="AI332" s="884"/>
      <c r="HF332" s="1201"/>
      <c r="HG332" s="1201"/>
      <c r="HH332" s="1201"/>
      <c r="HI332" s="1201"/>
      <c r="HJ332" s="1201"/>
      <c r="HK332" s="1201"/>
      <c r="HL332" s="1201"/>
      <c r="HM332" s="1201"/>
      <c r="HN332" s="1201"/>
      <c r="HO332" s="1201"/>
      <c r="HP332" s="1201"/>
      <c r="HQ332" s="1201"/>
      <c r="HR332" s="1201"/>
      <c r="HS332" s="1201"/>
      <c r="HT332" s="1201"/>
      <c r="HU332" s="1201"/>
      <c r="HV332" s="1201"/>
      <c r="HW332" s="1201"/>
      <c r="HX332" s="1201"/>
      <c r="HY332" s="1201"/>
      <c r="HZ332" s="1201"/>
      <c r="IA332" s="1201"/>
      <c r="IB332" s="1201"/>
      <c r="IC332" s="1201"/>
      <c r="ID332" s="1201"/>
      <c r="IE332" s="1201"/>
      <c r="IF332" s="1201"/>
      <c r="IG332" s="1201"/>
    </row>
    <row r="333" spans="1:241" ht="25.5" hidden="1">
      <c r="A333" s="1116" t="str">
        <f>IF(A288="","",A288)</f>
        <v>LOLA5J70</v>
      </c>
      <c r="B333" s="1116" t="s">
        <v>269</v>
      </c>
      <c r="C333" s="1117" t="s">
        <v>244</v>
      </c>
      <c r="D333" s="1116" t="str">
        <f t="shared" ref="D333:H333" si="86">IF(D288="","",D288)</f>
        <v/>
      </c>
      <c r="E333" s="1116" t="str">
        <f t="shared" si="86"/>
        <v>BLOC / CHAPEAU</v>
      </c>
      <c r="F333" s="1116" t="str">
        <f t="shared" si="86"/>
        <v/>
      </c>
      <c r="G333" s="1116" t="str">
        <f t="shared" si="86"/>
        <v/>
      </c>
      <c r="H333" s="1116" t="str">
        <f t="shared" si="86"/>
        <v/>
      </c>
      <c r="I333" s="1113"/>
      <c r="J333" s="1113"/>
      <c r="K333" s="1116" t="str">
        <f t="shared" ref="K333:AI333" si="87">IF(K288="","",K288)</f>
        <v/>
      </c>
      <c r="L333" s="1116" t="str">
        <f t="shared" si="87"/>
        <v/>
      </c>
      <c r="M333" s="1116" t="str">
        <f t="shared" si="87"/>
        <v/>
      </c>
      <c r="N333" s="1116" t="str">
        <f t="shared" si="87"/>
        <v/>
      </c>
      <c r="O333" s="1116" t="str">
        <f t="shared" si="87"/>
        <v/>
      </c>
      <c r="P333" s="1696" t="str">
        <f t="shared" si="87"/>
        <v/>
      </c>
      <c r="Q333" s="1765"/>
      <c r="R333" s="1766"/>
      <c r="S333" s="1621" t="str">
        <f t="shared" si="87"/>
        <v/>
      </c>
      <c r="T333" s="1116" t="str">
        <f t="shared" si="87"/>
        <v/>
      </c>
      <c r="U333" s="1116" t="str">
        <f t="shared" si="87"/>
        <v/>
      </c>
      <c r="V333" s="1116" t="str">
        <f t="shared" si="87"/>
        <v/>
      </c>
      <c r="W333" s="1116" t="str">
        <f t="shared" si="87"/>
        <v/>
      </c>
      <c r="X333" s="1116" t="str">
        <f t="shared" si="87"/>
        <v/>
      </c>
      <c r="Y333" s="1116" t="str">
        <f t="shared" si="87"/>
        <v/>
      </c>
      <c r="Z333" s="1116" t="str">
        <f t="shared" si="87"/>
        <v/>
      </c>
      <c r="AA333" s="1116" t="str">
        <f t="shared" si="87"/>
        <v/>
      </c>
      <c r="AB333" s="1116" t="str">
        <f t="shared" si="87"/>
        <v/>
      </c>
      <c r="AC333" s="1116" t="str">
        <f t="shared" si="87"/>
        <v/>
      </c>
      <c r="AD333" s="1116" t="str">
        <f t="shared" si="87"/>
        <v/>
      </c>
      <c r="AE333" s="1116" t="str">
        <f t="shared" si="87"/>
        <v/>
      </c>
      <c r="AF333" s="1116" t="str">
        <f t="shared" si="87"/>
        <v/>
      </c>
      <c r="AG333" s="1116" t="str">
        <f t="shared" si="87"/>
        <v/>
      </c>
      <c r="AH333" s="1116" t="str">
        <f t="shared" si="87"/>
        <v/>
      </c>
      <c r="AI333" s="1116" t="str">
        <f t="shared" si="87"/>
        <v/>
      </c>
      <c r="HF333" s="1201"/>
      <c r="HG333" s="1201"/>
      <c r="HH333" s="1201"/>
      <c r="HI333" s="1201"/>
      <c r="HJ333" s="1201"/>
      <c r="HK333" s="1201"/>
      <c r="HL333" s="1201"/>
      <c r="HM333" s="1201"/>
      <c r="HN333" s="1201"/>
    </row>
    <row r="334" spans="1:241" ht="38.25" hidden="1">
      <c r="A334" s="1023"/>
      <c r="B334" s="1027" t="str">
        <f t="shared" ref="B334:C334" si="88">IF(B289="","",B289)</f>
        <v>LLA5J7A</v>
      </c>
      <c r="C334" s="1259" t="str">
        <f t="shared" si="88"/>
        <v>Droit des affaires internationales</v>
      </c>
      <c r="D334" s="1027" t="str">
        <f t="shared" ref="D334:G334" si="89">IF(D289="","",D289)</f>
        <v>LOL5B9HLOL5C9DLOL5J7A1</v>
      </c>
      <c r="E334" s="585" t="str">
        <f t="shared" si="89"/>
        <v>UE spécialisation</v>
      </c>
      <c r="F334" s="579" t="str">
        <f t="shared" si="89"/>
        <v>L3 LEA et L3 LLCER parc. Commerce international</v>
      </c>
      <c r="G334" s="577" t="str">
        <f t="shared" si="89"/>
        <v>LEA</v>
      </c>
      <c r="H334" s="578"/>
      <c r="I334" s="649">
        <v>3</v>
      </c>
      <c r="J334" s="745">
        <v>3</v>
      </c>
      <c r="K334" s="770" t="str">
        <f t="shared" ref="K334:AI334" si="90">IF(K289="","",K289)</f>
        <v>GALLET Elodie</v>
      </c>
      <c r="L334" s="770">
        <f t="shared" si="90"/>
        <v>11</v>
      </c>
      <c r="M334" s="770" t="str">
        <f t="shared" si="90"/>
        <v/>
      </c>
      <c r="N334" s="673">
        <f t="shared" si="90"/>
        <v>10</v>
      </c>
      <c r="O334" s="641">
        <f t="shared" si="90"/>
        <v>10</v>
      </c>
      <c r="P334" s="1596" t="str">
        <f t="shared" si="90"/>
        <v/>
      </c>
      <c r="Q334" s="1749"/>
      <c r="R334" s="1750"/>
      <c r="S334" s="1629">
        <f t="shared" si="90"/>
        <v>1</v>
      </c>
      <c r="T334" s="1437" t="str">
        <f t="shared" si="90"/>
        <v>CC</v>
      </c>
      <c r="U334" s="1437" t="str">
        <f t="shared" si="90"/>
        <v>écrit et oral</v>
      </c>
      <c r="V334" s="1437" t="str">
        <f t="shared" si="90"/>
        <v>2h00</v>
      </c>
      <c r="W334" s="671">
        <f t="shared" si="90"/>
        <v>1</v>
      </c>
      <c r="X334" s="672" t="str">
        <f t="shared" si="90"/>
        <v>CT</v>
      </c>
      <c r="Y334" s="671" t="str">
        <f t="shared" si="90"/>
        <v>oral</v>
      </c>
      <c r="Z334" s="670" t="str">
        <f t="shared" si="90"/>
        <v>15 min</v>
      </c>
      <c r="AA334" s="1436">
        <f t="shared" si="90"/>
        <v>1</v>
      </c>
      <c r="AB334" s="1457" t="str">
        <f t="shared" si="90"/>
        <v>CT</v>
      </c>
      <c r="AC334" s="1457" t="str">
        <f t="shared" si="90"/>
        <v>oral</v>
      </c>
      <c r="AD334" s="1363" t="str">
        <f t="shared" si="90"/>
        <v>15 min</v>
      </c>
      <c r="AE334" s="671">
        <f t="shared" si="90"/>
        <v>1</v>
      </c>
      <c r="AF334" s="670" t="str">
        <f t="shared" si="90"/>
        <v>CT</v>
      </c>
      <c r="AG334" s="670" t="str">
        <f t="shared" si="90"/>
        <v>oral</v>
      </c>
      <c r="AH334" s="670" t="str">
        <f t="shared" si="90"/>
        <v>15 min</v>
      </c>
      <c r="AI334" s="790" t="str">
        <f t="shared" si="90"/>
        <v>Ce cours portera sur les sources du droit des affaires internationales,les divers instruments d'uniformisation du droit (hard law et soft law - règlements européens, OMC, accords internationaux, lex mercatoria, etc…), ainsi que susr la résolution des litiges.</v>
      </c>
    </row>
    <row r="335" spans="1:241" s="1303" customFormat="1" ht="51" hidden="1">
      <c r="A335" s="1060"/>
      <c r="B335" s="993" t="str">
        <f t="shared" ref="B335:C335" si="91">IF(B290="","",B290)</f>
        <v>LLA5J7B</v>
      </c>
      <c r="C335" s="1514" t="str">
        <f t="shared" si="91"/>
        <v>Introduction au  commerce international</v>
      </c>
      <c r="D335" s="1033" t="str">
        <f t="shared" ref="D335:G335" si="92">IF(D290="","",D290)</f>
        <v>LOL5B9ILOL5C9ELOL5J7A2</v>
      </c>
      <c r="E335" s="698" t="str">
        <f t="shared" si="92"/>
        <v>UE spécialisation</v>
      </c>
      <c r="F335" s="585" t="str">
        <f t="shared" si="92"/>
        <v>L3 LEA et L3 LLCER parc. Commerce international</v>
      </c>
      <c r="G335" s="585" t="str">
        <f t="shared" si="92"/>
        <v>LEA</v>
      </c>
      <c r="H335" s="578"/>
      <c r="I335" s="579">
        <v>3</v>
      </c>
      <c r="J335" s="757">
        <v>3</v>
      </c>
      <c r="K335" s="774" t="str">
        <f t="shared" ref="K335:AI335" si="93">IF(K290="","",K290)</f>
        <v>NOEL Isabelle</v>
      </c>
      <c r="L335" s="774" t="str">
        <f t="shared" si="93"/>
        <v>06</v>
      </c>
      <c r="M335" s="774" t="str">
        <f t="shared" si="93"/>
        <v/>
      </c>
      <c r="N335" s="1406">
        <f t="shared" si="93"/>
        <v>20</v>
      </c>
      <c r="O335" s="1433" t="str">
        <f t="shared" si="93"/>
        <v/>
      </c>
      <c r="P335" s="1596" t="str">
        <f t="shared" si="93"/>
        <v/>
      </c>
      <c r="Q335" s="1749"/>
      <c r="R335" s="1750"/>
      <c r="S335" s="1629">
        <f t="shared" si="93"/>
        <v>1</v>
      </c>
      <c r="T335" s="1437" t="str">
        <f t="shared" si="93"/>
        <v>CC</v>
      </c>
      <c r="U335" s="1437" t="str">
        <f t="shared" si="93"/>
        <v>écrit</v>
      </c>
      <c r="V335" s="1437" t="str">
        <f t="shared" si="93"/>
        <v>2h00</v>
      </c>
      <c r="W335" s="671">
        <f t="shared" si="93"/>
        <v>1</v>
      </c>
      <c r="X335" s="672" t="str">
        <f t="shared" si="93"/>
        <v>CT</v>
      </c>
      <c r="Y335" s="671" t="str">
        <f t="shared" si="93"/>
        <v>écrit</v>
      </c>
      <c r="Z335" s="670" t="str">
        <f t="shared" si="93"/>
        <v>2h00</v>
      </c>
      <c r="AA335" s="1436">
        <f t="shared" si="93"/>
        <v>1</v>
      </c>
      <c r="AB335" s="1457" t="str">
        <f t="shared" si="93"/>
        <v>CT</v>
      </c>
      <c r="AC335" s="1457" t="str">
        <f t="shared" si="93"/>
        <v>écrit</v>
      </c>
      <c r="AD335" s="1357" t="str">
        <f t="shared" si="93"/>
        <v>2h00</v>
      </c>
      <c r="AE335" s="671">
        <f t="shared" si="93"/>
        <v>1</v>
      </c>
      <c r="AF335" s="670" t="str">
        <f t="shared" si="93"/>
        <v>CT</v>
      </c>
      <c r="AG335" s="670" t="str">
        <f t="shared" si="93"/>
        <v>écrit</v>
      </c>
      <c r="AH335" s="670" t="str">
        <f t="shared" si="93"/>
        <v>2h00</v>
      </c>
      <c r="AI335" s="794" t="str">
        <f t="shared" si="93"/>
        <v>Les concepts, outils et méthodes de travail assurant à l'entreprise son développement commercial à l'international sont abordés au travers de cas concrets :- la démarche marketing à l'international- le diagnostic des marchés étrangers- la démarche de prospection des marchés étrangers.</v>
      </c>
      <c r="AJ335" s="1061"/>
      <c r="AK335" s="1061"/>
      <c r="AL335" s="1061"/>
      <c r="AM335" s="1061"/>
      <c r="AN335" s="1061"/>
      <c r="AO335" s="1061"/>
      <c r="AP335" s="1061"/>
      <c r="AQ335" s="1061"/>
      <c r="AR335" s="1061"/>
      <c r="AS335" s="1061"/>
      <c r="AT335" s="1061"/>
      <c r="AU335" s="1061"/>
      <c r="AV335" s="1061"/>
      <c r="AW335" s="1061"/>
      <c r="AX335" s="1061"/>
      <c r="AY335" s="1061"/>
      <c r="AZ335" s="1061"/>
      <c r="BA335" s="1061"/>
      <c r="BB335" s="1061"/>
      <c r="BC335" s="1061"/>
      <c r="BD335" s="1061"/>
      <c r="BE335" s="1061"/>
      <c r="BF335" s="1061"/>
      <c r="BG335" s="1061"/>
      <c r="BH335" s="1061"/>
      <c r="BI335" s="1061"/>
      <c r="BJ335" s="1061"/>
      <c r="BK335" s="1061"/>
      <c r="BL335" s="1061"/>
      <c r="BM335" s="1061"/>
      <c r="BN335" s="1061"/>
      <c r="BO335" s="1061"/>
      <c r="BP335" s="1061"/>
      <c r="BQ335" s="1061"/>
      <c r="BR335" s="1061"/>
      <c r="BS335" s="1061"/>
      <c r="BT335" s="1061"/>
      <c r="BU335" s="1061"/>
      <c r="BV335" s="1061"/>
      <c r="BW335" s="1061"/>
      <c r="BX335" s="1061"/>
      <c r="BY335" s="1061"/>
      <c r="BZ335" s="1061"/>
      <c r="CA335" s="1061"/>
      <c r="CB335" s="1061"/>
      <c r="CC335" s="1061"/>
      <c r="CD335" s="1061"/>
      <c r="CE335" s="1061"/>
      <c r="CF335" s="1061"/>
      <c r="CG335" s="1061"/>
      <c r="CH335" s="1061"/>
      <c r="CI335" s="1061"/>
      <c r="CJ335" s="1061"/>
      <c r="CK335" s="1061"/>
      <c r="CL335" s="1061"/>
      <c r="CM335" s="1061"/>
      <c r="CN335" s="1061"/>
      <c r="CO335" s="1061"/>
      <c r="CP335" s="1061"/>
      <c r="CQ335" s="1061"/>
      <c r="CR335" s="1061"/>
      <c r="CS335" s="1061"/>
      <c r="CT335" s="1061"/>
      <c r="CU335" s="1061"/>
      <c r="CV335" s="1061"/>
      <c r="CW335" s="1061"/>
      <c r="CX335" s="1061"/>
      <c r="CY335" s="1061"/>
      <c r="CZ335" s="1061"/>
      <c r="DA335" s="1061"/>
      <c r="DB335" s="1061"/>
      <c r="DC335" s="1061"/>
      <c r="DD335" s="1061"/>
      <c r="DE335" s="1061"/>
      <c r="DF335" s="1061"/>
      <c r="DG335" s="1298"/>
      <c r="DH335" s="1298"/>
      <c r="DI335" s="1298"/>
      <c r="DJ335" s="1298"/>
      <c r="DK335" s="1298"/>
      <c r="DL335" s="1298"/>
      <c r="DM335" s="1298"/>
      <c r="DN335" s="1298"/>
      <c r="DO335" s="1298"/>
      <c r="DP335" s="1298"/>
      <c r="DQ335" s="1298"/>
      <c r="DR335" s="1298"/>
      <c r="DS335" s="1298"/>
      <c r="DT335" s="1298"/>
      <c r="DU335" s="1298"/>
      <c r="DV335" s="1298"/>
      <c r="DW335" s="1298"/>
      <c r="DX335" s="1298"/>
      <c r="DY335" s="1298"/>
      <c r="DZ335" s="1298"/>
      <c r="EA335" s="1298"/>
      <c r="EB335" s="1298"/>
      <c r="EC335" s="1298"/>
      <c r="ED335" s="1298"/>
      <c r="EE335" s="1298"/>
      <c r="EF335" s="1298"/>
      <c r="EG335" s="1298"/>
      <c r="EH335" s="1298"/>
      <c r="EI335" s="1298"/>
      <c r="EJ335" s="1298"/>
      <c r="EK335" s="1298"/>
      <c r="EL335" s="1298"/>
      <c r="EM335" s="1298"/>
      <c r="EN335" s="1298"/>
      <c r="EO335" s="1298"/>
      <c r="EP335" s="1298"/>
      <c r="EQ335" s="1298"/>
      <c r="ER335" s="1298"/>
      <c r="ES335" s="1298"/>
      <c r="ET335" s="1298"/>
      <c r="EU335" s="1298"/>
      <c r="EV335" s="1298"/>
      <c r="EW335" s="1298"/>
      <c r="EX335" s="1298"/>
      <c r="EY335" s="1298"/>
      <c r="EZ335" s="1298"/>
      <c r="FA335" s="1298"/>
      <c r="FB335" s="1298"/>
      <c r="FC335" s="1298"/>
      <c r="FD335" s="1298"/>
      <c r="FE335" s="1298"/>
      <c r="FF335" s="1298"/>
      <c r="FG335" s="1298"/>
      <c r="FH335" s="1298"/>
      <c r="FI335" s="1298"/>
      <c r="FJ335" s="1298"/>
      <c r="FK335" s="1298"/>
      <c r="FL335" s="1298"/>
      <c r="FM335" s="1298"/>
      <c r="FN335" s="1298"/>
      <c r="FO335" s="1298"/>
      <c r="FP335" s="1298"/>
      <c r="FQ335" s="1298"/>
      <c r="FR335" s="1298"/>
      <c r="FS335" s="1298"/>
      <c r="FT335" s="1298"/>
      <c r="FU335" s="1298"/>
      <c r="FV335" s="1298"/>
      <c r="FW335" s="1298"/>
      <c r="FX335" s="1298"/>
      <c r="FY335" s="1298"/>
      <c r="FZ335" s="1298"/>
      <c r="GA335" s="1298"/>
      <c r="GB335" s="1298"/>
      <c r="GC335" s="1298"/>
      <c r="GD335" s="1298"/>
      <c r="GE335" s="1298"/>
      <c r="GF335" s="1298"/>
      <c r="GG335" s="1298"/>
      <c r="GH335" s="1298"/>
      <c r="GI335" s="1298"/>
      <c r="GJ335" s="1298"/>
      <c r="GK335" s="1298"/>
      <c r="GL335" s="1298"/>
      <c r="GM335" s="1298"/>
      <c r="GN335" s="1298"/>
      <c r="GO335" s="1298"/>
      <c r="GP335" s="1298"/>
      <c r="GQ335" s="1298"/>
      <c r="GR335" s="1298"/>
      <c r="GS335" s="1298"/>
      <c r="GT335" s="1298"/>
      <c r="GU335" s="1298"/>
      <c r="GV335" s="1298"/>
      <c r="GW335" s="1298"/>
      <c r="GX335" s="1298"/>
      <c r="GY335" s="1298"/>
      <c r="GZ335" s="1298"/>
      <c r="HA335" s="1298"/>
      <c r="HB335" s="1298"/>
      <c r="HC335" s="1298"/>
      <c r="HD335" s="1298"/>
      <c r="HE335" s="1298"/>
    </row>
    <row r="336" spans="1:241" ht="30.75" hidden="1" customHeight="1">
      <c r="A336" s="808" t="s">
        <v>982</v>
      </c>
      <c r="B336" s="808" t="s">
        <v>977</v>
      </c>
      <c r="C336" s="804" t="s">
        <v>157</v>
      </c>
      <c r="D336" s="981" t="s">
        <v>1011</v>
      </c>
      <c r="E336" s="813" t="s">
        <v>596</v>
      </c>
      <c r="F336" s="813"/>
      <c r="G336" s="816"/>
      <c r="H336" s="803"/>
      <c r="I336" s="1058">
        <f>+I338+I339</f>
        <v>6</v>
      </c>
      <c r="J336" s="1058">
        <f>+J338+J339</f>
        <v>6</v>
      </c>
      <c r="K336" s="1044"/>
      <c r="L336" s="1044"/>
      <c r="M336" s="1044"/>
      <c r="N336" s="889"/>
      <c r="O336" s="889"/>
      <c r="P336" s="1693"/>
      <c r="Q336" s="1755"/>
      <c r="R336" s="1756"/>
      <c r="S336" s="1618"/>
      <c r="T336" s="1040"/>
      <c r="U336" s="1105"/>
      <c r="V336" s="967"/>
      <c r="W336" s="1105"/>
      <c r="X336" s="1105"/>
      <c r="Y336" s="1105"/>
      <c r="Z336" s="1105"/>
      <c r="AA336" s="1105"/>
      <c r="AB336" s="1105"/>
      <c r="AC336" s="1105"/>
      <c r="AD336" s="1105"/>
      <c r="AE336" s="1105"/>
      <c r="AF336" s="1105"/>
      <c r="AG336" s="1105"/>
      <c r="AH336" s="1105"/>
      <c r="AI336" s="884"/>
      <c r="HF336" s="1201"/>
      <c r="HG336" s="1201"/>
      <c r="HH336" s="1201"/>
      <c r="HI336" s="1201"/>
      <c r="HJ336" s="1201"/>
      <c r="HK336" s="1201"/>
      <c r="HL336" s="1201"/>
      <c r="HM336" s="1201"/>
      <c r="HN336" s="1201"/>
      <c r="HO336" s="1201"/>
      <c r="HP336" s="1201"/>
      <c r="HQ336" s="1201"/>
      <c r="HR336" s="1201"/>
      <c r="HS336" s="1201"/>
      <c r="HT336" s="1201"/>
      <c r="HU336" s="1201"/>
      <c r="HV336" s="1201"/>
      <c r="HW336" s="1201"/>
      <c r="HX336" s="1201"/>
      <c r="HY336" s="1201"/>
      <c r="HZ336" s="1201"/>
      <c r="IA336" s="1201"/>
      <c r="IB336" s="1201"/>
      <c r="IC336" s="1201"/>
      <c r="ID336" s="1201"/>
      <c r="IE336" s="1201"/>
      <c r="IF336" s="1201"/>
      <c r="IG336" s="1201"/>
    </row>
    <row r="337" spans="1:241" ht="28.5" hidden="1" customHeight="1">
      <c r="A337" s="1116" t="str">
        <f>IF(A292="","",A292)</f>
        <v>LOLA5H01</v>
      </c>
      <c r="B337" s="1116" t="s">
        <v>674</v>
      </c>
      <c r="C337" s="1117" t="s">
        <v>675</v>
      </c>
      <c r="D337" s="1116" t="str">
        <f t="shared" ref="B337:AI338" si="94">IF(D292="","",D292)</f>
        <v/>
      </c>
      <c r="E337" s="1116" t="str">
        <f t="shared" si="94"/>
        <v>BLOC / CHAPEAU</v>
      </c>
      <c r="F337" s="1116" t="str">
        <f t="shared" si="94"/>
        <v/>
      </c>
      <c r="G337" s="1116" t="str">
        <f t="shared" si="94"/>
        <v>SDL</v>
      </c>
      <c r="H337" s="1116" t="str">
        <f t="shared" si="94"/>
        <v/>
      </c>
      <c r="I337" s="1116" t="str">
        <f t="shared" si="94"/>
        <v/>
      </c>
      <c r="J337" s="1116" t="str">
        <f t="shared" si="94"/>
        <v/>
      </c>
      <c r="K337" s="1116" t="str">
        <f t="shared" si="94"/>
        <v/>
      </c>
      <c r="L337" s="1116" t="str">
        <f t="shared" si="94"/>
        <v/>
      </c>
      <c r="M337" s="1116" t="str">
        <f t="shared" si="94"/>
        <v/>
      </c>
      <c r="N337" s="1116" t="str">
        <f t="shared" si="94"/>
        <v/>
      </c>
      <c r="O337" s="1116" t="str">
        <f t="shared" si="94"/>
        <v/>
      </c>
      <c r="P337" s="1696" t="str">
        <f t="shared" si="94"/>
        <v/>
      </c>
      <c r="Q337" s="1765"/>
      <c r="R337" s="1766"/>
      <c r="S337" s="1621" t="str">
        <f t="shared" si="94"/>
        <v/>
      </c>
      <c r="T337" s="1116" t="str">
        <f t="shared" si="94"/>
        <v/>
      </c>
      <c r="U337" s="1116" t="str">
        <f t="shared" si="94"/>
        <v/>
      </c>
      <c r="V337" s="1116" t="str">
        <f t="shared" si="94"/>
        <v/>
      </c>
      <c r="W337" s="1116" t="str">
        <f t="shared" si="94"/>
        <v/>
      </c>
      <c r="X337" s="1116" t="str">
        <f t="shared" si="94"/>
        <v/>
      </c>
      <c r="Y337" s="1116" t="str">
        <f t="shared" si="94"/>
        <v/>
      </c>
      <c r="Z337" s="1116" t="str">
        <f t="shared" si="94"/>
        <v/>
      </c>
      <c r="AA337" s="1116" t="str">
        <f t="shared" si="94"/>
        <v/>
      </c>
      <c r="AB337" s="1116" t="str">
        <f t="shared" si="94"/>
        <v/>
      </c>
      <c r="AC337" s="1116" t="str">
        <f t="shared" si="94"/>
        <v/>
      </c>
      <c r="AD337" s="1116" t="str">
        <f t="shared" si="94"/>
        <v/>
      </c>
      <c r="AE337" s="1116" t="str">
        <f t="shared" si="94"/>
        <v/>
      </c>
      <c r="AF337" s="1116" t="str">
        <f t="shared" si="94"/>
        <v/>
      </c>
      <c r="AG337" s="1116" t="str">
        <f t="shared" si="94"/>
        <v/>
      </c>
      <c r="AH337" s="1116" t="str">
        <f t="shared" si="94"/>
        <v/>
      </c>
      <c r="AI337" s="1116" t="str">
        <f t="shared" si="94"/>
        <v/>
      </c>
      <c r="HF337" s="1201"/>
      <c r="HG337" s="1201"/>
      <c r="HH337" s="1201"/>
      <c r="HI337" s="1201"/>
      <c r="HJ337" s="1201"/>
      <c r="HK337" s="1201"/>
      <c r="HL337" s="1201"/>
      <c r="HM337" s="1201"/>
      <c r="HN337" s="1201"/>
    </row>
    <row r="338" spans="1:241" ht="60.75" hidden="1" customHeight="1">
      <c r="A338" s="1023"/>
      <c r="B338" s="1027" t="str">
        <f t="shared" si="94"/>
        <v>LLA5H7B</v>
      </c>
      <c r="C338" s="1259" t="str">
        <f t="shared" si="94"/>
        <v>Histoire des méthodologies S5 SDL</v>
      </c>
      <c r="D338" s="1027" t="str">
        <f t="shared" si="94"/>
        <v>LOL5B7GLOL5C6BLOL5H8BLOL5J9B</v>
      </c>
      <c r="E338" s="585" t="s">
        <v>511</v>
      </c>
      <c r="F338" s="579" t="str">
        <f t="shared" si="94"/>
        <v>L3 LLCER et LEA parc. MEF FLE</v>
      </c>
      <c r="G338" s="579" t="str">
        <f t="shared" si="94"/>
        <v>SDL</v>
      </c>
      <c r="H338" s="578" t="str">
        <f t="shared" si="94"/>
        <v/>
      </c>
      <c r="I338" s="649">
        <v>3</v>
      </c>
      <c r="J338" s="745">
        <v>3</v>
      </c>
      <c r="K338" s="770" t="str">
        <f t="shared" si="94"/>
        <v>SKROVEC Marie</v>
      </c>
      <c r="L338" s="770" t="str">
        <f t="shared" si="94"/>
        <v>07</v>
      </c>
      <c r="M338" s="770" t="str">
        <f t="shared" si="94"/>
        <v/>
      </c>
      <c r="N338" s="673" t="str">
        <f t="shared" si="94"/>
        <v/>
      </c>
      <c r="O338" s="861">
        <f t="shared" si="94"/>
        <v>24</v>
      </c>
      <c r="P338" s="1596" t="str">
        <f t="shared" si="94"/>
        <v/>
      </c>
      <c r="Q338" s="1749"/>
      <c r="R338" s="1750"/>
      <c r="S338" s="1629">
        <f t="shared" si="94"/>
        <v>1</v>
      </c>
      <c r="T338" s="1437" t="str">
        <f t="shared" si="94"/>
        <v>CC</v>
      </c>
      <c r="U338" s="1437" t="str">
        <f t="shared" si="94"/>
        <v/>
      </c>
      <c r="V338" s="1437" t="str">
        <f t="shared" si="94"/>
        <v/>
      </c>
      <c r="W338" s="671">
        <f t="shared" si="94"/>
        <v>1</v>
      </c>
      <c r="X338" s="672" t="str">
        <f t="shared" si="94"/>
        <v>CT</v>
      </c>
      <c r="Y338" s="671" t="str">
        <f t="shared" si="94"/>
        <v>Oral</v>
      </c>
      <c r="Z338" s="670" t="str">
        <f t="shared" si="94"/>
        <v>15-20 min</v>
      </c>
      <c r="AA338" s="1436">
        <f t="shared" si="94"/>
        <v>1</v>
      </c>
      <c r="AB338" s="1457" t="str">
        <f t="shared" si="94"/>
        <v>CT</v>
      </c>
      <c r="AC338" s="1457" t="str">
        <f t="shared" si="94"/>
        <v>Oral</v>
      </c>
      <c r="AD338" s="1363" t="str">
        <f t="shared" si="94"/>
        <v>15-20 min</v>
      </c>
      <c r="AE338" s="671">
        <f t="shared" si="94"/>
        <v>1</v>
      </c>
      <c r="AF338" s="670" t="str">
        <f t="shared" si="94"/>
        <v>CT</v>
      </c>
      <c r="AG338" s="670" t="str">
        <f t="shared" si="94"/>
        <v>Oral</v>
      </c>
      <c r="AH338" s="670" t="str">
        <f t="shared" si="94"/>
        <v>15-20 min</v>
      </c>
      <c r="AI338" s="790" t="str">
        <f t="shared" si="94"/>
        <v>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v>
      </c>
    </row>
    <row r="339" spans="1:241" ht="39.75" hidden="1" customHeight="1">
      <c r="A339" s="1116" t="str">
        <f>IF(A294="","",A294)</f>
        <v>LCLA5H05</v>
      </c>
      <c r="B339" s="1116" t="s">
        <v>158</v>
      </c>
      <c r="C339" s="1117" t="s">
        <v>254</v>
      </c>
      <c r="D339" s="1114"/>
      <c r="E339" s="953" t="s">
        <v>120</v>
      </c>
      <c r="F339" s="990"/>
      <c r="G339" s="1114" t="s">
        <v>163</v>
      </c>
      <c r="H339" s="806" t="s">
        <v>585</v>
      </c>
      <c r="I339" s="1113">
        <v>3</v>
      </c>
      <c r="J339" s="1113">
        <v>3</v>
      </c>
      <c r="K339" s="814"/>
      <c r="L339" s="814"/>
      <c r="M339" s="802"/>
      <c r="N339" s="801"/>
      <c r="O339" s="801"/>
      <c r="P339" s="1688"/>
      <c r="Q339" s="1743"/>
      <c r="R339" s="1744"/>
      <c r="S339" s="1571"/>
      <c r="T339" s="801"/>
      <c r="U339" s="801"/>
      <c r="V339" s="801"/>
      <c r="W339" s="801"/>
      <c r="X339" s="801"/>
      <c r="Y339" s="801"/>
      <c r="Z339" s="801"/>
      <c r="AA339" s="801"/>
      <c r="AB339" s="801"/>
      <c r="AC339" s="801"/>
      <c r="AD339" s="801"/>
      <c r="AE339" s="801"/>
      <c r="AF339" s="801"/>
      <c r="AG339" s="801"/>
      <c r="AH339" s="801"/>
      <c r="AI339" s="801"/>
      <c r="HF339" s="1201"/>
      <c r="HG339" s="1201"/>
      <c r="HH339" s="1201"/>
      <c r="HI339" s="1201"/>
      <c r="HJ339" s="1201"/>
      <c r="HK339" s="1201"/>
      <c r="HL339" s="1201"/>
      <c r="HM339" s="1201"/>
      <c r="HN339" s="1201"/>
    </row>
    <row r="340" spans="1:241" ht="38.25" hidden="1">
      <c r="A340" s="1023"/>
      <c r="B340" s="1027" t="str">
        <f t="shared" ref="B340:D340" si="95">IF(B295="","",B295)</f>
        <v>LLA5H7A1</v>
      </c>
      <c r="C340" s="1259" t="str">
        <f t="shared" si="95"/>
        <v>Langue nouvelle 1 Serbo-Croate</v>
      </c>
      <c r="D340" s="1027" t="str">
        <f t="shared" si="95"/>
        <v>LOL5B7KLOL5C6HLOL5H8HLOL5J9I</v>
      </c>
      <c r="E340" s="585" t="str">
        <f t="shared" ref="E340:G340" si="96">IF(E295="","",E295)</f>
        <v>UE spécialisation</v>
      </c>
      <c r="F340" s="579" t="str">
        <f t="shared" si="96"/>
        <v>L3 LLCER et LEA parc. MEF FLE</v>
      </c>
      <c r="G340" s="579" t="str">
        <f t="shared" si="96"/>
        <v>SDL</v>
      </c>
      <c r="H340" s="578"/>
      <c r="I340" s="649">
        <v>3</v>
      </c>
      <c r="J340" s="745">
        <v>3</v>
      </c>
      <c r="K340" s="770" t="str">
        <f t="shared" ref="K340:AJ340" si="97">IF(K295="","",K295)</f>
        <v>RAICKOVIC Luka</v>
      </c>
      <c r="L340" s="770">
        <f t="shared" si="97"/>
        <v>13</v>
      </c>
      <c r="M340" s="770" t="str">
        <f t="shared" si="97"/>
        <v/>
      </c>
      <c r="N340" s="673" t="str">
        <f t="shared" si="97"/>
        <v/>
      </c>
      <c r="O340" s="641">
        <f t="shared" si="97"/>
        <v>24</v>
      </c>
      <c r="P340" s="1596" t="str">
        <f t="shared" si="97"/>
        <v/>
      </c>
      <c r="Q340" s="1749"/>
      <c r="R340" s="1750"/>
      <c r="S340" s="1629">
        <f t="shared" si="97"/>
        <v>1</v>
      </c>
      <c r="T340" s="1437" t="str">
        <f t="shared" si="97"/>
        <v>CC</v>
      </c>
      <c r="U340" s="1437" t="str">
        <f t="shared" si="97"/>
        <v/>
      </c>
      <c r="V340" s="1437" t="str">
        <f t="shared" si="97"/>
        <v/>
      </c>
      <c r="W340" s="671">
        <f t="shared" si="97"/>
        <v>1</v>
      </c>
      <c r="X340" s="672" t="str">
        <f t="shared" si="97"/>
        <v>CT</v>
      </c>
      <c r="Y340" s="671" t="str">
        <f t="shared" si="97"/>
        <v>Oral</v>
      </c>
      <c r="Z340" s="670" t="str">
        <f t="shared" si="97"/>
        <v>15-20 min</v>
      </c>
      <c r="AA340" s="1436">
        <f t="shared" si="97"/>
        <v>1</v>
      </c>
      <c r="AB340" s="1457" t="str">
        <f t="shared" si="97"/>
        <v>CT</v>
      </c>
      <c r="AC340" s="1457" t="str">
        <f t="shared" si="97"/>
        <v>Oral</v>
      </c>
      <c r="AD340" s="1363" t="str">
        <f t="shared" si="97"/>
        <v>15-20 min</v>
      </c>
      <c r="AE340" s="671">
        <f t="shared" si="97"/>
        <v>1</v>
      </c>
      <c r="AF340" s="670" t="str">
        <f t="shared" si="97"/>
        <v>CT</v>
      </c>
      <c r="AG340" s="670" t="str">
        <f t="shared" si="97"/>
        <v>Oral</v>
      </c>
      <c r="AH340" s="670" t="str">
        <f t="shared" si="97"/>
        <v>15-20 min</v>
      </c>
      <c r="AI340" s="790" t="str">
        <f t="shared" si="97"/>
        <v>Il s'aagit d'une introduction à une langue nouvelle inconnue typologiquement éloignée du français. Cet enseignement donnera lieu dans le cadre de l'UE Didactique du FLE et stage à la réalisation d'un carnet d'apprentissage.</v>
      </c>
      <c r="AJ340" s="1061" t="str">
        <f t="shared" si="97"/>
        <v/>
      </c>
    </row>
    <row r="341" spans="1:241" ht="38.25" hidden="1">
      <c r="A341" s="1023"/>
      <c r="B341" s="1027" t="str">
        <f t="shared" ref="B341:D341" si="98">IF(B296="","",B296)</f>
        <v>LLA5H7A2</v>
      </c>
      <c r="C341" s="1259" t="str">
        <f t="shared" si="98"/>
        <v>Langue nouvelle 2 Polonais</v>
      </c>
      <c r="D341" s="1027" t="str">
        <f t="shared" si="98"/>
        <v>LOL5B7LLOL5C6ILOL5H8ILOL5J9J</v>
      </c>
      <c r="E341" s="585" t="str">
        <f t="shared" ref="E341:G341" si="99">IF(E296="","",E296)</f>
        <v>UE spécialisation</v>
      </c>
      <c r="F341" s="579" t="str">
        <f t="shared" si="99"/>
        <v>L3 LLCER et LEA parc. MEF FLE</v>
      </c>
      <c r="G341" s="579" t="str">
        <f t="shared" si="99"/>
        <v>SDL</v>
      </c>
      <c r="H341" s="578"/>
      <c r="I341" s="649">
        <v>3</v>
      </c>
      <c r="J341" s="745">
        <v>3</v>
      </c>
      <c r="K341" s="770" t="str">
        <f t="shared" ref="K341:AJ341" si="100">IF(K296="","",K296)</f>
        <v>DE STAMPA Sylwia</v>
      </c>
      <c r="L341" s="770">
        <f t="shared" si="100"/>
        <v>13</v>
      </c>
      <c r="M341" s="770" t="str">
        <f t="shared" si="100"/>
        <v/>
      </c>
      <c r="N341" s="673" t="str">
        <f t="shared" si="100"/>
        <v/>
      </c>
      <c r="O341" s="641">
        <f t="shared" si="100"/>
        <v>24</v>
      </c>
      <c r="P341" s="1596" t="str">
        <f t="shared" si="100"/>
        <v/>
      </c>
      <c r="Q341" s="1749"/>
      <c r="R341" s="1750"/>
      <c r="S341" s="1629">
        <f t="shared" si="100"/>
        <v>1</v>
      </c>
      <c r="T341" s="1437" t="str">
        <f t="shared" si="100"/>
        <v>CC</v>
      </c>
      <c r="U341" s="1437" t="str">
        <f t="shared" si="100"/>
        <v/>
      </c>
      <c r="V341" s="1437" t="str">
        <f t="shared" si="100"/>
        <v/>
      </c>
      <c r="W341" s="671">
        <f t="shared" si="100"/>
        <v>1</v>
      </c>
      <c r="X341" s="672" t="str">
        <f t="shared" si="100"/>
        <v>CT</v>
      </c>
      <c r="Y341" s="671" t="str">
        <f t="shared" si="100"/>
        <v>Oral</v>
      </c>
      <c r="Z341" s="670" t="str">
        <f t="shared" si="100"/>
        <v>15-20 min</v>
      </c>
      <c r="AA341" s="1436">
        <f t="shared" si="100"/>
        <v>1</v>
      </c>
      <c r="AB341" s="1457" t="str">
        <f t="shared" si="100"/>
        <v>CT</v>
      </c>
      <c r="AC341" s="1457" t="str">
        <f t="shared" si="100"/>
        <v>Oral</v>
      </c>
      <c r="AD341" s="1363" t="str">
        <f t="shared" si="100"/>
        <v>15-20 min</v>
      </c>
      <c r="AE341" s="671">
        <f t="shared" si="100"/>
        <v>1</v>
      </c>
      <c r="AF341" s="670" t="str">
        <f t="shared" si="100"/>
        <v>CT</v>
      </c>
      <c r="AG341" s="670" t="str">
        <f t="shared" si="100"/>
        <v>Oral</v>
      </c>
      <c r="AH341" s="670" t="str">
        <f t="shared" si="100"/>
        <v>15-20 min</v>
      </c>
      <c r="AI341" s="790" t="str">
        <f t="shared" si="100"/>
        <v>Il s'aagit d'une introduction à une langue nouvelle inconnue typologiquement éloignée du français. Cet enseignement donnera lieu dans le cadre de l'UE Didactique du FLE et stage à la réalisation d'un carnet d'apprentissage.</v>
      </c>
      <c r="AJ341" s="1061" t="str">
        <f t="shared" si="100"/>
        <v/>
      </c>
    </row>
    <row r="342" spans="1:241" ht="30.75" hidden="1" customHeight="1">
      <c r="A342" s="808" t="s">
        <v>983</v>
      </c>
      <c r="B342" s="808" t="s">
        <v>976</v>
      </c>
      <c r="C342" s="804" t="s">
        <v>53</v>
      </c>
      <c r="D342" s="981" t="s">
        <v>1012</v>
      </c>
      <c r="E342" s="813" t="s">
        <v>596</v>
      </c>
      <c r="F342" s="813"/>
      <c r="G342" s="816"/>
      <c r="H342" s="803"/>
      <c r="I342" s="1058">
        <f>+I344+I345</f>
        <v>6</v>
      </c>
      <c r="J342" s="1058">
        <f>+J344+J345</f>
        <v>6</v>
      </c>
      <c r="K342" s="1044"/>
      <c r="L342" s="1044"/>
      <c r="M342" s="1044"/>
      <c r="N342" s="889"/>
      <c r="O342" s="889"/>
      <c r="P342" s="1693"/>
      <c r="Q342" s="1755"/>
      <c r="R342" s="1756"/>
      <c r="S342" s="1618"/>
      <c r="T342" s="1040"/>
      <c r="U342" s="1105"/>
      <c r="V342" s="967"/>
      <c r="W342" s="1105"/>
      <c r="X342" s="1105"/>
      <c r="Y342" s="1105"/>
      <c r="Z342" s="1105"/>
      <c r="AA342" s="1105"/>
      <c r="AB342" s="1105"/>
      <c r="AC342" s="1105"/>
      <c r="AD342" s="1105"/>
      <c r="AE342" s="1105"/>
      <c r="AF342" s="1105"/>
      <c r="AG342" s="1105"/>
      <c r="AH342" s="1105"/>
      <c r="AI342" s="884"/>
      <c r="HF342" s="1201"/>
      <c r="HG342" s="1201"/>
      <c r="HH342" s="1201"/>
      <c r="HI342" s="1201"/>
      <c r="HJ342" s="1201"/>
      <c r="HK342" s="1201"/>
      <c r="HL342" s="1201"/>
      <c r="HM342" s="1201"/>
      <c r="HN342" s="1201"/>
      <c r="HO342" s="1201"/>
      <c r="HP342" s="1201"/>
      <c r="HQ342" s="1201"/>
      <c r="HR342" s="1201"/>
      <c r="HS342" s="1201"/>
      <c r="HT342" s="1201"/>
      <c r="HU342" s="1201"/>
      <c r="HV342" s="1201"/>
      <c r="HW342" s="1201"/>
      <c r="HX342" s="1201"/>
      <c r="HY342" s="1201"/>
      <c r="HZ342" s="1201"/>
      <c r="IA342" s="1201"/>
      <c r="IB342" s="1201"/>
      <c r="IC342" s="1201"/>
      <c r="ID342" s="1201"/>
      <c r="IE342" s="1201"/>
      <c r="IF342" s="1201"/>
      <c r="IG342" s="1201"/>
    </row>
    <row r="343" spans="1:241" ht="28.5" hidden="1" customHeight="1">
      <c r="A343" s="1116" t="str">
        <f>IF(A298="","",A298)</f>
        <v>LOLA5B05</v>
      </c>
      <c r="B343" s="1116" t="s">
        <v>245</v>
      </c>
      <c r="C343" s="1117" t="s">
        <v>811</v>
      </c>
      <c r="D343" s="1116" t="str">
        <f t="shared" ref="D343:H345" si="101">IF(D298="","",D298)</f>
        <v/>
      </c>
      <c r="E343" s="1116" t="str">
        <f t="shared" si="101"/>
        <v>BLOC / CHAPEAU</v>
      </c>
      <c r="F343" s="1116" t="str">
        <f t="shared" si="101"/>
        <v/>
      </c>
      <c r="G343" s="1116" t="str">
        <f t="shared" si="101"/>
        <v/>
      </c>
      <c r="H343" s="1116" t="str">
        <f t="shared" si="101"/>
        <v/>
      </c>
      <c r="I343" s="1113"/>
      <c r="J343" s="1113"/>
      <c r="K343" s="814"/>
      <c r="L343" s="814"/>
      <c r="M343" s="802"/>
      <c r="N343" s="801"/>
      <c r="O343" s="801"/>
      <c r="P343" s="1700"/>
      <c r="Q343" s="1743"/>
      <c r="R343" s="1744"/>
      <c r="S343" s="1571"/>
      <c r="T343" s="801"/>
      <c r="U343" s="801"/>
      <c r="V343" s="801"/>
      <c r="W343" s="801"/>
      <c r="X343" s="801"/>
      <c r="Y343" s="801"/>
      <c r="Z343" s="801"/>
      <c r="AA343" s="801"/>
      <c r="AB343" s="801"/>
      <c r="AC343" s="801"/>
      <c r="AD343" s="801"/>
      <c r="AE343" s="801"/>
      <c r="AF343" s="801"/>
      <c r="AG343" s="801"/>
      <c r="AH343" s="801"/>
      <c r="AI343" s="801"/>
      <c r="HF343" s="1201"/>
      <c r="HG343" s="1201"/>
      <c r="HH343" s="1201"/>
      <c r="HI343" s="1201"/>
      <c r="HJ343" s="1201"/>
      <c r="HK343" s="1201"/>
      <c r="HL343" s="1201"/>
      <c r="HM343" s="1201"/>
      <c r="HN343" s="1201"/>
    </row>
    <row r="344" spans="1:241" s="1303" customFormat="1" ht="114.75" hidden="1">
      <c r="A344" s="1093"/>
      <c r="B344" s="722" t="str">
        <f t="shared" ref="B344:C344" si="102">IF(B299="","",B299)</f>
        <v>LLA5B7A</v>
      </c>
      <c r="C344" s="691" t="str">
        <f t="shared" si="102"/>
        <v>Outils théoriques de la traduction 1 - S5</v>
      </c>
      <c r="D344" s="921" t="str">
        <f t="shared" si="101"/>
        <v>LOL5B8ALOL5C7ALOL5J8A</v>
      </c>
      <c r="E344" s="698" t="str">
        <f t="shared" ref="E344:G344" si="103">IF(E299="","",E299)</f>
        <v>UE spécialisation</v>
      </c>
      <c r="F344" s="657" t="str">
        <f t="shared" si="103"/>
        <v>L3 LLCER et LEA parc. Traduction</v>
      </c>
      <c r="G344" s="588" t="str">
        <f t="shared" si="103"/>
        <v>LLCER</v>
      </c>
      <c r="H344" s="643"/>
      <c r="I344" s="645" t="s">
        <v>46</v>
      </c>
      <c r="J344" s="650" t="s">
        <v>46</v>
      </c>
      <c r="K344" s="773" t="str">
        <f t="shared" ref="K344:AI344" si="104">IF(K299="","",K299)</f>
        <v>CRISTINOI BURSUC Antonia</v>
      </c>
      <c r="L344" s="773" t="str">
        <f t="shared" si="104"/>
        <v>11</v>
      </c>
      <c r="M344" s="773" t="str">
        <f t="shared" si="104"/>
        <v/>
      </c>
      <c r="N344" s="673" t="str">
        <f t="shared" si="104"/>
        <v/>
      </c>
      <c r="O344" s="1434">
        <f t="shared" si="104"/>
        <v>24</v>
      </c>
      <c r="P344" s="1596" t="str">
        <f t="shared" si="104"/>
        <v/>
      </c>
      <c r="Q344" s="1749"/>
      <c r="R344" s="1750"/>
      <c r="S344" s="1629">
        <f t="shared" si="104"/>
        <v>1</v>
      </c>
      <c r="T344" s="1437" t="str">
        <f t="shared" si="104"/>
        <v>CC</v>
      </c>
      <c r="U344" s="1437" t="str">
        <f t="shared" si="104"/>
        <v>écrit</v>
      </c>
      <c r="V344" s="1435" t="str">
        <f t="shared" si="104"/>
        <v>2h00</v>
      </c>
      <c r="W344" s="671">
        <f t="shared" si="104"/>
        <v>1</v>
      </c>
      <c r="X344" s="672" t="str">
        <f t="shared" si="104"/>
        <v>CT</v>
      </c>
      <c r="Y344" s="671" t="str">
        <f t="shared" si="104"/>
        <v>oral</v>
      </c>
      <c r="Z344" s="670" t="str">
        <f t="shared" si="104"/>
        <v>20 min</v>
      </c>
      <c r="AA344" s="1436">
        <f t="shared" si="104"/>
        <v>1</v>
      </c>
      <c r="AB344" s="1457" t="str">
        <f t="shared" si="104"/>
        <v>CT</v>
      </c>
      <c r="AC344" s="1457" t="str">
        <f t="shared" si="104"/>
        <v>oral</v>
      </c>
      <c r="AD344" s="1357" t="str">
        <f t="shared" si="104"/>
        <v>20 min</v>
      </c>
      <c r="AE344" s="671">
        <f t="shared" si="104"/>
        <v>1</v>
      </c>
      <c r="AF344" s="670" t="str">
        <f t="shared" si="104"/>
        <v>CT</v>
      </c>
      <c r="AG344" s="670" t="str">
        <f t="shared" si="104"/>
        <v>oral</v>
      </c>
      <c r="AH344" s="670" t="str">
        <f t="shared" si="104"/>
        <v>20 min</v>
      </c>
      <c r="AI344" s="799" t="str">
        <f t="shared" si="104"/>
        <v>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v>
      </c>
      <c r="AJ344" s="1061"/>
      <c r="AK344" s="1061"/>
      <c r="AL344" s="1061"/>
      <c r="AM344" s="1061"/>
      <c r="AN344" s="1061"/>
      <c r="AO344" s="1061"/>
      <c r="AP344" s="1061"/>
      <c r="AQ344" s="1061"/>
      <c r="AR344" s="1061"/>
      <c r="AS344" s="1061"/>
      <c r="AT344" s="1061"/>
      <c r="AU344" s="1061"/>
      <c r="AV344" s="1061"/>
      <c r="AW344" s="1061"/>
      <c r="AX344" s="1061"/>
      <c r="AY344" s="1061"/>
      <c r="AZ344" s="1061"/>
      <c r="BA344" s="1061"/>
      <c r="BB344" s="1061"/>
      <c r="BC344" s="1061"/>
      <c r="BD344" s="1061"/>
      <c r="BE344" s="1061"/>
      <c r="BF344" s="1061"/>
      <c r="BG344" s="1061"/>
      <c r="BH344" s="1061"/>
      <c r="BI344" s="1061"/>
      <c r="BJ344" s="1061"/>
      <c r="BK344" s="1061"/>
      <c r="BL344" s="1061"/>
      <c r="BM344" s="1061"/>
      <c r="BN344" s="1061"/>
      <c r="BO344" s="1061"/>
      <c r="BP344" s="1061"/>
      <c r="BQ344" s="1061"/>
      <c r="BR344" s="1061"/>
      <c r="BS344" s="1061"/>
      <c r="BT344" s="1061"/>
      <c r="BU344" s="1061"/>
      <c r="BV344" s="1061"/>
      <c r="BW344" s="1061"/>
      <c r="BX344" s="1061"/>
      <c r="BY344" s="1061"/>
      <c r="BZ344" s="1061"/>
      <c r="CA344" s="1061"/>
      <c r="CB344" s="1061"/>
      <c r="CC344" s="1061"/>
      <c r="CD344" s="1061"/>
      <c r="CE344" s="1061"/>
      <c r="CF344" s="1061"/>
      <c r="CG344" s="1061"/>
      <c r="CH344" s="1061"/>
      <c r="CI344" s="1061"/>
      <c r="CJ344" s="1061"/>
      <c r="CK344" s="1061"/>
      <c r="CL344" s="1061"/>
      <c r="CM344" s="1061"/>
      <c r="CN344" s="1061"/>
      <c r="CO344" s="1061"/>
      <c r="CP344" s="1061"/>
      <c r="CQ344" s="1061"/>
      <c r="CR344" s="1061"/>
      <c r="CS344" s="1061"/>
      <c r="CT344" s="1061"/>
      <c r="CU344" s="1061"/>
      <c r="CV344" s="1061"/>
      <c r="CW344" s="1061"/>
      <c r="CX344" s="1061"/>
      <c r="CY344" s="1061"/>
      <c r="CZ344" s="1061"/>
      <c r="DA344" s="1061"/>
      <c r="DB344" s="1061"/>
      <c r="DC344" s="1061"/>
      <c r="DD344" s="1061"/>
      <c r="DE344" s="1061"/>
      <c r="DF344" s="1061"/>
      <c r="DG344" s="1298"/>
      <c r="DH344" s="1298"/>
      <c r="DI344" s="1298"/>
      <c r="DJ344" s="1298"/>
      <c r="DK344" s="1298"/>
      <c r="DL344" s="1298"/>
      <c r="DM344" s="1298"/>
      <c r="DN344" s="1298"/>
      <c r="DO344" s="1298"/>
      <c r="DP344" s="1298"/>
      <c r="DQ344" s="1298"/>
      <c r="DR344" s="1298"/>
      <c r="DS344" s="1298"/>
      <c r="DT344" s="1298"/>
      <c r="DU344" s="1298"/>
      <c r="DV344" s="1298"/>
      <c r="DW344" s="1298"/>
      <c r="DX344" s="1298"/>
      <c r="DY344" s="1298"/>
      <c r="DZ344" s="1298"/>
      <c r="EA344" s="1298"/>
      <c r="EB344" s="1298"/>
      <c r="EC344" s="1298"/>
      <c r="ED344" s="1298"/>
      <c r="EE344" s="1298"/>
      <c r="EF344" s="1298"/>
      <c r="EG344" s="1298"/>
      <c r="EH344" s="1298"/>
      <c r="EI344" s="1298"/>
      <c r="EJ344" s="1298"/>
      <c r="EK344" s="1298"/>
      <c r="EL344" s="1298"/>
      <c r="EM344" s="1298"/>
      <c r="EN344" s="1298"/>
      <c r="EO344" s="1298"/>
      <c r="EP344" s="1298"/>
      <c r="EQ344" s="1298"/>
      <c r="ER344" s="1298"/>
      <c r="ES344" s="1298"/>
      <c r="ET344" s="1298"/>
      <c r="EU344" s="1298"/>
      <c r="EV344" s="1298"/>
      <c r="EW344" s="1298"/>
      <c r="EX344" s="1298"/>
      <c r="EY344" s="1298"/>
      <c r="EZ344" s="1298"/>
      <c r="FA344" s="1298"/>
      <c r="FB344" s="1298"/>
      <c r="FC344" s="1298"/>
      <c r="FD344" s="1298"/>
      <c r="FE344" s="1298"/>
      <c r="FF344" s="1298"/>
      <c r="FG344" s="1298"/>
      <c r="FH344" s="1298"/>
      <c r="FI344" s="1298"/>
      <c r="FJ344" s="1298"/>
      <c r="FK344" s="1298"/>
      <c r="FL344" s="1298"/>
      <c r="FM344" s="1298"/>
      <c r="FN344" s="1298"/>
      <c r="FO344" s="1298"/>
      <c r="FP344" s="1298"/>
      <c r="FQ344" s="1298"/>
      <c r="FR344" s="1298"/>
      <c r="FS344" s="1298"/>
      <c r="FT344" s="1298"/>
      <c r="FU344" s="1298"/>
      <c r="FV344" s="1298"/>
      <c r="FW344" s="1298"/>
      <c r="FX344" s="1298"/>
      <c r="FY344" s="1298"/>
      <c r="FZ344" s="1298"/>
      <c r="GA344" s="1298"/>
      <c r="GB344" s="1298"/>
      <c r="GC344" s="1298"/>
      <c r="GD344" s="1298"/>
      <c r="GE344" s="1298"/>
      <c r="GF344" s="1298"/>
      <c r="GG344" s="1298"/>
      <c r="GH344" s="1298"/>
      <c r="GI344" s="1298"/>
      <c r="GJ344" s="1298"/>
      <c r="GK344" s="1298"/>
      <c r="GL344" s="1298"/>
      <c r="GM344" s="1298"/>
      <c r="GN344" s="1298"/>
      <c r="GO344" s="1298"/>
      <c r="GP344" s="1298"/>
      <c r="GQ344" s="1298"/>
      <c r="GR344" s="1298"/>
      <c r="GS344" s="1298"/>
      <c r="GT344" s="1298"/>
      <c r="GU344" s="1298"/>
      <c r="GV344" s="1298"/>
      <c r="GW344" s="1298"/>
      <c r="GX344" s="1298"/>
      <c r="GY344" s="1298"/>
      <c r="GZ344" s="1298"/>
      <c r="HA344" s="1298"/>
      <c r="HB344" s="1298"/>
      <c r="HC344" s="1298"/>
      <c r="HD344" s="1298"/>
      <c r="HE344" s="1298"/>
    </row>
    <row r="345" spans="1:241" ht="38.25" hidden="1">
      <c r="A345" s="1023"/>
      <c r="B345" s="1401" t="str">
        <f t="shared" ref="B345:C345" si="105">IF(B300="","",B300)</f>
        <v>LLA5B7B1</v>
      </c>
      <c r="C345" s="1464" t="str">
        <f t="shared" si="105"/>
        <v>Traduction renforcée 2 Anglais-Français</v>
      </c>
      <c r="D345" s="1027" t="str">
        <f t="shared" si="101"/>
        <v>LOL5B8CLOL5C7CLOL5J8C</v>
      </c>
      <c r="E345" s="585" t="str">
        <f t="shared" ref="E345:G345" si="106">IF(E300="","",E300)</f>
        <v>UE spécialisation</v>
      </c>
      <c r="F345" s="579" t="str">
        <f t="shared" si="106"/>
        <v>L3 LLCER et LEA parc. Traduction</v>
      </c>
      <c r="G345" s="579" t="str">
        <f t="shared" si="106"/>
        <v>LLCER</v>
      </c>
      <c r="H345" s="578"/>
      <c r="I345" s="649" t="s">
        <v>46</v>
      </c>
      <c r="J345" s="745" t="s">
        <v>46</v>
      </c>
      <c r="K345" s="770" t="str">
        <f t="shared" ref="K345:AI345" si="107">IF(K300="","",K300)</f>
        <v>SCAILLET Agnès</v>
      </c>
      <c r="L345" s="770" t="str">
        <f t="shared" si="107"/>
        <v>11</v>
      </c>
      <c r="M345" s="770" t="str">
        <f t="shared" si="107"/>
        <v/>
      </c>
      <c r="N345" s="673" t="str">
        <f t="shared" si="107"/>
        <v/>
      </c>
      <c r="O345" s="641">
        <f t="shared" si="107"/>
        <v>18</v>
      </c>
      <c r="P345" s="1596" t="str">
        <f t="shared" si="107"/>
        <v/>
      </c>
      <c r="Q345" s="1749"/>
      <c r="R345" s="1750"/>
      <c r="S345" s="1629">
        <f t="shared" si="107"/>
        <v>1</v>
      </c>
      <c r="T345" s="1437" t="str">
        <f t="shared" si="107"/>
        <v>CC</v>
      </c>
      <c r="U345" s="1437" t="str">
        <f t="shared" si="107"/>
        <v>écrit</v>
      </c>
      <c r="V345" s="1437" t="str">
        <f t="shared" si="107"/>
        <v>1h30</v>
      </c>
      <c r="W345" s="671">
        <f t="shared" si="107"/>
        <v>1</v>
      </c>
      <c r="X345" s="672" t="str">
        <f t="shared" si="107"/>
        <v>CT</v>
      </c>
      <c r="Y345" s="671" t="str">
        <f t="shared" si="107"/>
        <v>écrit</v>
      </c>
      <c r="Z345" s="670" t="str">
        <f t="shared" si="107"/>
        <v>1h30</v>
      </c>
      <c r="AA345" s="1436">
        <f t="shared" si="107"/>
        <v>1</v>
      </c>
      <c r="AB345" s="1457" t="str">
        <f t="shared" si="107"/>
        <v>CT</v>
      </c>
      <c r="AC345" s="1457" t="str">
        <f t="shared" si="107"/>
        <v>écrit</v>
      </c>
      <c r="AD345" s="1363" t="str">
        <f t="shared" si="107"/>
        <v>1h30</v>
      </c>
      <c r="AE345" s="671">
        <f t="shared" si="107"/>
        <v>1</v>
      </c>
      <c r="AF345" s="670" t="str">
        <f t="shared" si="107"/>
        <v>CT</v>
      </c>
      <c r="AG345" s="670" t="str">
        <f t="shared" si="107"/>
        <v>écrit</v>
      </c>
      <c r="AH345" s="670" t="str">
        <f t="shared" si="107"/>
        <v>1h30</v>
      </c>
      <c r="AI345" s="790" t="str">
        <f t="shared" si="107"/>
        <v>Entraînement intensif à la traduction vers le français de textes permettant la pratique de l'exercice sur des registres de langues variés. Chaque texte sera un prétexte à l'analyse des stratégies et des choix de traduction.</v>
      </c>
    </row>
    <row r="346" spans="1:241" ht="30.75" hidden="1" customHeight="1">
      <c r="A346" s="808" t="s">
        <v>984</v>
      </c>
      <c r="B346" s="808" t="s">
        <v>978</v>
      </c>
      <c r="C346" s="804" t="s">
        <v>54</v>
      </c>
      <c r="D346" s="981"/>
      <c r="E346" s="813" t="s">
        <v>596</v>
      </c>
      <c r="F346" s="813"/>
      <c r="G346" s="816"/>
      <c r="H346" s="803"/>
      <c r="I346" s="1058">
        <f>+I348+I349</f>
        <v>6</v>
      </c>
      <c r="J346" s="1058">
        <f>+J348+J349</f>
        <v>6</v>
      </c>
      <c r="K346" s="1044"/>
      <c r="L346" s="1044"/>
      <c r="M346" s="1044"/>
      <c r="N346" s="889"/>
      <c r="O346" s="889"/>
      <c r="P346" s="1693"/>
      <c r="Q346" s="1755"/>
      <c r="R346" s="1756"/>
      <c r="S346" s="1618"/>
      <c r="T346" s="1040"/>
      <c r="U346" s="1105"/>
      <c r="V346" s="967"/>
      <c r="W346" s="1105"/>
      <c r="X346" s="1105"/>
      <c r="Y346" s="1105"/>
      <c r="Z346" s="1105"/>
      <c r="AA346" s="1105"/>
      <c r="AB346" s="1105"/>
      <c r="AC346" s="1105"/>
      <c r="AD346" s="1105"/>
      <c r="AE346" s="1105"/>
      <c r="AF346" s="1105"/>
      <c r="AG346" s="1105"/>
      <c r="AH346" s="1105"/>
      <c r="AI346" s="884"/>
      <c r="HF346" s="1201"/>
      <c r="HG346" s="1201"/>
      <c r="HH346" s="1201"/>
      <c r="HI346" s="1201"/>
      <c r="HJ346" s="1201"/>
      <c r="HK346" s="1201"/>
      <c r="HL346" s="1201"/>
      <c r="HM346" s="1201"/>
      <c r="HN346" s="1201"/>
      <c r="HO346" s="1201"/>
      <c r="HP346" s="1201"/>
      <c r="HQ346" s="1201"/>
      <c r="HR346" s="1201"/>
      <c r="HS346" s="1201"/>
      <c r="HT346" s="1201"/>
      <c r="HU346" s="1201"/>
      <c r="HV346" s="1201"/>
      <c r="HW346" s="1201"/>
      <c r="HX346" s="1201"/>
      <c r="HY346" s="1201"/>
      <c r="HZ346" s="1201"/>
      <c r="IA346" s="1201"/>
      <c r="IB346" s="1201"/>
      <c r="IC346" s="1201"/>
      <c r="ID346" s="1201"/>
      <c r="IE346" s="1201"/>
      <c r="IF346" s="1201"/>
      <c r="IG346" s="1201"/>
    </row>
    <row r="347" spans="1:241" ht="30.75" hidden="1" customHeight="1">
      <c r="A347" s="1116" t="str">
        <f>IF(A302="","",A302)</f>
        <v>LOLA5B06</v>
      </c>
      <c r="B347" s="1116" t="str">
        <f t="shared" ref="B347:C347" si="108">IF(B302="","",B302)</f>
        <v>LLA5B80</v>
      </c>
      <c r="C347" s="1250" t="str">
        <f t="shared" si="108"/>
        <v>UE spécialisation parcours médiation interculturelle S5</v>
      </c>
      <c r="D347" s="1116" t="str">
        <f t="shared" ref="B347:AH348" si="109">IF(D302="","",D302)</f>
        <v/>
      </c>
      <c r="E347" s="1116" t="str">
        <f t="shared" si="109"/>
        <v>BLOC / CHAPEAU</v>
      </c>
      <c r="F347" s="1116" t="str">
        <f t="shared" si="109"/>
        <v/>
      </c>
      <c r="G347" s="1116" t="str">
        <f t="shared" si="109"/>
        <v/>
      </c>
      <c r="H347" s="1116" t="str">
        <f t="shared" si="109"/>
        <v/>
      </c>
      <c r="I347" s="1116" t="str">
        <f t="shared" si="109"/>
        <v/>
      </c>
      <c r="J347" s="1116" t="str">
        <f t="shared" si="109"/>
        <v/>
      </c>
      <c r="K347" s="1116" t="str">
        <f t="shared" si="109"/>
        <v/>
      </c>
      <c r="L347" s="1116" t="str">
        <f t="shared" si="109"/>
        <v/>
      </c>
      <c r="M347" s="1116" t="str">
        <f t="shared" si="109"/>
        <v/>
      </c>
      <c r="N347" s="1116" t="str">
        <f t="shared" si="109"/>
        <v/>
      </c>
      <c r="O347" s="1116" t="str">
        <f t="shared" si="109"/>
        <v/>
      </c>
      <c r="P347" s="1696" t="str">
        <f t="shared" si="109"/>
        <v/>
      </c>
      <c r="Q347" s="1765"/>
      <c r="R347" s="1766"/>
      <c r="S347" s="1621" t="str">
        <f t="shared" si="109"/>
        <v/>
      </c>
      <c r="T347" s="1116" t="str">
        <f t="shared" si="109"/>
        <v/>
      </c>
      <c r="U347" s="1116" t="str">
        <f t="shared" si="109"/>
        <v/>
      </c>
      <c r="V347" s="1116" t="str">
        <f t="shared" si="109"/>
        <v/>
      </c>
      <c r="W347" s="1116" t="str">
        <f t="shared" si="109"/>
        <v/>
      </c>
      <c r="X347" s="1116" t="str">
        <f t="shared" si="109"/>
        <v/>
      </c>
      <c r="Y347" s="1116" t="str">
        <f t="shared" si="109"/>
        <v/>
      </c>
      <c r="Z347" s="1116" t="str">
        <f t="shared" si="109"/>
        <v/>
      </c>
      <c r="AA347" s="1116" t="str">
        <f t="shared" si="109"/>
        <v/>
      </c>
      <c r="AB347" s="1116" t="str">
        <f t="shared" si="109"/>
        <v/>
      </c>
      <c r="AC347" s="1116" t="str">
        <f t="shared" si="109"/>
        <v/>
      </c>
      <c r="AD347" s="1116" t="str">
        <f t="shared" si="109"/>
        <v/>
      </c>
      <c r="AE347" s="1116" t="str">
        <f t="shared" si="109"/>
        <v/>
      </c>
      <c r="AF347" s="1116" t="str">
        <f t="shared" si="109"/>
        <v/>
      </c>
      <c r="AG347" s="1116" t="str">
        <f t="shared" si="109"/>
        <v/>
      </c>
      <c r="AH347" s="1116" t="str">
        <f t="shared" si="109"/>
        <v/>
      </c>
      <c r="AI347" s="801"/>
      <c r="HF347" s="1201"/>
      <c r="HG347" s="1201"/>
      <c r="HH347" s="1201"/>
      <c r="HI347" s="1201"/>
      <c r="HJ347" s="1201"/>
      <c r="HK347" s="1201"/>
      <c r="HL347" s="1201"/>
      <c r="HM347" s="1201"/>
      <c r="HN347" s="1201"/>
    </row>
    <row r="348" spans="1:241" s="1303" customFormat="1" ht="63.75" hidden="1">
      <c r="A348" s="1083"/>
      <c r="B348" s="1083" t="str">
        <f t="shared" si="109"/>
        <v>LLA5B8A</v>
      </c>
      <c r="C348" s="1005" t="str">
        <f t="shared" si="109"/>
        <v>Expériences Interculturelles S5</v>
      </c>
      <c r="D348" s="749" t="str">
        <f t="shared" si="109"/>
        <v/>
      </c>
      <c r="E348" s="585" t="s">
        <v>511</v>
      </c>
      <c r="F348" s="657" t="str">
        <f t="shared" si="109"/>
        <v>L3 LLCER et LEA parc. Médiation</v>
      </c>
      <c r="G348" s="588" t="str">
        <f t="shared" si="109"/>
        <v>LLCER</v>
      </c>
      <c r="H348" s="578"/>
      <c r="I348" s="585">
        <v>3</v>
      </c>
      <c r="J348" s="760">
        <v>3</v>
      </c>
      <c r="K348" s="755" t="str">
        <f t="shared" si="109"/>
        <v>CLOISEAU Gilles</v>
      </c>
      <c r="L348" s="755">
        <f t="shared" si="109"/>
        <v>11</v>
      </c>
      <c r="M348" s="755" t="str">
        <f t="shared" si="109"/>
        <v/>
      </c>
      <c r="N348" s="673" t="str">
        <f t="shared" si="109"/>
        <v/>
      </c>
      <c r="O348" s="1433">
        <f t="shared" si="109"/>
        <v>18</v>
      </c>
      <c r="P348" s="1596" t="str">
        <f t="shared" si="109"/>
        <v/>
      </c>
      <c r="Q348" s="1749"/>
      <c r="R348" s="1750"/>
      <c r="S348" s="1629">
        <f t="shared" si="109"/>
        <v>1</v>
      </c>
      <c r="T348" s="1437" t="str">
        <f t="shared" si="109"/>
        <v>CC</v>
      </c>
      <c r="U348" s="1437" t="str">
        <f t="shared" si="109"/>
        <v>écrit et oral</v>
      </c>
      <c r="V348" s="1437" t="str">
        <f t="shared" si="109"/>
        <v>écrit 2h00 + oral 15 min</v>
      </c>
      <c r="W348" s="671">
        <f t="shared" si="109"/>
        <v>1</v>
      </c>
      <c r="X348" s="672" t="str">
        <f t="shared" si="109"/>
        <v>CT</v>
      </c>
      <c r="Y348" s="671" t="str">
        <f t="shared" si="109"/>
        <v>écrit</v>
      </c>
      <c r="Z348" s="670" t="str">
        <f t="shared" si="109"/>
        <v>2h00</v>
      </c>
      <c r="AA348" s="1436">
        <f t="shared" si="109"/>
        <v>1</v>
      </c>
      <c r="AB348" s="1457" t="str">
        <f t="shared" si="109"/>
        <v>CT</v>
      </c>
      <c r="AC348" s="1457" t="str">
        <f t="shared" si="109"/>
        <v>écrit</v>
      </c>
      <c r="AD348" s="1357" t="str">
        <f t="shared" si="109"/>
        <v>2h00</v>
      </c>
      <c r="AE348" s="671">
        <f t="shared" si="109"/>
        <v>1</v>
      </c>
      <c r="AF348" s="670" t="str">
        <f t="shared" si="109"/>
        <v>CT</v>
      </c>
      <c r="AG348" s="670" t="str">
        <f t="shared" si="109"/>
        <v>écrit</v>
      </c>
      <c r="AH348" s="670" t="str">
        <f t="shared" si="109"/>
        <v>2h00</v>
      </c>
      <c r="AI348" s="793" t="str">
        <f t="shared" ref="AI348:AI352" si="110">IF(AI303="","",AI303)</f>
        <v>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v>
      </c>
      <c r="AJ348" s="1061"/>
      <c r="AK348" s="1061"/>
      <c r="AL348" s="1061"/>
      <c r="AM348" s="1061"/>
      <c r="AN348" s="1061"/>
      <c r="AO348" s="1061"/>
      <c r="AP348" s="1061"/>
      <c r="AQ348" s="1061"/>
      <c r="AR348" s="1061"/>
      <c r="AS348" s="1061"/>
      <c r="AT348" s="1061"/>
      <c r="AU348" s="1061"/>
      <c r="AV348" s="1061"/>
      <c r="AW348" s="1061"/>
      <c r="AX348" s="1061"/>
      <c r="AY348" s="1061"/>
      <c r="AZ348" s="1061"/>
      <c r="BA348" s="1061"/>
      <c r="BB348" s="1061"/>
      <c r="BC348" s="1061"/>
      <c r="BD348" s="1061"/>
      <c r="BE348" s="1061"/>
      <c r="BF348" s="1061"/>
      <c r="BG348" s="1061"/>
      <c r="BH348" s="1061"/>
      <c r="BI348" s="1061"/>
      <c r="BJ348" s="1061"/>
      <c r="BK348" s="1061"/>
      <c r="BL348" s="1061"/>
      <c r="BM348" s="1061"/>
      <c r="BN348" s="1061"/>
      <c r="BO348" s="1061"/>
      <c r="BP348" s="1061"/>
      <c r="BQ348" s="1061"/>
      <c r="BR348" s="1061"/>
      <c r="BS348" s="1061"/>
      <c r="BT348" s="1061"/>
      <c r="BU348" s="1061"/>
      <c r="BV348" s="1061"/>
      <c r="BW348" s="1061"/>
      <c r="BX348" s="1061"/>
      <c r="BY348" s="1061"/>
      <c r="BZ348" s="1061"/>
      <c r="CA348" s="1061"/>
      <c r="CB348" s="1061"/>
      <c r="CC348" s="1061"/>
      <c r="CD348" s="1061"/>
      <c r="CE348" s="1061"/>
      <c r="CF348" s="1061"/>
      <c r="CG348" s="1061"/>
      <c r="CH348" s="1061"/>
      <c r="CI348" s="1061"/>
      <c r="CJ348" s="1061"/>
      <c r="CK348" s="1061"/>
      <c r="CL348" s="1061"/>
      <c r="CM348" s="1061"/>
      <c r="CN348" s="1061"/>
      <c r="CO348" s="1061"/>
      <c r="CP348" s="1061"/>
      <c r="CQ348" s="1061"/>
      <c r="CR348" s="1061"/>
      <c r="CS348" s="1061"/>
      <c r="CT348" s="1061"/>
      <c r="CU348" s="1061"/>
      <c r="CV348" s="1061"/>
      <c r="CW348" s="1061"/>
      <c r="CX348" s="1061"/>
      <c r="CY348" s="1061"/>
      <c r="CZ348" s="1061"/>
      <c r="DA348" s="1061"/>
      <c r="DB348" s="1061"/>
      <c r="DC348" s="1061"/>
      <c r="DD348" s="1061"/>
      <c r="DE348" s="1061"/>
      <c r="DF348" s="1061"/>
      <c r="DG348" s="1298"/>
      <c r="DH348" s="1298"/>
      <c r="DI348" s="1298"/>
      <c r="DJ348" s="1298"/>
      <c r="DK348" s="1298"/>
      <c r="DL348" s="1298"/>
      <c r="DM348" s="1298"/>
      <c r="DN348" s="1298"/>
      <c r="DO348" s="1298"/>
      <c r="DP348" s="1298"/>
      <c r="DQ348" s="1298"/>
      <c r="DR348" s="1298"/>
      <c r="DS348" s="1298"/>
      <c r="DT348" s="1298"/>
      <c r="DU348" s="1298"/>
      <c r="DV348" s="1298"/>
      <c r="DW348" s="1298"/>
      <c r="DX348" s="1298"/>
      <c r="DY348" s="1298"/>
      <c r="DZ348" s="1298"/>
      <c r="EA348" s="1298"/>
      <c r="EB348" s="1298"/>
      <c r="EC348" s="1298"/>
      <c r="ED348" s="1298"/>
      <c r="EE348" s="1298"/>
      <c r="EF348" s="1298"/>
      <c r="EG348" s="1298"/>
      <c r="EH348" s="1298"/>
      <c r="EI348" s="1298"/>
      <c r="EJ348" s="1298"/>
      <c r="EK348" s="1298"/>
      <c r="EL348" s="1298"/>
      <c r="EM348" s="1298"/>
      <c r="EN348" s="1298"/>
      <c r="EO348" s="1298"/>
      <c r="EP348" s="1298"/>
      <c r="EQ348" s="1298"/>
      <c r="ER348" s="1298"/>
      <c r="ES348" s="1298"/>
      <c r="ET348" s="1298"/>
      <c r="EU348" s="1298"/>
      <c r="EV348" s="1298"/>
      <c r="EW348" s="1298"/>
      <c r="EX348" s="1298"/>
      <c r="EY348" s="1298"/>
      <c r="EZ348" s="1298"/>
      <c r="FA348" s="1298"/>
      <c r="FB348" s="1298"/>
      <c r="FC348" s="1298"/>
      <c r="FD348" s="1298"/>
      <c r="FE348" s="1298"/>
      <c r="FF348" s="1298"/>
      <c r="FG348" s="1298"/>
      <c r="FH348" s="1298"/>
      <c r="FI348" s="1298"/>
      <c r="FJ348" s="1298"/>
      <c r="FK348" s="1298"/>
      <c r="FL348" s="1298"/>
      <c r="FM348" s="1298"/>
      <c r="FN348" s="1298"/>
      <c r="FO348" s="1298"/>
      <c r="FP348" s="1298"/>
      <c r="FQ348" s="1298"/>
      <c r="FR348" s="1298"/>
      <c r="FS348" s="1298"/>
      <c r="FT348" s="1298"/>
      <c r="FU348" s="1298"/>
      <c r="FV348" s="1298"/>
      <c r="FW348" s="1298"/>
      <c r="FX348" s="1298"/>
      <c r="FY348" s="1298"/>
      <c r="FZ348" s="1298"/>
      <c r="GA348" s="1298"/>
      <c r="GB348" s="1298"/>
      <c r="GC348" s="1298"/>
      <c r="GD348" s="1298"/>
      <c r="GE348" s="1298"/>
      <c r="GF348" s="1298"/>
      <c r="GG348" s="1298"/>
      <c r="GH348" s="1298"/>
      <c r="GI348" s="1298"/>
      <c r="GJ348" s="1298"/>
      <c r="GK348" s="1298"/>
      <c r="GL348" s="1298"/>
      <c r="GM348" s="1298"/>
      <c r="GN348" s="1298"/>
      <c r="GO348" s="1298"/>
      <c r="GP348" s="1298"/>
      <c r="GQ348" s="1298"/>
      <c r="GR348" s="1298"/>
      <c r="GS348" s="1298"/>
      <c r="GT348" s="1298"/>
      <c r="GU348" s="1298"/>
      <c r="GV348" s="1298"/>
      <c r="GW348" s="1298"/>
      <c r="GX348" s="1298"/>
      <c r="GY348" s="1298"/>
      <c r="GZ348" s="1298"/>
      <c r="HA348" s="1298"/>
      <c r="HB348" s="1298"/>
      <c r="HC348" s="1298"/>
      <c r="HD348" s="1298"/>
      <c r="HE348" s="1298"/>
    </row>
    <row r="349" spans="1:241" ht="25.5" hidden="1">
      <c r="A349" s="1116" t="str">
        <f>IF(A304="","",A304)</f>
        <v>LCLA5B02</v>
      </c>
      <c r="B349" s="1116" t="str">
        <f t="shared" ref="B349:C349" si="111">IF(B304="","",B304)</f>
        <v>LLA5B8B</v>
      </c>
      <c r="C349" s="1250" t="str">
        <f t="shared" si="111"/>
        <v>Choix UE spécialisation parcours médiation S5 (choix 1 UE parmi 3)</v>
      </c>
      <c r="D349" s="1116" t="str">
        <f t="shared" ref="D349:AH349" si="112">IF(D304="","",D304)</f>
        <v/>
      </c>
      <c r="E349" s="1116" t="str">
        <f t="shared" si="112"/>
        <v>BLOC</v>
      </c>
      <c r="F349" s="1116" t="str">
        <f t="shared" si="112"/>
        <v/>
      </c>
      <c r="G349" s="1116" t="str">
        <f t="shared" si="112"/>
        <v/>
      </c>
      <c r="H349" s="1116" t="str">
        <f t="shared" si="112"/>
        <v>1 UE / 3 ECTS</v>
      </c>
      <c r="I349" s="1116">
        <f t="shared" si="112"/>
        <v>3</v>
      </c>
      <c r="J349" s="1116">
        <f t="shared" si="112"/>
        <v>3</v>
      </c>
      <c r="K349" s="1116" t="str">
        <f t="shared" si="112"/>
        <v/>
      </c>
      <c r="L349" s="1116" t="str">
        <f t="shared" si="112"/>
        <v/>
      </c>
      <c r="M349" s="1116" t="str">
        <f t="shared" si="112"/>
        <v/>
      </c>
      <c r="N349" s="1116" t="str">
        <f t="shared" si="112"/>
        <v/>
      </c>
      <c r="O349" s="1116" t="str">
        <f t="shared" si="112"/>
        <v/>
      </c>
      <c r="P349" s="1696" t="str">
        <f t="shared" si="112"/>
        <v/>
      </c>
      <c r="Q349" s="1765"/>
      <c r="R349" s="1766"/>
      <c r="S349" s="1621" t="str">
        <f t="shared" si="112"/>
        <v/>
      </c>
      <c r="T349" s="1116" t="str">
        <f t="shared" si="112"/>
        <v/>
      </c>
      <c r="U349" s="1116" t="str">
        <f t="shared" si="112"/>
        <v/>
      </c>
      <c r="V349" s="1116" t="str">
        <f t="shared" si="112"/>
        <v/>
      </c>
      <c r="W349" s="1116" t="str">
        <f t="shared" si="112"/>
        <v/>
      </c>
      <c r="X349" s="1116" t="str">
        <f t="shared" si="112"/>
        <v/>
      </c>
      <c r="Y349" s="1116" t="str">
        <f t="shared" si="112"/>
        <v/>
      </c>
      <c r="Z349" s="1116" t="str">
        <f t="shared" si="112"/>
        <v/>
      </c>
      <c r="AA349" s="1116" t="str">
        <f t="shared" si="112"/>
        <v/>
      </c>
      <c r="AB349" s="1116" t="str">
        <f t="shared" si="112"/>
        <v/>
      </c>
      <c r="AC349" s="1116" t="str">
        <f t="shared" si="112"/>
        <v/>
      </c>
      <c r="AD349" s="1116" t="str">
        <f t="shared" si="112"/>
        <v/>
      </c>
      <c r="AE349" s="1116" t="str">
        <f t="shared" si="112"/>
        <v/>
      </c>
      <c r="AF349" s="1116" t="str">
        <f t="shared" si="112"/>
        <v/>
      </c>
      <c r="AG349" s="1116" t="str">
        <f t="shared" si="112"/>
        <v/>
      </c>
      <c r="AH349" s="1116" t="str">
        <f t="shared" si="112"/>
        <v/>
      </c>
      <c r="AI349" s="801"/>
      <c r="HF349" s="1201"/>
      <c r="HG349" s="1201"/>
      <c r="HH349" s="1201"/>
      <c r="HI349" s="1201"/>
      <c r="HJ349" s="1201"/>
      <c r="HK349" s="1201"/>
      <c r="HL349" s="1201"/>
      <c r="HM349" s="1201"/>
      <c r="HN349" s="1201"/>
    </row>
    <row r="350" spans="1:241" ht="38.25" hidden="1">
      <c r="A350" s="1023"/>
      <c r="B350" s="1023" t="str">
        <f t="shared" ref="B350:C350" si="113">IF(B305="","",B305)</f>
        <v>LLA5B8B1</v>
      </c>
      <c r="C350" s="909" t="str">
        <f t="shared" si="113"/>
        <v>Les Beatles et Les Années Soixante</v>
      </c>
      <c r="D350" s="1027" t="str">
        <f t="shared" ref="D350:G350" si="114">IF(D305="","",D305)</f>
        <v>LOL6B3A</v>
      </c>
      <c r="E350" s="579" t="s">
        <v>511</v>
      </c>
      <c r="F350" s="579" t="str">
        <f t="shared" si="114"/>
        <v>L3 LLCER et LEA parc. Médiation</v>
      </c>
      <c r="G350" s="579" t="str">
        <f t="shared" si="114"/>
        <v>LLCER</v>
      </c>
      <c r="H350" s="578"/>
      <c r="I350" s="649">
        <v>3</v>
      </c>
      <c r="J350" s="745">
        <v>3</v>
      </c>
      <c r="K350" s="770" t="str">
        <f t="shared" ref="K350:AH350" si="115">IF(K305="","",K305)</f>
        <v>WINSWORTH Ben</v>
      </c>
      <c r="L350" s="770">
        <f t="shared" si="115"/>
        <v>11</v>
      </c>
      <c r="M350" s="770" t="str">
        <f t="shared" si="115"/>
        <v/>
      </c>
      <c r="N350" s="673" t="str">
        <f t="shared" si="115"/>
        <v/>
      </c>
      <c r="O350" s="641">
        <f t="shared" si="115"/>
        <v>18</v>
      </c>
      <c r="P350" s="1596" t="str">
        <f t="shared" si="115"/>
        <v/>
      </c>
      <c r="Q350" s="1749"/>
      <c r="R350" s="1750"/>
      <c r="S350" s="1629">
        <f t="shared" si="115"/>
        <v>1</v>
      </c>
      <c r="T350" s="1437" t="str">
        <f t="shared" si="115"/>
        <v>CC</v>
      </c>
      <c r="U350" s="1437" t="str">
        <f t="shared" si="115"/>
        <v>écrit</v>
      </c>
      <c r="V350" s="1437" t="str">
        <f t="shared" si="115"/>
        <v>1h30</v>
      </c>
      <c r="W350" s="671">
        <f t="shared" si="115"/>
        <v>1</v>
      </c>
      <c r="X350" s="672" t="str">
        <f t="shared" si="115"/>
        <v>CT</v>
      </c>
      <c r="Y350" s="671" t="str">
        <f t="shared" si="115"/>
        <v>écrit</v>
      </c>
      <c r="Z350" s="670" t="str">
        <f t="shared" si="115"/>
        <v>3h00</v>
      </c>
      <c r="AA350" s="1436">
        <f t="shared" si="115"/>
        <v>1</v>
      </c>
      <c r="AB350" s="1457" t="str">
        <f t="shared" si="115"/>
        <v>CT</v>
      </c>
      <c r="AC350" s="1457" t="str">
        <f t="shared" si="115"/>
        <v>écrit</v>
      </c>
      <c r="AD350" s="1363" t="str">
        <f t="shared" si="115"/>
        <v>3h00</v>
      </c>
      <c r="AE350" s="671">
        <f t="shared" si="115"/>
        <v>1</v>
      </c>
      <c r="AF350" s="670" t="str">
        <f t="shared" si="115"/>
        <v>CT</v>
      </c>
      <c r="AG350" s="670" t="str">
        <f t="shared" si="115"/>
        <v>écrit</v>
      </c>
      <c r="AH350" s="670" t="str">
        <f t="shared" si="115"/>
        <v>3h00</v>
      </c>
      <c r="AI350" s="790" t="str">
        <f t="shared" si="110"/>
        <v>An introduction to the rise and development of the Beatles together with an analysis of their major works and a consideration of their place and influence within the wider cultural context of the 1960s… and beyond.</v>
      </c>
    </row>
    <row r="351" spans="1:241" ht="65.25" hidden="1" customHeight="1">
      <c r="A351" s="1023"/>
      <c r="B351" s="1023" t="str">
        <f t="shared" ref="B351:C351" si="116">IF(B306="","",B306)</f>
        <v>LLA5C6A</v>
      </c>
      <c r="C351" s="909" t="str">
        <f t="shared" si="116"/>
        <v>Peinture espagnole S5</v>
      </c>
      <c r="D351" s="1027" t="str">
        <f t="shared" ref="D351:G351" si="117">IF(D306="","",D306)</f>
        <v>LOL5B9ALOL5C5ALOL5J9O</v>
      </c>
      <c r="E351" s="579" t="s">
        <v>511</v>
      </c>
      <c r="F351" s="579" t="str">
        <f t="shared" si="117"/>
        <v>L3 LLCER et LEA parc. MédiationL3 LLCER ESP et LEA parc MEEF 2 espagnol</v>
      </c>
      <c r="G351" s="579" t="str">
        <f t="shared" si="117"/>
        <v>LLCER</v>
      </c>
      <c r="H351" s="578"/>
      <c r="I351" s="649">
        <v>3</v>
      </c>
      <c r="J351" s="745">
        <v>3</v>
      </c>
      <c r="K351" s="770" t="str">
        <f t="shared" ref="K351:AH351" si="118">IF(K306="","",K306)</f>
        <v>EYMAR Marcos</v>
      </c>
      <c r="L351" s="770">
        <f t="shared" si="118"/>
        <v>14</v>
      </c>
      <c r="M351" s="770" t="str">
        <f t="shared" si="118"/>
        <v/>
      </c>
      <c r="N351" s="673" t="str">
        <f t="shared" si="118"/>
        <v/>
      </c>
      <c r="O351" s="641">
        <f t="shared" si="118"/>
        <v>18</v>
      </c>
      <c r="P351" s="1596" t="str">
        <f t="shared" si="118"/>
        <v/>
      </c>
      <c r="Q351" s="1749"/>
      <c r="R351" s="1750"/>
      <c r="S351" s="1629">
        <f t="shared" si="118"/>
        <v>1</v>
      </c>
      <c r="T351" s="1437" t="str">
        <f t="shared" si="118"/>
        <v>CC</v>
      </c>
      <c r="U351" s="1437" t="str">
        <f t="shared" si="118"/>
        <v>écrit et oral</v>
      </c>
      <c r="V351" s="1437" t="str">
        <f t="shared" si="118"/>
        <v/>
      </c>
      <c r="W351" s="671">
        <f t="shared" si="118"/>
        <v>1</v>
      </c>
      <c r="X351" s="672" t="str">
        <f t="shared" si="118"/>
        <v>CT</v>
      </c>
      <c r="Y351" s="671" t="str">
        <f t="shared" si="118"/>
        <v>oral</v>
      </c>
      <c r="Z351" s="670" t="str">
        <f t="shared" si="118"/>
        <v>20 min</v>
      </c>
      <c r="AA351" s="1436">
        <f t="shared" si="118"/>
        <v>1</v>
      </c>
      <c r="AB351" s="1457" t="str">
        <f t="shared" si="118"/>
        <v>CT</v>
      </c>
      <c r="AC351" s="1457" t="str">
        <f t="shared" si="118"/>
        <v>oral</v>
      </c>
      <c r="AD351" s="1363" t="str">
        <f t="shared" si="118"/>
        <v>20 min</v>
      </c>
      <c r="AE351" s="671">
        <f t="shared" si="118"/>
        <v>1</v>
      </c>
      <c r="AF351" s="670" t="str">
        <f t="shared" si="118"/>
        <v>CT</v>
      </c>
      <c r="AG351" s="670" t="str">
        <f t="shared" si="118"/>
        <v>oral</v>
      </c>
      <c r="AH351" s="670" t="str">
        <f t="shared" si="118"/>
        <v>20 min</v>
      </c>
      <c r="AI351" s="790" t="str">
        <f t="shared" si="110"/>
        <v>Etude d'une anthologie de tableaux de l'époque classique au vingtième siècle.</v>
      </c>
    </row>
    <row r="352" spans="1:241" ht="65.25" hidden="1" customHeight="1">
      <c r="A352" s="1023"/>
      <c r="B352" s="1023" t="str">
        <f t="shared" ref="B352:C352" si="119">IF(B307="","",B307)</f>
        <v>LLA5C6B</v>
      </c>
      <c r="C352" s="909" t="str">
        <f t="shared" si="119"/>
        <v>Cinéma latino-américain S5</v>
      </c>
      <c r="D352" s="1027" t="str">
        <f t="shared" ref="D352:G352" si="120">IF(D307="","",D307)</f>
        <v>LOL6B9LLOL6C6BLOL6J9H</v>
      </c>
      <c r="E352" s="579" t="s">
        <v>511</v>
      </c>
      <c r="F352" s="579" t="str">
        <f t="shared" si="120"/>
        <v>L3 LLCER et LEA parc. MédiationL3 LLCER ESP et LEA parc MEEF 2 espagnol</v>
      </c>
      <c r="G352" s="579" t="str">
        <f t="shared" si="120"/>
        <v>LLCER</v>
      </c>
      <c r="H352" s="578"/>
      <c r="I352" s="649">
        <v>3</v>
      </c>
      <c r="J352" s="745">
        <v>3</v>
      </c>
      <c r="K352" s="770" t="str">
        <f t="shared" ref="K352:AH352" si="121">IF(K307="","",K307)</f>
        <v>NATANSON Brigitte</v>
      </c>
      <c r="L352" s="770">
        <f t="shared" si="121"/>
        <v>14</v>
      </c>
      <c r="M352" s="770" t="str">
        <f t="shared" si="121"/>
        <v/>
      </c>
      <c r="N352" s="673" t="str">
        <f t="shared" si="121"/>
        <v/>
      </c>
      <c r="O352" s="641">
        <f t="shared" si="121"/>
        <v>18</v>
      </c>
      <c r="P352" s="1596" t="str">
        <f t="shared" si="121"/>
        <v/>
      </c>
      <c r="Q352" s="1749"/>
      <c r="R352" s="1750"/>
      <c r="S352" s="1629">
        <f t="shared" si="121"/>
        <v>1</v>
      </c>
      <c r="T352" s="1437" t="str">
        <f t="shared" si="121"/>
        <v>CC</v>
      </c>
      <c r="U352" s="1437" t="str">
        <f t="shared" si="121"/>
        <v>écrit et oral</v>
      </c>
      <c r="V352" s="1444" t="str">
        <f t="shared" si="121"/>
        <v>CT = écrit 3h00</v>
      </c>
      <c r="W352" s="671">
        <f t="shared" si="121"/>
        <v>1</v>
      </c>
      <c r="X352" s="672" t="str">
        <f t="shared" si="121"/>
        <v>CT</v>
      </c>
      <c r="Y352" s="671" t="str">
        <f t="shared" si="121"/>
        <v>dossier + soutenance</v>
      </c>
      <c r="Z352" s="670" t="str">
        <f t="shared" si="121"/>
        <v>20 min</v>
      </c>
      <c r="AA352" s="1436">
        <f t="shared" si="121"/>
        <v>1</v>
      </c>
      <c r="AB352" s="1457" t="str">
        <f t="shared" si="121"/>
        <v>CT</v>
      </c>
      <c r="AC352" s="1457" t="str">
        <f t="shared" si="121"/>
        <v>dossier</v>
      </c>
      <c r="AD352" s="1363" t="str">
        <f t="shared" si="121"/>
        <v/>
      </c>
      <c r="AE352" s="671">
        <f t="shared" si="121"/>
        <v>1</v>
      </c>
      <c r="AF352" s="670" t="str">
        <f t="shared" si="121"/>
        <v>CT</v>
      </c>
      <c r="AG352" s="670" t="str">
        <f t="shared" si="121"/>
        <v>dossier</v>
      </c>
      <c r="AH352" s="670" t="str">
        <f t="shared" si="121"/>
        <v/>
      </c>
      <c r="AI352" s="790" t="str">
        <f t="shared" si="110"/>
        <v>Le cinéma latino-américain : histoire et fiction dans le cinéma argentin.</v>
      </c>
    </row>
    <row r="353" spans="1:242" ht="30.75" customHeight="1">
      <c r="A353" s="605"/>
      <c r="B353" s="605"/>
      <c r="C353" s="873"/>
      <c r="D353" s="1246"/>
      <c r="E353" s="846"/>
      <c r="F353" s="846"/>
      <c r="G353" s="846"/>
      <c r="H353" s="846"/>
      <c r="I353" s="846"/>
      <c r="J353" s="1091" t="s">
        <v>33</v>
      </c>
      <c r="K353" s="954"/>
      <c r="L353" s="954"/>
      <c r="M353" s="954"/>
      <c r="N353" s="870">
        <f>SUM(N311:N352)</f>
        <v>30</v>
      </c>
      <c r="O353" s="846">
        <f>SUM(O311:O352)</f>
        <v>445</v>
      </c>
      <c r="P353" s="1697">
        <f>SUM(P311:P352)</f>
        <v>12</v>
      </c>
      <c r="Q353" s="1767"/>
      <c r="R353" s="1768"/>
      <c r="S353" s="1712"/>
      <c r="T353" s="842"/>
      <c r="U353" s="842"/>
      <c r="V353" s="842"/>
      <c r="W353" s="842"/>
      <c r="X353" s="842"/>
      <c r="Y353" s="842"/>
      <c r="Z353" s="842"/>
      <c r="AA353" s="842"/>
      <c r="AB353" s="842"/>
      <c r="AC353" s="842"/>
      <c r="AD353" s="842"/>
      <c r="AE353" s="842"/>
      <c r="AF353" s="842"/>
      <c r="AG353" s="842"/>
      <c r="AH353" s="842"/>
      <c r="AI353" s="987"/>
    </row>
    <row r="354" spans="1:242" ht="30.75" customHeight="1">
      <c r="A354" s="1054"/>
      <c r="B354" s="1054"/>
      <c r="C354" s="903"/>
      <c r="D354" s="1245"/>
      <c r="E354" s="1022"/>
      <c r="F354" s="1022"/>
      <c r="G354" s="1022"/>
      <c r="H354" s="1022"/>
      <c r="I354" s="1022"/>
      <c r="J354" s="1082"/>
      <c r="K354" s="941"/>
      <c r="L354" s="941"/>
      <c r="M354" s="941"/>
      <c r="N354" s="1082"/>
      <c r="O354" s="1022"/>
      <c r="P354" s="1698"/>
      <c r="Q354" s="1769"/>
      <c r="R354" s="1770"/>
      <c r="S354" s="1713"/>
      <c r="T354" s="833"/>
      <c r="U354" s="833"/>
      <c r="V354" s="833"/>
      <c r="W354" s="833"/>
      <c r="X354" s="833"/>
      <c r="Y354" s="833"/>
      <c r="Z354" s="833"/>
      <c r="AA354" s="833"/>
      <c r="AB354" s="833"/>
      <c r="AC354" s="833"/>
      <c r="AD354" s="833"/>
      <c r="AE354" s="833"/>
      <c r="AF354" s="833"/>
      <c r="AG354" s="833"/>
      <c r="AH354" s="833"/>
      <c r="AI354" s="823"/>
    </row>
    <row r="355" spans="1:242" ht="23.25" customHeight="1">
      <c r="A355" s="637" t="s">
        <v>644</v>
      </c>
      <c r="B355" s="925" t="s">
        <v>645</v>
      </c>
      <c r="C355" s="1103" t="s">
        <v>646</v>
      </c>
      <c r="D355" s="1247"/>
      <c r="E355" s="872" t="s">
        <v>597</v>
      </c>
      <c r="F355" s="872"/>
      <c r="G355" s="636"/>
      <c r="H355" s="636"/>
      <c r="I355" s="636">
        <f>+I356+I376</f>
        <v>30</v>
      </c>
      <c r="J355" s="636">
        <f>+J356+J376</f>
        <v>30</v>
      </c>
      <c r="K355" s="756"/>
      <c r="L355" s="756"/>
      <c r="M355" s="756"/>
      <c r="N355" s="751"/>
      <c r="O355" s="638"/>
      <c r="P355" s="1594"/>
      <c r="Q355" s="1739"/>
      <c r="R355" s="1740"/>
      <c r="S355" s="1711"/>
      <c r="T355" s="639"/>
      <c r="U355" s="639"/>
      <c r="V355" s="639"/>
      <c r="W355" s="639"/>
      <c r="X355" s="639"/>
      <c r="Y355" s="639"/>
      <c r="Z355" s="639"/>
      <c r="AA355" s="639"/>
      <c r="AB355" s="639"/>
      <c r="AC355" s="639"/>
      <c r="AD355" s="639"/>
      <c r="AE355" s="639"/>
      <c r="AF355" s="639"/>
      <c r="AG355" s="639"/>
      <c r="AH355" s="639"/>
      <c r="AI355" s="787"/>
    </row>
    <row r="356" spans="1:242" ht="23.25" customHeight="1">
      <c r="A356" s="1109"/>
      <c r="B356" s="1109"/>
      <c r="C356" s="1112" t="s">
        <v>484</v>
      </c>
      <c r="D356" s="1230"/>
      <c r="E356" s="853"/>
      <c r="F356" s="853"/>
      <c r="G356" s="853"/>
      <c r="H356" s="1111"/>
      <c r="I356" s="1111">
        <f>+I359+I360+I361+I362+I364+I365+I367+I368+I369+I371+I372</f>
        <v>24</v>
      </c>
      <c r="J356" s="1322">
        <f>+J359+J360+J361+J362+J364+J365+J367+J368+J369+J371+J372</f>
        <v>24</v>
      </c>
      <c r="K356" s="1111"/>
      <c r="L356" s="1111"/>
      <c r="M356" s="1111"/>
      <c r="N356" s="1111"/>
      <c r="O356" s="1111"/>
      <c r="P356" s="1687"/>
      <c r="Q356" s="1741"/>
      <c r="R356" s="1742"/>
      <c r="S356" s="1612"/>
      <c r="T356" s="1111"/>
      <c r="U356" s="1111"/>
      <c r="V356" s="1111"/>
      <c r="W356" s="1111"/>
      <c r="X356" s="1111"/>
      <c r="Y356" s="1111"/>
      <c r="Z356" s="1111"/>
      <c r="AA356" s="1111"/>
      <c r="AB356" s="1111"/>
      <c r="AC356" s="1111"/>
      <c r="AD356" s="1111"/>
      <c r="AE356" s="1111"/>
      <c r="AF356" s="1111"/>
      <c r="AG356" s="1111"/>
      <c r="AH356" s="1111"/>
      <c r="AI356" s="1118"/>
      <c r="AJ356" s="866"/>
      <c r="AK356" s="866"/>
      <c r="AL356" s="866"/>
      <c r="AM356" s="866"/>
      <c r="AN356" s="866"/>
      <c r="AO356" s="866"/>
      <c r="AP356" s="866"/>
      <c r="AQ356" s="866"/>
      <c r="AR356" s="866"/>
      <c r="AS356" s="866"/>
      <c r="AT356" s="866"/>
      <c r="AU356" s="866"/>
      <c r="AV356" s="866"/>
      <c r="AW356" s="866"/>
      <c r="AX356" s="866"/>
      <c r="AY356" s="866"/>
      <c r="AZ356" s="866"/>
      <c r="BA356" s="866"/>
      <c r="BB356" s="866"/>
      <c r="BC356" s="866"/>
      <c r="BD356" s="866"/>
      <c r="BE356" s="866"/>
      <c r="BF356" s="866"/>
      <c r="BG356" s="866"/>
      <c r="BH356" s="866"/>
      <c r="BI356" s="866"/>
      <c r="BJ356" s="866"/>
      <c r="BK356" s="866"/>
      <c r="BL356" s="866"/>
      <c r="BM356" s="866"/>
      <c r="BN356" s="866"/>
      <c r="BO356" s="866"/>
      <c r="BP356" s="866"/>
      <c r="BQ356" s="866"/>
      <c r="BR356" s="866"/>
      <c r="BS356" s="866"/>
      <c r="BT356" s="866"/>
      <c r="BU356" s="866"/>
      <c r="BV356" s="866"/>
      <c r="BW356" s="866"/>
      <c r="BX356" s="866"/>
      <c r="BY356" s="866"/>
      <c r="BZ356" s="866"/>
      <c r="CA356" s="866"/>
      <c r="CB356" s="866"/>
      <c r="CC356" s="866"/>
      <c r="CD356" s="866"/>
      <c r="CE356" s="866"/>
      <c r="CF356" s="866"/>
      <c r="CG356" s="866"/>
      <c r="CH356" s="866"/>
      <c r="CI356" s="866"/>
      <c r="CJ356" s="866"/>
      <c r="CK356" s="866"/>
      <c r="CL356" s="866"/>
      <c r="CM356" s="866"/>
      <c r="CN356" s="866"/>
      <c r="CO356" s="866"/>
      <c r="CP356" s="866"/>
      <c r="CQ356" s="866"/>
      <c r="CR356" s="866"/>
      <c r="CS356" s="866"/>
      <c r="CT356" s="866"/>
      <c r="CU356" s="866"/>
      <c r="CV356" s="866"/>
      <c r="CW356" s="866"/>
      <c r="CX356" s="866"/>
      <c r="CY356" s="866"/>
      <c r="CZ356" s="866"/>
      <c r="DA356" s="866"/>
      <c r="DB356" s="866"/>
      <c r="DC356" s="866"/>
      <c r="DD356" s="866"/>
      <c r="DE356" s="866"/>
      <c r="DF356" s="866"/>
      <c r="DG356" s="1057"/>
      <c r="DH356" s="1057"/>
      <c r="DI356" s="1057"/>
      <c r="DJ356" s="1057"/>
      <c r="DK356" s="1057"/>
      <c r="DL356" s="1057"/>
      <c r="DM356" s="1057"/>
      <c r="DN356" s="1057"/>
      <c r="DO356" s="1057"/>
      <c r="DP356" s="1057"/>
      <c r="DQ356" s="1057"/>
      <c r="DR356" s="1057"/>
      <c r="DS356" s="1057"/>
      <c r="DT356" s="1057"/>
      <c r="DU356" s="1057"/>
      <c r="DV356" s="1057"/>
      <c r="DW356" s="1057"/>
      <c r="DX356" s="1057"/>
      <c r="DY356" s="1057"/>
      <c r="DZ356" s="1057"/>
      <c r="EA356" s="1057"/>
      <c r="EB356" s="1057"/>
      <c r="EC356" s="1057"/>
      <c r="ED356" s="1057"/>
      <c r="EE356" s="1057"/>
      <c r="EF356" s="1057"/>
      <c r="EG356" s="1057"/>
      <c r="EH356" s="1057"/>
      <c r="EI356" s="1057"/>
      <c r="EJ356" s="1057"/>
      <c r="EK356" s="1057"/>
      <c r="EL356" s="1057"/>
      <c r="EM356" s="1057"/>
      <c r="EN356" s="1057"/>
      <c r="EO356" s="1057"/>
      <c r="EP356" s="1057"/>
      <c r="EQ356" s="1057"/>
      <c r="ER356" s="1057"/>
      <c r="ES356" s="1057"/>
      <c r="ET356" s="1057"/>
      <c r="EU356" s="1057"/>
      <c r="EV356" s="1057"/>
      <c r="EW356" s="1057"/>
      <c r="EX356" s="1057"/>
      <c r="EY356" s="1057"/>
      <c r="EZ356" s="1057"/>
      <c r="FA356" s="1057"/>
      <c r="FB356" s="1057"/>
      <c r="FC356" s="1057"/>
      <c r="FD356" s="1057"/>
      <c r="FE356" s="1057"/>
      <c r="FF356" s="1057"/>
      <c r="FG356" s="1057"/>
      <c r="FH356" s="1057"/>
      <c r="FI356" s="1057"/>
      <c r="FJ356" s="1057"/>
      <c r="FK356" s="1057"/>
      <c r="FL356" s="1057"/>
      <c r="FM356" s="1057"/>
      <c r="FN356" s="1057"/>
      <c r="FO356" s="1057"/>
      <c r="FP356" s="1057"/>
      <c r="FQ356" s="1057"/>
      <c r="FR356" s="1057"/>
      <c r="FS356" s="1057"/>
      <c r="FT356" s="1057"/>
      <c r="FU356" s="1057"/>
      <c r="FV356" s="1057"/>
      <c r="FW356" s="1057"/>
      <c r="FX356" s="1057"/>
      <c r="FY356" s="1057"/>
      <c r="FZ356" s="1057"/>
      <c r="GA356" s="1057"/>
      <c r="GB356" s="1057"/>
      <c r="GC356" s="1057"/>
      <c r="GD356" s="1057"/>
      <c r="GE356" s="1057"/>
      <c r="GF356" s="1057"/>
      <c r="GG356" s="1057"/>
      <c r="GH356" s="1057"/>
      <c r="GI356" s="1057"/>
      <c r="GJ356" s="1057"/>
      <c r="GK356" s="1057"/>
      <c r="GL356" s="1057"/>
      <c r="GM356" s="1057"/>
      <c r="GN356" s="1057"/>
      <c r="GO356" s="1057"/>
      <c r="GP356" s="1057"/>
      <c r="GQ356" s="1057"/>
      <c r="GR356" s="1057"/>
      <c r="GS356" s="1057"/>
      <c r="GT356" s="1057"/>
      <c r="GU356" s="1057"/>
      <c r="GV356" s="1057"/>
      <c r="GW356" s="1057"/>
      <c r="GX356" s="1057"/>
      <c r="GY356" s="1057"/>
      <c r="GZ356" s="1057"/>
      <c r="HA356" s="1057"/>
      <c r="HB356" s="1057"/>
      <c r="HC356" s="1057"/>
      <c r="HD356" s="1057"/>
      <c r="HE356" s="1057"/>
      <c r="HF356" s="1057"/>
      <c r="HG356" s="1057"/>
      <c r="HH356" s="1057"/>
      <c r="HI356" s="1057"/>
      <c r="HJ356" s="1057"/>
      <c r="HK356" s="1057"/>
      <c r="HL356" s="1057"/>
      <c r="HM356" s="1057"/>
      <c r="HN356" s="1057"/>
      <c r="HO356" s="1201"/>
      <c r="HP356" s="1201"/>
      <c r="HQ356" s="1201"/>
      <c r="HR356" s="1201"/>
      <c r="HS356" s="1201"/>
      <c r="HT356" s="1201"/>
      <c r="HU356" s="1201"/>
      <c r="HV356" s="1201"/>
      <c r="HW356" s="1201"/>
      <c r="HX356" s="1201"/>
      <c r="HY356" s="1201"/>
      <c r="HZ356" s="1201"/>
      <c r="IA356" s="1201"/>
      <c r="IB356" s="1201"/>
      <c r="IC356" s="1201"/>
      <c r="ID356" s="1201"/>
      <c r="IE356" s="1201"/>
      <c r="IF356" s="1201"/>
      <c r="IG356" s="1201"/>
    </row>
    <row r="357" spans="1:242" s="1553" customFormat="1" ht="49.5" customHeight="1">
      <c r="A357" s="1537"/>
      <c r="B357" s="1537" t="s">
        <v>1081</v>
      </c>
      <c r="C357" s="1549" t="s">
        <v>1079</v>
      </c>
      <c r="D357" s="1552"/>
      <c r="E357" s="1547" t="s">
        <v>120</v>
      </c>
      <c r="F357" s="1549" t="s">
        <v>1080</v>
      </c>
      <c r="G357" s="1552" t="s">
        <v>1039</v>
      </c>
      <c r="H357" s="1557"/>
      <c r="I357" s="1552"/>
      <c r="J357" s="1552"/>
      <c r="K357" s="1538" t="s">
        <v>782</v>
      </c>
      <c r="L357" s="1538"/>
      <c r="M357" s="1538"/>
      <c r="N357" s="1534"/>
      <c r="O357" s="1534"/>
      <c r="P357" s="1611"/>
      <c r="Q357" s="1810"/>
      <c r="R357" s="1811"/>
      <c r="S357" s="1530"/>
      <c r="T357" s="1528"/>
      <c r="U357" s="1528"/>
      <c r="V357" s="1528"/>
      <c r="W357" s="1548"/>
      <c r="X357" s="1528"/>
      <c r="Y357" s="1528"/>
      <c r="Z357" s="1528"/>
      <c r="AA357" s="1548"/>
      <c r="AB357" s="1528"/>
      <c r="AC357" s="1528"/>
      <c r="AD357" s="1528"/>
      <c r="AE357" s="1548"/>
      <c r="AF357" s="1528"/>
      <c r="AG357" s="1528"/>
      <c r="AH357" s="1528"/>
      <c r="AI357" s="1542"/>
      <c r="AJ357" s="1540"/>
      <c r="AK357" s="1540"/>
      <c r="AL357" s="1540"/>
      <c r="AM357" s="1540"/>
      <c r="AN357" s="1540"/>
      <c r="AO357" s="1540"/>
      <c r="AP357" s="1540"/>
      <c r="AQ357" s="1540"/>
      <c r="AR357" s="1540"/>
      <c r="AS357" s="1540"/>
      <c r="AT357" s="1540"/>
      <c r="AU357" s="1540"/>
      <c r="AV357" s="1540"/>
      <c r="AW357" s="1540"/>
      <c r="AX357" s="1540"/>
      <c r="AY357" s="1540"/>
      <c r="AZ357" s="1540"/>
      <c r="BA357" s="1540"/>
      <c r="BB357" s="1540"/>
      <c r="BC357" s="1540"/>
      <c r="BD357" s="1540"/>
      <c r="BE357" s="1540"/>
      <c r="BF357" s="1540"/>
      <c r="BG357" s="1540"/>
      <c r="BH357" s="1540"/>
      <c r="BI357" s="1540"/>
      <c r="BJ357" s="1540"/>
      <c r="BK357" s="1540"/>
      <c r="BL357" s="1540"/>
      <c r="BM357" s="1540"/>
      <c r="BN357" s="1540"/>
      <c r="BO357" s="1540"/>
      <c r="BP357" s="1540"/>
      <c r="BQ357" s="1540"/>
      <c r="BR357" s="1540"/>
      <c r="BS357" s="1540"/>
      <c r="BT357" s="1540"/>
      <c r="BU357" s="1540"/>
      <c r="BV357" s="1540"/>
      <c r="BW357" s="1540"/>
      <c r="BX357" s="1540"/>
      <c r="BY357" s="1540"/>
      <c r="BZ357" s="1540"/>
      <c r="CA357" s="1540"/>
      <c r="CB357" s="1540"/>
      <c r="CC357" s="1540"/>
      <c r="CD357" s="1540"/>
      <c r="CE357" s="1540"/>
      <c r="CF357" s="1540"/>
      <c r="CG357" s="1540"/>
      <c r="CH357" s="1540"/>
      <c r="CI357" s="1540"/>
      <c r="CJ357" s="1540"/>
      <c r="CK357" s="1540"/>
      <c r="CL357" s="1540"/>
      <c r="CM357" s="1540"/>
      <c r="CN357" s="1540"/>
      <c r="CO357" s="1540"/>
      <c r="CP357" s="1540"/>
      <c r="CQ357" s="1540"/>
      <c r="CR357" s="1540"/>
      <c r="CS357" s="1540"/>
      <c r="CT357" s="1540"/>
      <c r="CU357" s="1540"/>
      <c r="CV357" s="1540"/>
      <c r="CW357" s="1540"/>
      <c r="CX357" s="1540"/>
      <c r="CY357" s="1540"/>
      <c r="CZ357" s="1540"/>
      <c r="DA357" s="1540"/>
      <c r="DB357" s="1540"/>
      <c r="DC357" s="1540"/>
      <c r="DD357" s="1540"/>
      <c r="DE357" s="1540"/>
      <c r="DF357" s="1540"/>
      <c r="DG357" s="1540"/>
      <c r="DH357" s="1540"/>
      <c r="DI357" s="1540"/>
      <c r="DJ357" s="1540"/>
      <c r="DK357" s="1540"/>
      <c r="DL357" s="1540"/>
      <c r="DM357" s="1540"/>
      <c r="DN357" s="1540"/>
      <c r="DO357" s="1540"/>
      <c r="DP357" s="1540"/>
      <c r="DQ357" s="1540"/>
      <c r="DR357" s="1540"/>
      <c r="DS357" s="1540"/>
      <c r="DT357" s="1540"/>
      <c r="DU357" s="1540"/>
      <c r="DV357" s="1540"/>
      <c r="DW357" s="1540"/>
      <c r="DX357" s="1540"/>
      <c r="DY357" s="1540"/>
      <c r="DZ357" s="1540"/>
      <c r="EA357" s="1540"/>
      <c r="EB357" s="1540"/>
      <c r="EC357" s="1540"/>
      <c r="ED357" s="1540"/>
      <c r="EE357" s="1540"/>
      <c r="EF357" s="1540"/>
      <c r="EG357" s="1540"/>
      <c r="EH357" s="1540"/>
      <c r="EI357" s="1540"/>
      <c r="EJ357" s="1540"/>
      <c r="EK357" s="1540"/>
      <c r="EL357" s="1540"/>
      <c r="EM357" s="1540"/>
      <c r="EN357" s="1540"/>
      <c r="EO357" s="1540"/>
      <c r="EP357" s="1540"/>
      <c r="EQ357" s="1540"/>
      <c r="ER357" s="1540"/>
      <c r="ES357" s="1540"/>
      <c r="ET357" s="1540"/>
      <c r="EU357" s="1540"/>
      <c r="EV357" s="1540"/>
      <c r="EW357" s="1540"/>
      <c r="EX357" s="1540"/>
      <c r="EY357" s="1540"/>
      <c r="EZ357" s="1540"/>
      <c r="FA357" s="1540"/>
      <c r="FB357" s="1540"/>
      <c r="FC357" s="1540"/>
      <c r="FD357" s="1540"/>
      <c r="FE357" s="1540"/>
      <c r="FF357" s="1540"/>
      <c r="FG357" s="1540"/>
      <c r="FH357" s="1540"/>
      <c r="FI357" s="1540"/>
      <c r="FJ357" s="1540"/>
      <c r="FK357" s="1540"/>
      <c r="FL357" s="1540"/>
      <c r="FM357" s="1540"/>
      <c r="FN357" s="1540"/>
      <c r="FO357" s="1540"/>
      <c r="FP357" s="1540"/>
      <c r="FQ357" s="1540"/>
      <c r="FR357" s="1540"/>
      <c r="FS357" s="1540"/>
      <c r="FT357" s="1540"/>
      <c r="FU357" s="1540"/>
      <c r="FV357" s="1540"/>
      <c r="FW357" s="1540"/>
      <c r="FX357" s="1540"/>
      <c r="FY357" s="1540"/>
      <c r="FZ357" s="1540"/>
      <c r="GA357" s="1540"/>
      <c r="GB357" s="1540"/>
      <c r="GC357" s="1540"/>
      <c r="GD357" s="1540"/>
      <c r="GE357" s="1540"/>
      <c r="GF357" s="1540"/>
      <c r="GG357" s="1540"/>
      <c r="GH357" s="1540"/>
      <c r="GI357" s="1540"/>
      <c r="GJ357" s="1540"/>
      <c r="GK357" s="1540"/>
      <c r="GL357" s="1540"/>
      <c r="GM357" s="1540"/>
      <c r="GN357" s="1540"/>
      <c r="GO357" s="1540"/>
      <c r="GP357" s="1540"/>
      <c r="GQ357" s="1540"/>
      <c r="GR357" s="1540"/>
      <c r="GS357" s="1540"/>
      <c r="GT357" s="1540"/>
      <c r="GU357" s="1540"/>
      <c r="GV357" s="1540"/>
      <c r="GW357" s="1540"/>
      <c r="GX357" s="1540"/>
      <c r="GY357" s="1540"/>
      <c r="GZ357" s="1540"/>
      <c r="HA357" s="1540"/>
      <c r="HB357" s="1540"/>
      <c r="HC357" s="1540"/>
      <c r="HD357" s="1540"/>
      <c r="HE357" s="1540"/>
      <c r="HF357" s="1540"/>
      <c r="HG357" s="1540"/>
      <c r="HH357" s="1540"/>
      <c r="HI357" s="1540"/>
      <c r="HJ357" s="1540"/>
      <c r="HK357" s="1540"/>
      <c r="HL357" s="1540"/>
      <c r="HM357" s="1540"/>
      <c r="HN357" s="1540"/>
      <c r="HO357" s="1540"/>
      <c r="HP357" s="1540"/>
      <c r="HQ357" s="1540"/>
      <c r="HR357" s="1540"/>
      <c r="HS357" s="1540"/>
      <c r="HT357" s="1540"/>
      <c r="HU357" s="1540"/>
      <c r="HV357" s="1540"/>
      <c r="HW357" s="1540"/>
      <c r="HX357" s="1540"/>
      <c r="HY357" s="1540"/>
      <c r="HZ357" s="1540"/>
      <c r="IA357" s="1540"/>
      <c r="IB357" s="1540"/>
      <c r="IC357" s="1540"/>
      <c r="ID357" s="1540"/>
      <c r="IE357" s="1540"/>
      <c r="IF357" s="1540"/>
      <c r="IG357" s="1540"/>
      <c r="IH357" s="1540"/>
    </row>
    <row r="358" spans="1:242" ht="33" customHeight="1">
      <c r="A358" s="1116" t="s">
        <v>697</v>
      </c>
      <c r="B358" s="1116" t="s">
        <v>688</v>
      </c>
      <c r="C358" s="1117" t="s">
        <v>873</v>
      </c>
      <c r="D358" s="1114"/>
      <c r="E358" s="953" t="s">
        <v>500</v>
      </c>
      <c r="F358" s="990"/>
      <c r="G358" s="1114" t="s">
        <v>1039</v>
      </c>
      <c r="H358" s="806"/>
      <c r="I358" s="984"/>
      <c r="J358" s="984"/>
      <c r="K358" s="814"/>
      <c r="L358" s="814"/>
      <c r="M358" s="802"/>
      <c r="N358" s="801"/>
      <c r="O358" s="801"/>
      <c r="P358" s="1688"/>
      <c r="Q358" s="1743"/>
      <c r="R358" s="1744"/>
      <c r="S358" s="1571"/>
      <c r="T358" s="801"/>
      <c r="U358" s="801"/>
      <c r="V358" s="801"/>
      <c r="W358" s="801"/>
      <c r="X358" s="801"/>
      <c r="Y358" s="801"/>
      <c r="Z358" s="801"/>
      <c r="AA358" s="801"/>
      <c r="AB358" s="801"/>
      <c r="AC358" s="801"/>
      <c r="AD358" s="801"/>
      <c r="AE358" s="801"/>
      <c r="AF358" s="801"/>
      <c r="AG358" s="801"/>
      <c r="AH358" s="801"/>
      <c r="AI358" s="801"/>
      <c r="HF358" s="1201"/>
      <c r="HG358" s="1201"/>
      <c r="HH358" s="1201"/>
      <c r="HI358" s="1201"/>
      <c r="HJ358" s="1201"/>
      <c r="HK358" s="1201"/>
      <c r="HL358" s="1201"/>
      <c r="HM358" s="1201"/>
      <c r="HN358" s="1201"/>
    </row>
    <row r="359" spans="1:242" ht="30.75" customHeight="1">
      <c r="A359" s="1009"/>
      <c r="B359" s="993" t="s">
        <v>689</v>
      </c>
      <c r="C359" s="922" t="s">
        <v>690</v>
      </c>
      <c r="D359" s="818" t="s">
        <v>300</v>
      </c>
      <c r="E359" s="579" t="s">
        <v>499</v>
      </c>
      <c r="F359" s="585"/>
      <c r="G359" s="579" t="s">
        <v>1039</v>
      </c>
      <c r="H359" s="578"/>
      <c r="I359" s="654" t="s">
        <v>44</v>
      </c>
      <c r="J359" s="745">
        <v>2</v>
      </c>
      <c r="K359" s="1213" t="s">
        <v>782</v>
      </c>
      <c r="L359" s="770">
        <v>11</v>
      </c>
      <c r="M359" s="770"/>
      <c r="N359" s="673"/>
      <c r="O359" s="641">
        <v>18</v>
      </c>
      <c r="P359" s="1596"/>
      <c r="Q359" s="1776" t="s">
        <v>1157</v>
      </c>
      <c r="R359" s="1775" t="s">
        <v>1114</v>
      </c>
      <c r="S359" s="1634">
        <v>1</v>
      </c>
      <c r="T359" s="1389" t="s">
        <v>104</v>
      </c>
      <c r="U359" s="1389" t="s">
        <v>105</v>
      </c>
      <c r="V359" s="1389" t="s">
        <v>115</v>
      </c>
      <c r="W359" s="1635">
        <v>1</v>
      </c>
      <c r="X359" s="1636" t="s">
        <v>107</v>
      </c>
      <c r="Y359" s="1636" t="s">
        <v>105</v>
      </c>
      <c r="Z359" s="1636" t="s">
        <v>115</v>
      </c>
      <c r="AA359" s="1356">
        <v>1</v>
      </c>
      <c r="AB359" s="1357" t="s">
        <v>107</v>
      </c>
      <c r="AC359" s="1357" t="s">
        <v>105</v>
      </c>
      <c r="AD359" s="1357" t="s">
        <v>115</v>
      </c>
      <c r="AE359" s="661">
        <v>1</v>
      </c>
      <c r="AF359" s="660" t="s">
        <v>107</v>
      </c>
      <c r="AG359" s="660" t="s">
        <v>105</v>
      </c>
      <c r="AH359" s="660" t="s">
        <v>115</v>
      </c>
      <c r="AI359" s="790" t="s">
        <v>425</v>
      </c>
    </row>
    <row r="360" spans="1:242" ht="178.5">
      <c r="A360" s="1009"/>
      <c r="B360" s="993" t="s">
        <v>691</v>
      </c>
      <c r="C360" s="922" t="s">
        <v>692</v>
      </c>
      <c r="D360" s="818" t="s">
        <v>301</v>
      </c>
      <c r="E360" s="579" t="s">
        <v>499</v>
      </c>
      <c r="F360" s="579"/>
      <c r="G360" s="579" t="s">
        <v>1039</v>
      </c>
      <c r="H360" s="578"/>
      <c r="I360" s="654" t="s">
        <v>44</v>
      </c>
      <c r="J360" s="745">
        <v>2</v>
      </c>
      <c r="K360" s="1213" t="s">
        <v>782</v>
      </c>
      <c r="L360" s="770">
        <v>11</v>
      </c>
      <c r="M360" s="770"/>
      <c r="N360" s="673"/>
      <c r="O360" s="825"/>
      <c r="P360" s="1704">
        <v>18</v>
      </c>
      <c r="Q360" s="1776" t="s">
        <v>1157</v>
      </c>
      <c r="R360" s="1812" t="s">
        <v>1121</v>
      </c>
      <c r="S360" s="1684" t="s">
        <v>1043</v>
      </c>
      <c r="T360" s="1431" t="s">
        <v>104</v>
      </c>
      <c r="U360" s="1431" t="s">
        <v>113</v>
      </c>
      <c r="V360" s="1431" t="s">
        <v>1044</v>
      </c>
      <c r="W360" s="1635">
        <v>1</v>
      </c>
      <c r="X360" s="1636" t="s">
        <v>107</v>
      </c>
      <c r="Y360" s="1636" t="s">
        <v>108</v>
      </c>
      <c r="Z360" s="1636" t="s">
        <v>151</v>
      </c>
      <c r="AA360" s="1356">
        <v>1</v>
      </c>
      <c r="AB360" s="1357" t="s">
        <v>107</v>
      </c>
      <c r="AC360" s="1357" t="s">
        <v>108</v>
      </c>
      <c r="AD360" s="1357" t="s">
        <v>151</v>
      </c>
      <c r="AE360" s="661">
        <v>1</v>
      </c>
      <c r="AF360" s="660" t="s">
        <v>107</v>
      </c>
      <c r="AG360" s="660" t="s">
        <v>108</v>
      </c>
      <c r="AH360" s="660" t="s">
        <v>151</v>
      </c>
      <c r="AI360" s="790" t="s">
        <v>426</v>
      </c>
    </row>
    <row r="361" spans="1:242" ht="38.25">
      <c r="A361" s="1009"/>
      <c r="B361" s="993" t="s">
        <v>693</v>
      </c>
      <c r="C361" s="922" t="s">
        <v>694</v>
      </c>
      <c r="D361" s="818" t="s">
        <v>302</v>
      </c>
      <c r="E361" s="579" t="s">
        <v>499</v>
      </c>
      <c r="F361" s="585"/>
      <c r="G361" s="579" t="s">
        <v>1039</v>
      </c>
      <c r="H361" s="578"/>
      <c r="I361" s="654" t="s">
        <v>46</v>
      </c>
      <c r="J361" s="745">
        <v>3</v>
      </c>
      <c r="K361" s="1213" t="s">
        <v>788</v>
      </c>
      <c r="L361" s="770">
        <v>11</v>
      </c>
      <c r="M361" s="770"/>
      <c r="N361" s="673"/>
      <c r="O361" s="641">
        <v>18</v>
      </c>
      <c r="P361" s="1596"/>
      <c r="Q361" s="1776" t="s">
        <v>1157</v>
      </c>
      <c r="R361" s="1775" t="s">
        <v>1114</v>
      </c>
      <c r="S361" s="1634">
        <v>1</v>
      </c>
      <c r="T361" s="1389" t="s">
        <v>104</v>
      </c>
      <c r="U361" s="1389" t="s">
        <v>105</v>
      </c>
      <c r="V361" s="1389" t="s">
        <v>115</v>
      </c>
      <c r="W361" s="1639">
        <v>1</v>
      </c>
      <c r="X361" s="1640" t="s">
        <v>107</v>
      </c>
      <c r="Y361" s="1640" t="s">
        <v>105</v>
      </c>
      <c r="Z361" s="1640" t="s">
        <v>115</v>
      </c>
      <c r="AA361" s="1356">
        <v>1</v>
      </c>
      <c r="AB361" s="1357" t="s">
        <v>107</v>
      </c>
      <c r="AC361" s="1357" t="s">
        <v>105</v>
      </c>
      <c r="AD361" s="1357" t="s">
        <v>115</v>
      </c>
      <c r="AE361" s="661">
        <v>1</v>
      </c>
      <c r="AF361" s="660" t="s">
        <v>107</v>
      </c>
      <c r="AG361" s="660" t="s">
        <v>105</v>
      </c>
      <c r="AH361" s="660" t="s">
        <v>115</v>
      </c>
      <c r="AI361" s="790" t="s">
        <v>427</v>
      </c>
    </row>
    <row r="362" spans="1:242" ht="63.75">
      <c r="A362" s="1009"/>
      <c r="B362" s="993" t="s">
        <v>695</v>
      </c>
      <c r="C362" s="922" t="s">
        <v>696</v>
      </c>
      <c r="D362" s="818" t="s">
        <v>303</v>
      </c>
      <c r="E362" s="579" t="s">
        <v>499</v>
      </c>
      <c r="F362" s="585"/>
      <c r="G362" s="579" t="s">
        <v>1039</v>
      </c>
      <c r="H362" s="578"/>
      <c r="I362" s="654" t="s">
        <v>46</v>
      </c>
      <c r="J362" s="745">
        <v>3</v>
      </c>
      <c r="K362" s="1213" t="s">
        <v>788</v>
      </c>
      <c r="L362" s="770">
        <v>11</v>
      </c>
      <c r="M362" s="770"/>
      <c r="N362" s="753"/>
      <c r="O362" s="641">
        <v>18</v>
      </c>
      <c r="P362" s="1596"/>
      <c r="Q362" s="1776" t="s">
        <v>1157</v>
      </c>
      <c r="R362" s="1775" t="s">
        <v>1114</v>
      </c>
      <c r="S362" s="1634">
        <v>1</v>
      </c>
      <c r="T362" s="1389" t="s">
        <v>104</v>
      </c>
      <c r="U362" s="1389" t="s">
        <v>105</v>
      </c>
      <c r="V362" s="1389" t="s">
        <v>115</v>
      </c>
      <c r="W362" s="1639">
        <v>1</v>
      </c>
      <c r="X362" s="1640" t="s">
        <v>107</v>
      </c>
      <c r="Y362" s="1640" t="s">
        <v>105</v>
      </c>
      <c r="Z362" s="1640" t="s">
        <v>115</v>
      </c>
      <c r="AA362" s="1356">
        <v>1</v>
      </c>
      <c r="AB362" s="1357" t="s">
        <v>107</v>
      </c>
      <c r="AC362" s="1357" t="s">
        <v>105</v>
      </c>
      <c r="AD362" s="1357" t="s">
        <v>115</v>
      </c>
      <c r="AE362" s="661">
        <v>1</v>
      </c>
      <c r="AF362" s="660" t="s">
        <v>107</v>
      </c>
      <c r="AG362" s="660" t="s">
        <v>105</v>
      </c>
      <c r="AH362" s="660" t="s">
        <v>115</v>
      </c>
      <c r="AI362" s="790" t="s">
        <v>428</v>
      </c>
    </row>
    <row r="363" spans="1:242" ht="25.5">
      <c r="A363" s="1116" t="s">
        <v>702</v>
      </c>
      <c r="B363" s="1116" t="s">
        <v>698</v>
      </c>
      <c r="C363" s="1117" t="s">
        <v>699</v>
      </c>
      <c r="D363" s="1114"/>
      <c r="E363" s="953" t="s">
        <v>500</v>
      </c>
      <c r="F363" s="990"/>
      <c r="G363" s="1114" t="s">
        <v>1039</v>
      </c>
      <c r="H363" s="806"/>
      <c r="I363" s="984"/>
      <c r="J363" s="984"/>
      <c r="K363" s="814"/>
      <c r="L363" s="814"/>
      <c r="M363" s="802"/>
      <c r="N363" s="801"/>
      <c r="O363" s="801"/>
      <c r="P363" s="1688"/>
      <c r="Q363" s="1743"/>
      <c r="R363" s="1744"/>
      <c r="S363" s="1571"/>
      <c r="T363" s="801"/>
      <c r="U363" s="801"/>
      <c r="V363" s="801"/>
      <c r="W363" s="801"/>
      <c r="X363" s="801"/>
      <c r="Y363" s="801"/>
      <c r="Z363" s="801"/>
      <c r="AA363" s="801"/>
      <c r="AB363" s="801"/>
      <c r="AC363" s="801"/>
      <c r="AD363" s="801"/>
      <c r="AE363" s="801"/>
      <c r="AF363" s="801"/>
      <c r="AG363" s="801"/>
      <c r="AH363" s="801"/>
      <c r="AI363" s="801"/>
      <c r="HF363" s="1201"/>
      <c r="HG363" s="1201"/>
      <c r="HH363" s="1201"/>
      <c r="HI363" s="1201"/>
      <c r="HJ363" s="1201"/>
      <c r="HK363" s="1201"/>
      <c r="HL363" s="1201"/>
      <c r="HM363" s="1201"/>
      <c r="HN363" s="1201"/>
    </row>
    <row r="364" spans="1:242" ht="52.5" customHeight="1">
      <c r="A364" s="1009"/>
      <c r="B364" s="817" t="s">
        <v>704</v>
      </c>
      <c r="C364" s="809" t="s">
        <v>364</v>
      </c>
      <c r="D364" s="818"/>
      <c r="E364" s="579" t="s">
        <v>499</v>
      </c>
      <c r="F364" s="579"/>
      <c r="G364" s="579" t="s">
        <v>1039</v>
      </c>
      <c r="H364" s="578"/>
      <c r="I364" s="654" t="s">
        <v>44</v>
      </c>
      <c r="J364" s="745">
        <v>2</v>
      </c>
      <c r="K364" s="1213" t="s">
        <v>787</v>
      </c>
      <c r="L364" s="770">
        <v>11</v>
      </c>
      <c r="M364" s="770"/>
      <c r="N364" s="673"/>
      <c r="O364" s="641">
        <v>18</v>
      </c>
      <c r="P364" s="1596"/>
      <c r="Q364" s="1776" t="s">
        <v>1157</v>
      </c>
      <c r="R364" s="1775" t="s">
        <v>1119</v>
      </c>
      <c r="S364" s="1634">
        <v>1</v>
      </c>
      <c r="T364" s="1389" t="s">
        <v>104</v>
      </c>
      <c r="U364" s="1389" t="s">
        <v>105</v>
      </c>
      <c r="V364" s="1389" t="s">
        <v>115</v>
      </c>
      <c r="W364" s="1639">
        <v>1</v>
      </c>
      <c r="X364" s="1640" t="s">
        <v>107</v>
      </c>
      <c r="Y364" s="1640" t="s">
        <v>105</v>
      </c>
      <c r="Z364" s="1640" t="s">
        <v>598</v>
      </c>
      <c r="AA364" s="1356">
        <v>1</v>
      </c>
      <c r="AB364" s="1357" t="s">
        <v>107</v>
      </c>
      <c r="AC364" s="1357" t="s">
        <v>105</v>
      </c>
      <c r="AD364" s="1357" t="s">
        <v>598</v>
      </c>
      <c r="AE364" s="661">
        <v>1</v>
      </c>
      <c r="AF364" s="660" t="s">
        <v>107</v>
      </c>
      <c r="AG364" s="660" t="s">
        <v>105</v>
      </c>
      <c r="AH364" s="660" t="s">
        <v>598</v>
      </c>
      <c r="AI364" s="790"/>
    </row>
    <row r="365" spans="1:242" ht="76.5">
      <c r="A365" s="885"/>
      <c r="B365" s="993" t="s">
        <v>705</v>
      </c>
      <c r="C365" s="809" t="s">
        <v>365</v>
      </c>
      <c r="D365" s="818" t="s">
        <v>304</v>
      </c>
      <c r="E365" s="579" t="s">
        <v>499</v>
      </c>
      <c r="F365" s="585"/>
      <c r="G365" s="579" t="s">
        <v>1039</v>
      </c>
      <c r="H365" s="578"/>
      <c r="I365" s="654" t="s">
        <v>44</v>
      </c>
      <c r="J365" s="745">
        <v>2</v>
      </c>
      <c r="K365" s="1213" t="s">
        <v>801</v>
      </c>
      <c r="L365" s="770">
        <v>11</v>
      </c>
      <c r="M365" s="770"/>
      <c r="N365" s="673"/>
      <c r="O365" s="641">
        <v>18</v>
      </c>
      <c r="P365" s="1596"/>
      <c r="Q365" s="1776" t="s">
        <v>1157</v>
      </c>
      <c r="R365" s="1775" t="s">
        <v>1115</v>
      </c>
      <c r="S365" s="1634">
        <v>1</v>
      </c>
      <c r="T365" s="1389" t="s">
        <v>104</v>
      </c>
      <c r="U365" s="1389" t="s">
        <v>105</v>
      </c>
      <c r="V365" s="1389" t="s">
        <v>115</v>
      </c>
      <c r="W365" s="1639">
        <v>1</v>
      </c>
      <c r="X365" s="1640" t="s">
        <v>107</v>
      </c>
      <c r="Y365" s="1640" t="s">
        <v>105</v>
      </c>
      <c r="Z365" s="1640" t="s">
        <v>598</v>
      </c>
      <c r="AA365" s="1356">
        <v>1</v>
      </c>
      <c r="AB365" s="1357" t="s">
        <v>107</v>
      </c>
      <c r="AC365" s="1357" t="s">
        <v>105</v>
      </c>
      <c r="AD365" s="1357" t="s">
        <v>598</v>
      </c>
      <c r="AE365" s="661">
        <v>1</v>
      </c>
      <c r="AF365" s="660" t="s">
        <v>107</v>
      </c>
      <c r="AG365" s="660" t="s">
        <v>105</v>
      </c>
      <c r="AH365" s="660" t="s">
        <v>598</v>
      </c>
      <c r="AI365" s="790" t="s">
        <v>429</v>
      </c>
    </row>
    <row r="366" spans="1:242" ht="28.5" customHeight="1">
      <c r="A366" s="1116" t="s">
        <v>703</v>
      </c>
      <c r="B366" s="1116" t="s">
        <v>700</v>
      </c>
      <c r="C366" s="1117" t="s">
        <v>701</v>
      </c>
      <c r="D366" s="1114"/>
      <c r="E366" s="953" t="s">
        <v>500</v>
      </c>
      <c r="F366" s="990"/>
      <c r="G366" s="1114" t="s">
        <v>1039</v>
      </c>
      <c r="H366" s="806"/>
      <c r="I366" s="984"/>
      <c r="J366" s="984"/>
      <c r="K366" s="814"/>
      <c r="L366" s="814"/>
      <c r="M366" s="802"/>
      <c r="N366" s="801"/>
      <c r="O366" s="801"/>
      <c r="P366" s="1688"/>
      <c r="Q366" s="1743"/>
      <c r="R366" s="1744"/>
      <c r="S366" s="1571"/>
      <c r="T366" s="801"/>
      <c r="U366" s="801"/>
      <c r="V366" s="801"/>
      <c r="W366" s="801"/>
      <c r="X366" s="801"/>
      <c r="Y366" s="801"/>
      <c r="Z366" s="801"/>
      <c r="AA366" s="801"/>
      <c r="AB366" s="801"/>
      <c r="AC366" s="801"/>
      <c r="AD366" s="801"/>
      <c r="AE366" s="801"/>
      <c r="AF366" s="801"/>
      <c r="AG366" s="801"/>
      <c r="AH366" s="801"/>
      <c r="AI366" s="801"/>
      <c r="HF366" s="1201"/>
      <c r="HG366" s="1201"/>
      <c r="HH366" s="1201"/>
      <c r="HI366" s="1201"/>
      <c r="HJ366" s="1201"/>
      <c r="HK366" s="1201"/>
      <c r="HL366" s="1201"/>
      <c r="HM366" s="1201"/>
      <c r="HN366" s="1201"/>
    </row>
    <row r="367" spans="1:242" ht="76.5">
      <c r="A367" s="1009"/>
      <c r="B367" s="817" t="s">
        <v>706</v>
      </c>
      <c r="C367" s="959" t="s">
        <v>877</v>
      </c>
      <c r="D367" s="818" t="s">
        <v>306</v>
      </c>
      <c r="E367" s="579" t="s">
        <v>499</v>
      </c>
      <c r="F367" s="585"/>
      <c r="G367" s="579" t="s">
        <v>1039</v>
      </c>
      <c r="H367" s="578"/>
      <c r="I367" s="654" t="s">
        <v>44</v>
      </c>
      <c r="J367" s="745">
        <v>2</v>
      </c>
      <c r="K367" s="1213" t="s">
        <v>803</v>
      </c>
      <c r="L367" s="770">
        <v>11</v>
      </c>
      <c r="M367" s="770"/>
      <c r="N367" s="767">
        <v>6</v>
      </c>
      <c r="O367" s="652">
        <v>12</v>
      </c>
      <c r="P367" s="1596"/>
      <c r="Q367" s="1776" t="s">
        <v>1157</v>
      </c>
      <c r="R367" s="1775" t="s">
        <v>1118</v>
      </c>
      <c r="S367" s="1634">
        <v>1</v>
      </c>
      <c r="T367" s="1389" t="s">
        <v>104</v>
      </c>
      <c r="U367" s="1389" t="s">
        <v>105</v>
      </c>
      <c r="V367" s="1389" t="s">
        <v>755</v>
      </c>
      <c r="W367" s="1635">
        <v>1</v>
      </c>
      <c r="X367" s="1636" t="s">
        <v>107</v>
      </c>
      <c r="Y367" s="1636" t="s">
        <v>105</v>
      </c>
      <c r="Z367" s="1636" t="s">
        <v>125</v>
      </c>
      <c r="AA367" s="1356">
        <v>1</v>
      </c>
      <c r="AB367" s="1357" t="s">
        <v>107</v>
      </c>
      <c r="AC367" s="1357" t="s">
        <v>105</v>
      </c>
      <c r="AD367" s="1357" t="s">
        <v>125</v>
      </c>
      <c r="AE367" s="661">
        <v>1</v>
      </c>
      <c r="AF367" s="660" t="s">
        <v>107</v>
      </c>
      <c r="AG367" s="660" t="s">
        <v>105</v>
      </c>
      <c r="AH367" s="660" t="s">
        <v>125</v>
      </c>
      <c r="AI367" s="790" t="s">
        <v>430</v>
      </c>
    </row>
    <row r="368" spans="1:242" ht="63.75">
      <c r="A368" s="1009"/>
      <c r="B368" s="817" t="s">
        <v>707</v>
      </c>
      <c r="C368" s="959" t="s">
        <v>876</v>
      </c>
      <c r="D368" s="818" t="s">
        <v>305</v>
      </c>
      <c r="E368" s="621" t="s">
        <v>499</v>
      </c>
      <c r="F368" s="579"/>
      <c r="G368" s="579" t="s">
        <v>1039</v>
      </c>
      <c r="H368" s="578"/>
      <c r="I368" s="654" t="s">
        <v>44</v>
      </c>
      <c r="J368" s="745">
        <v>2</v>
      </c>
      <c r="K368" s="1213" t="s">
        <v>788</v>
      </c>
      <c r="L368" s="770">
        <v>11</v>
      </c>
      <c r="M368" s="770"/>
      <c r="N368" s="767">
        <v>6</v>
      </c>
      <c r="O368" s="652">
        <v>12</v>
      </c>
      <c r="P368" s="1596"/>
      <c r="Q368" s="1776" t="s">
        <v>1157</v>
      </c>
      <c r="R368" s="1775" t="s">
        <v>1115</v>
      </c>
      <c r="S368" s="1634">
        <v>1</v>
      </c>
      <c r="T368" s="1389" t="s">
        <v>104</v>
      </c>
      <c r="U368" s="1389" t="s">
        <v>105</v>
      </c>
      <c r="V368" s="1675" t="s">
        <v>1087</v>
      </c>
      <c r="W368" s="1635">
        <v>1</v>
      </c>
      <c r="X368" s="1636" t="s">
        <v>107</v>
      </c>
      <c r="Y368" s="1636" t="s">
        <v>105</v>
      </c>
      <c r="Z368" s="1676" t="s">
        <v>1088</v>
      </c>
      <c r="AA368" s="1356">
        <v>1</v>
      </c>
      <c r="AB368" s="1357" t="s">
        <v>107</v>
      </c>
      <c r="AC368" s="1357" t="s">
        <v>105</v>
      </c>
      <c r="AD368" s="1357" t="s">
        <v>125</v>
      </c>
      <c r="AE368" s="661">
        <v>1</v>
      </c>
      <c r="AF368" s="660" t="s">
        <v>107</v>
      </c>
      <c r="AG368" s="660" t="s">
        <v>105</v>
      </c>
      <c r="AH368" s="660" t="s">
        <v>125</v>
      </c>
      <c r="AI368" s="790" t="s">
        <v>431</v>
      </c>
    </row>
    <row r="369" spans="1:241" ht="76.5">
      <c r="A369" s="1089"/>
      <c r="B369" s="917" t="s">
        <v>708</v>
      </c>
      <c r="C369" s="983" t="s">
        <v>878</v>
      </c>
      <c r="D369" s="1268"/>
      <c r="E369" s="621" t="s">
        <v>499</v>
      </c>
      <c r="F369" s="1055"/>
      <c r="G369" s="828" t="s">
        <v>1039</v>
      </c>
      <c r="H369" s="822"/>
      <c r="I369" s="654" t="s">
        <v>44</v>
      </c>
      <c r="J369" s="745">
        <v>2</v>
      </c>
      <c r="K369" s="1213" t="s">
        <v>791</v>
      </c>
      <c r="L369" s="770">
        <v>11</v>
      </c>
      <c r="M369" s="770"/>
      <c r="N369" s="765"/>
      <c r="O369" s="641">
        <v>18</v>
      </c>
      <c r="P369" s="1596"/>
      <c r="Q369" s="1776" t="s">
        <v>1157</v>
      </c>
      <c r="R369" s="1775" t="s">
        <v>1123</v>
      </c>
      <c r="S369" s="1634">
        <v>1</v>
      </c>
      <c r="T369" s="1389" t="s">
        <v>104</v>
      </c>
      <c r="U369" s="1389" t="s">
        <v>113</v>
      </c>
      <c r="V369" s="1389" t="s">
        <v>1001</v>
      </c>
      <c r="W369" s="1635">
        <v>1</v>
      </c>
      <c r="X369" s="1636" t="s">
        <v>107</v>
      </c>
      <c r="Y369" s="1636" t="s">
        <v>108</v>
      </c>
      <c r="Z369" s="1636" t="s">
        <v>148</v>
      </c>
      <c r="AA369" s="1356">
        <v>1</v>
      </c>
      <c r="AB369" s="1357" t="s">
        <v>107</v>
      </c>
      <c r="AC369" s="1357" t="s">
        <v>108</v>
      </c>
      <c r="AD369" s="1357" t="s">
        <v>148</v>
      </c>
      <c r="AE369" s="661">
        <v>1</v>
      </c>
      <c r="AF369" s="660" t="s">
        <v>107</v>
      </c>
      <c r="AG369" s="660" t="s">
        <v>108</v>
      </c>
      <c r="AH369" s="660" t="s">
        <v>148</v>
      </c>
      <c r="AI369" s="790" t="s">
        <v>432</v>
      </c>
    </row>
    <row r="370" spans="1:241">
      <c r="A370" s="1038"/>
      <c r="B370" s="817"/>
      <c r="C370" s="922"/>
      <c r="D370" s="1235"/>
      <c r="E370" s="869"/>
      <c r="F370" s="1028"/>
      <c r="G370" s="869"/>
      <c r="H370" s="1011"/>
      <c r="I370" s="893"/>
      <c r="J370" s="927"/>
      <c r="K370" s="1056"/>
      <c r="L370" s="1056"/>
      <c r="M370" s="1056"/>
      <c r="N370" s="829"/>
      <c r="O370" s="829"/>
      <c r="P370" s="1596"/>
      <c r="Q370" s="1753"/>
      <c r="R370" s="1754"/>
      <c r="S370" s="1644"/>
      <c r="T370" s="1645"/>
      <c r="U370" s="1645"/>
      <c r="V370" s="1645"/>
      <c r="W370" s="1646"/>
      <c r="X370" s="1645"/>
      <c r="Y370" s="1645"/>
      <c r="Z370" s="1645"/>
      <c r="AA370" s="1346"/>
      <c r="AB370" s="1345"/>
      <c r="AC370" s="1345"/>
      <c r="AD370" s="1345"/>
      <c r="AE370" s="995"/>
      <c r="AF370" s="1059"/>
      <c r="AG370" s="1059"/>
      <c r="AH370" s="1059"/>
      <c r="AI370" s="1095"/>
    </row>
    <row r="371" spans="1:241" s="1026" customFormat="1" ht="30.75" customHeight="1">
      <c r="A371" s="1024"/>
      <c r="B371" s="956" t="s">
        <v>709</v>
      </c>
      <c r="C371" s="1159" t="s">
        <v>879</v>
      </c>
      <c r="D371" s="1053" t="s">
        <v>307</v>
      </c>
      <c r="E371" s="621" t="s">
        <v>499</v>
      </c>
      <c r="F371" s="1053"/>
      <c r="G371" s="579" t="s">
        <v>1039</v>
      </c>
      <c r="H371" s="956"/>
      <c r="I371" s="721" t="s">
        <v>44</v>
      </c>
      <c r="J371" s="748">
        <v>2</v>
      </c>
      <c r="K371" s="1214" t="s">
        <v>784</v>
      </c>
      <c r="L371" s="769" t="s">
        <v>885</v>
      </c>
      <c r="M371" s="769"/>
      <c r="N371" s="749"/>
      <c r="O371" s="641">
        <v>0</v>
      </c>
      <c r="P371" s="1607"/>
      <c r="Q371" s="1776" t="s">
        <v>1157</v>
      </c>
      <c r="R371" s="1775" t="s">
        <v>1157</v>
      </c>
      <c r="S371" s="1642">
        <v>1</v>
      </c>
      <c r="T371" s="1641" t="s">
        <v>104</v>
      </c>
      <c r="U371" s="1832" t="s">
        <v>111</v>
      </c>
      <c r="V371" s="1833"/>
      <c r="W371" s="1833"/>
      <c r="X371" s="1833"/>
      <c r="Y371" s="1833"/>
      <c r="Z371" s="1833"/>
      <c r="AA371" s="1833"/>
      <c r="AB371" s="1833"/>
      <c r="AC371" s="1833"/>
      <c r="AD371" s="1833"/>
      <c r="AE371" s="1833"/>
      <c r="AF371" s="1833"/>
      <c r="AG371" s="1833"/>
      <c r="AH371" s="1834"/>
      <c r="AI371" s="795"/>
      <c r="AJ371" s="1096"/>
      <c r="AK371" s="1096"/>
      <c r="AL371" s="1096"/>
      <c r="AM371" s="1096"/>
      <c r="AN371" s="1096"/>
      <c r="AO371" s="1096"/>
      <c r="AP371" s="1096"/>
      <c r="AQ371" s="1096"/>
      <c r="AR371" s="1096"/>
      <c r="AS371" s="1096"/>
      <c r="AT371" s="1096"/>
      <c r="AU371" s="1096"/>
      <c r="AV371" s="1096"/>
      <c r="AW371" s="1096"/>
      <c r="AX371" s="1096"/>
      <c r="AY371" s="1096"/>
      <c r="AZ371" s="1096"/>
      <c r="BA371" s="1096"/>
      <c r="BB371" s="1096"/>
      <c r="BC371" s="1096"/>
      <c r="BD371" s="1096"/>
      <c r="BE371" s="1096"/>
      <c r="BF371" s="1096"/>
      <c r="BG371" s="1096"/>
      <c r="BH371" s="1096"/>
      <c r="BI371" s="1096"/>
      <c r="BJ371" s="1096"/>
      <c r="BK371" s="1096"/>
      <c r="BL371" s="1096"/>
      <c r="BM371" s="1096"/>
      <c r="BN371" s="1096"/>
      <c r="BO371" s="1096"/>
      <c r="BP371" s="1096"/>
      <c r="BQ371" s="1096"/>
      <c r="BR371" s="1096"/>
      <c r="BS371" s="1096"/>
      <c r="BT371" s="1096"/>
      <c r="BU371" s="1096"/>
      <c r="BV371" s="1096"/>
      <c r="BW371" s="1096"/>
      <c r="BX371" s="1096"/>
      <c r="BY371" s="1096"/>
      <c r="BZ371" s="1096"/>
      <c r="CA371" s="1096"/>
      <c r="CB371" s="1096"/>
      <c r="CC371" s="1096"/>
      <c r="CD371" s="1096"/>
      <c r="CE371" s="1096"/>
      <c r="CF371" s="1096"/>
      <c r="CG371" s="1096"/>
      <c r="CH371" s="1096"/>
      <c r="CI371" s="1096"/>
      <c r="CJ371" s="1096"/>
      <c r="CK371" s="1096"/>
      <c r="CL371" s="1096"/>
      <c r="CM371" s="1096"/>
      <c r="CN371" s="1096"/>
      <c r="CO371" s="1096"/>
      <c r="CP371" s="1096"/>
      <c r="CQ371" s="1096"/>
      <c r="CR371" s="1096"/>
      <c r="CS371" s="1096"/>
      <c r="CT371" s="1096"/>
      <c r="CU371" s="1096"/>
      <c r="CV371" s="1096"/>
      <c r="CW371" s="1096"/>
      <c r="CX371" s="1096"/>
      <c r="CY371" s="1096"/>
      <c r="CZ371" s="1096"/>
      <c r="DA371" s="1096"/>
      <c r="DB371" s="1096"/>
      <c r="DC371" s="1096"/>
      <c r="DD371" s="1096"/>
      <c r="DE371" s="1096"/>
      <c r="DF371" s="1096"/>
      <c r="DG371" s="908"/>
      <c r="DH371" s="908"/>
      <c r="DI371" s="908"/>
      <c r="DJ371" s="908"/>
      <c r="DK371" s="908"/>
      <c r="DL371" s="908"/>
      <c r="DM371" s="908"/>
      <c r="DN371" s="908"/>
      <c r="DO371" s="908"/>
      <c r="DP371" s="908"/>
      <c r="DQ371" s="908"/>
      <c r="DR371" s="908"/>
      <c r="DS371" s="908"/>
      <c r="DT371" s="908"/>
      <c r="DU371" s="908"/>
      <c r="DV371" s="908"/>
      <c r="DW371" s="908"/>
      <c r="DX371" s="908"/>
      <c r="DY371" s="908"/>
      <c r="DZ371" s="908"/>
      <c r="EA371" s="908"/>
      <c r="EB371" s="908"/>
      <c r="EC371" s="908"/>
      <c r="ED371" s="908"/>
      <c r="EE371" s="908"/>
      <c r="EF371" s="908"/>
      <c r="EG371" s="908"/>
      <c r="EH371" s="908"/>
      <c r="EI371" s="908"/>
      <c r="EJ371" s="908"/>
      <c r="EK371" s="908"/>
      <c r="EL371" s="908"/>
      <c r="EM371" s="908"/>
      <c r="EN371" s="908"/>
      <c r="EO371" s="908"/>
      <c r="EP371" s="908"/>
      <c r="EQ371" s="908"/>
      <c r="ER371" s="908"/>
      <c r="ES371" s="908"/>
      <c r="ET371" s="908"/>
      <c r="EU371" s="908"/>
      <c r="EV371" s="908"/>
      <c r="EW371" s="908"/>
      <c r="EX371" s="908"/>
      <c r="EY371" s="908"/>
      <c r="EZ371" s="908"/>
      <c r="FA371" s="908"/>
      <c r="FB371" s="908"/>
      <c r="FC371" s="908"/>
      <c r="FD371" s="908"/>
      <c r="FE371" s="908"/>
      <c r="FF371" s="908"/>
      <c r="FG371" s="908"/>
      <c r="FH371" s="908"/>
      <c r="FI371" s="908"/>
      <c r="FJ371" s="908"/>
      <c r="FK371" s="908"/>
      <c r="FL371" s="908"/>
      <c r="FM371" s="908"/>
      <c r="FN371" s="908"/>
      <c r="FO371" s="908"/>
      <c r="FP371" s="908"/>
      <c r="FQ371" s="908"/>
      <c r="FR371" s="908"/>
      <c r="FS371" s="908"/>
      <c r="FT371" s="908"/>
      <c r="FU371" s="908"/>
      <c r="FV371" s="908"/>
      <c r="FW371" s="908"/>
      <c r="FX371" s="908"/>
      <c r="FY371" s="908"/>
      <c r="FZ371" s="908"/>
      <c r="GA371" s="908"/>
      <c r="GB371" s="908"/>
      <c r="GC371" s="908"/>
      <c r="GD371" s="908"/>
      <c r="GE371" s="908"/>
      <c r="GF371" s="908"/>
      <c r="GG371" s="908"/>
      <c r="GH371" s="908"/>
      <c r="GI371" s="908"/>
      <c r="GJ371" s="908"/>
      <c r="GK371" s="908"/>
      <c r="GL371" s="908"/>
      <c r="GM371" s="908"/>
      <c r="GN371" s="908"/>
      <c r="GO371" s="908"/>
      <c r="GP371" s="908"/>
      <c r="GQ371" s="908"/>
      <c r="GR371" s="908"/>
      <c r="GS371" s="908"/>
      <c r="GT371" s="908"/>
      <c r="GU371" s="908"/>
      <c r="GV371" s="908"/>
      <c r="GW371" s="908"/>
      <c r="GX371" s="908"/>
      <c r="GY371" s="908"/>
      <c r="GZ371" s="908"/>
      <c r="HA371" s="908"/>
      <c r="HB371" s="908"/>
      <c r="HC371" s="908"/>
      <c r="HD371" s="908"/>
      <c r="HE371" s="908"/>
    </row>
    <row r="372" spans="1:241" ht="31.5" customHeight="1">
      <c r="A372" s="1140" t="s">
        <v>712</v>
      </c>
      <c r="B372" s="1140" t="s">
        <v>710</v>
      </c>
      <c r="C372" s="1184" t="s">
        <v>711</v>
      </c>
      <c r="D372" s="1114"/>
      <c r="E372" s="1133" t="s">
        <v>120</v>
      </c>
      <c r="F372" s="1141"/>
      <c r="G372" s="1084"/>
      <c r="H372" s="1171" t="s">
        <v>193</v>
      </c>
      <c r="I372" s="1113" t="s">
        <v>44</v>
      </c>
      <c r="J372" s="1113">
        <v>2</v>
      </c>
      <c r="K372" s="1207"/>
      <c r="L372" s="1207"/>
      <c r="M372" s="802"/>
      <c r="N372" s="801"/>
      <c r="O372" s="801"/>
      <c r="P372" s="1688"/>
      <c r="Q372" s="1743"/>
      <c r="R372" s="1744"/>
      <c r="S372" s="1571"/>
      <c r="T372" s="801"/>
      <c r="U372" s="801"/>
      <c r="V372" s="801"/>
      <c r="W372" s="801"/>
      <c r="X372" s="801"/>
      <c r="Y372" s="801"/>
      <c r="Z372" s="801"/>
      <c r="AA372" s="801"/>
      <c r="AB372" s="801"/>
      <c r="AC372" s="801"/>
      <c r="AD372" s="801"/>
      <c r="AE372" s="801"/>
      <c r="AF372" s="801"/>
      <c r="AG372" s="801"/>
      <c r="AH372" s="801"/>
      <c r="AI372" s="801"/>
      <c r="HF372" s="1201"/>
      <c r="HG372" s="1201"/>
      <c r="HH372" s="1201"/>
      <c r="HI372" s="1201"/>
      <c r="HJ372" s="1201"/>
      <c r="HK372" s="1201"/>
      <c r="HL372" s="1201"/>
      <c r="HM372" s="1201"/>
      <c r="HN372" s="1201"/>
    </row>
    <row r="373" spans="1:241" ht="103.5" customHeight="1">
      <c r="A373" s="1019"/>
      <c r="B373" s="1019" t="s">
        <v>135</v>
      </c>
      <c r="C373" s="1143" t="s">
        <v>137</v>
      </c>
      <c r="D373" s="1243" t="s">
        <v>836</v>
      </c>
      <c r="E373" s="621" t="s">
        <v>499</v>
      </c>
      <c r="F373" s="657" t="s">
        <v>1063</v>
      </c>
      <c r="G373" s="657" t="s">
        <v>590</v>
      </c>
      <c r="H373" s="1138"/>
      <c r="I373" s="721" t="s">
        <v>44</v>
      </c>
      <c r="J373" s="748" t="s">
        <v>44</v>
      </c>
      <c r="K373" s="1195" t="s">
        <v>748</v>
      </c>
      <c r="L373" s="1195">
        <v>12</v>
      </c>
      <c r="M373" s="764"/>
      <c r="N373" s="673"/>
      <c r="O373" s="641">
        <v>18</v>
      </c>
      <c r="P373" s="1596"/>
      <c r="Q373" s="1781" t="s">
        <v>1158</v>
      </c>
      <c r="R373" s="1774" t="s">
        <v>1146</v>
      </c>
      <c r="S373" s="1638">
        <v>1</v>
      </c>
      <c r="T373" s="1636" t="s">
        <v>104</v>
      </c>
      <c r="U373" s="1636" t="s">
        <v>113</v>
      </c>
      <c r="V373" s="1636" t="s">
        <v>942</v>
      </c>
      <c r="W373" s="1635">
        <v>1</v>
      </c>
      <c r="X373" s="1636" t="s">
        <v>107</v>
      </c>
      <c r="Y373" s="1636" t="s">
        <v>105</v>
      </c>
      <c r="Z373" s="1636" t="s">
        <v>125</v>
      </c>
      <c r="AA373" s="1356">
        <v>1</v>
      </c>
      <c r="AB373" s="1357" t="s">
        <v>107</v>
      </c>
      <c r="AC373" s="1357" t="s">
        <v>108</v>
      </c>
      <c r="AD373" s="1357" t="s">
        <v>161</v>
      </c>
      <c r="AE373" s="661">
        <v>1</v>
      </c>
      <c r="AF373" s="660" t="s">
        <v>107</v>
      </c>
      <c r="AG373" s="660" t="s">
        <v>108</v>
      </c>
      <c r="AH373" s="660" t="s">
        <v>161</v>
      </c>
      <c r="AI373" s="788" t="s">
        <v>380</v>
      </c>
    </row>
    <row r="374" spans="1:241" ht="103.5" customHeight="1">
      <c r="A374" s="1019"/>
      <c r="B374" s="1019" t="s">
        <v>713</v>
      </c>
      <c r="C374" s="1143" t="s">
        <v>138</v>
      </c>
      <c r="D374" s="1241" t="s">
        <v>837</v>
      </c>
      <c r="E374" s="621" t="s">
        <v>499</v>
      </c>
      <c r="F374" s="657" t="s">
        <v>1063</v>
      </c>
      <c r="G374" s="579" t="s">
        <v>568</v>
      </c>
      <c r="H374" s="1138"/>
      <c r="I374" s="721" t="s">
        <v>44</v>
      </c>
      <c r="J374" s="748" t="s">
        <v>44</v>
      </c>
      <c r="K374" s="1212" t="s">
        <v>743</v>
      </c>
      <c r="L374" s="1212">
        <v>14</v>
      </c>
      <c r="M374" s="764"/>
      <c r="N374" s="673"/>
      <c r="O374" s="641">
        <v>18</v>
      </c>
      <c r="P374" s="1596"/>
      <c r="Q374" s="1782" t="s">
        <v>1154</v>
      </c>
      <c r="R374" s="1783" t="s">
        <v>1155</v>
      </c>
      <c r="S374" s="1638">
        <v>1</v>
      </c>
      <c r="T374" s="1636" t="s">
        <v>104</v>
      </c>
      <c r="U374" s="1636" t="s">
        <v>113</v>
      </c>
      <c r="V374" s="1636" t="s">
        <v>942</v>
      </c>
      <c r="W374" s="1635">
        <v>1</v>
      </c>
      <c r="X374" s="1636" t="s">
        <v>107</v>
      </c>
      <c r="Y374" s="1636" t="s">
        <v>105</v>
      </c>
      <c r="Z374" s="1636" t="s">
        <v>125</v>
      </c>
      <c r="AA374" s="1356">
        <v>1</v>
      </c>
      <c r="AB374" s="1357" t="s">
        <v>107</v>
      </c>
      <c r="AC374" s="1357" t="s">
        <v>105</v>
      </c>
      <c r="AD374" s="1357" t="s">
        <v>125</v>
      </c>
      <c r="AE374" s="661">
        <v>1</v>
      </c>
      <c r="AF374" s="660" t="s">
        <v>107</v>
      </c>
      <c r="AG374" s="660" t="s">
        <v>105</v>
      </c>
      <c r="AH374" s="660" t="s">
        <v>125</v>
      </c>
      <c r="AI374" s="788" t="s">
        <v>381</v>
      </c>
    </row>
    <row r="375" spans="1:241" ht="39.75" customHeight="1">
      <c r="A375" s="1108"/>
      <c r="B375" s="1149" t="s">
        <v>714</v>
      </c>
      <c r="C375" s="1162" t="s">
        <v>715</v>
      </c>
      <c r="D375" s="1264"/>
      <c r="E375" s="621" t="s">
        <v>499</v>
      </c>
      <c r="F375" s="1074" t="s">
        <v>726</v>
      </c>
      <c r="G375" s="1074" t="s">
        <v>568</v>
      </c>
      <c r="H375" s="1108"/>
      <c r="I375" s="721" t="s">
        <v>44</v>
      </c>
      <c r="J375" s="748" t="s">
        <v>44</v>
      </c>
      <c r="K375" s="1212" t="s">
        <v>799</v>
      </c>
      <c r="L375" s="1195" t="str">
        <f>"09"</f>
        <v>09</v>
      </c>
      <c r="M375" s="996"/>
      <c r="N375" s="848"/>
      <c r="O375" s="829">
        <v>15</v>
      </c>
      <c r="P375" s="1596"/>
      <c r="Q375" s="1776" t="s">
        <v>1157</v>
      </c>
      <c r="R375" s="1775" t="s">
        <v>1118</v>
      </c>
      <c r="S375" s="1634">
        <v>1</v>
      </c>
      <c r="T375" s="1389" t="s">
        <v>104</v>
      </c>
      <c r="U375" s="1389" t="s">
        <v>113</v>
      </c>
      <c r="V375" s="1389" t="s">
        <v>943</v>
      </c>
      <c r="W375" s="1635">
        <v>1</v>
      </c>
      <c r="X375" s="1636" t="s">
        <v>107</v>
      </c>
      <c r="Y375" s="1636" t="s">
        <v>105</v>
      </c>
      <c r="Z375" s="1636" t="s">
        <v>125</v>
      </c>
      <c r="AA375" s="1356">
        <v>1</v>
      </c>
      <c r="AB375" s="1357" t="s">
        <v>107</v>
      </c>
      <c r="AC375" s="1357" t="s">
        <v>105</v>
      </c>
      <c r="AD375" s="1357" t="s">
        <v>125</v>
      </c>
      <c r="AE375" s="661">
        <v>1</v>
      </c>
      <c r="AF375" s="660" t="s">
        <v>107</v>
      </c>
      <c r="AG375" s="660" t="s">
        <v>105</v>
      </c>
      <c r="AH375" s="660" t="s">
        <v>125</v>
      </c>
      <c r="AI375" s="797"/>
    </row>
    <row r="376" spans="1:241" s="1303" customFormat="1" ht="30.75" customHeight="1">
      <c r="A376" s="1208" t="s">
        <v>874</v>
      </c>
      <c r="B376" s="1208" t="s">
        <v>716</v>
      </c>
      <c r="C376" s="804" t="s">
        <v>1032</v>
      </c>
      <c r="D376" s="1232" t="s">
        <v>901</v>
      </c>
      <c r="E376" s="1194" t="s">
        <v>596</v>
      </c>
      <c r="F376" s="1194"/>
      <c r="G376" s="1150"/>
      <c r="H376" s="1168"/>
      <c r="I376" s="1193">
        <f>+I378+I379+I380</f>
        <v>6</v>
      </c>
      <c r="J376" s="1193">
        <f>+J378+J379+J380</f>
        <v>6</v>
      </c>
      <c r="K376" s="1208"/>
      <c r="L376" s="1208"/>
      <c r="M376" s="1044"/>
      <c r="N376" s="889"/>
      <c r="O376" s="889"/>
      <c r="P376" s="1693"/>
      <c r="Q376" s="1755"/>
      <c r="R376" s="1756"/>
      <c r="S376" s="1618"/>
      <c r="T376" s="1040"/>
      <c r="U376" s="1105"/>
      <c r="V376" s="967"/>
      <c r="W376" s="1105"/>
      <c r="X376" s="1105"/>
      <c r="Y376" s="1105"/>
      <c r="Z376" s="1105"/>
      <c r="AA376" s="1105"/>
      <c r="AB376" s="1105"/>
      <c r="AC376" s="1105"/>
      <c r="AD376" s="1105"/>
      <c r="AE376" s="1105"/>
      <c r="AF376" s="1105"/>
      <c r="AG376" s="1105"/>
      <c r="AH376" s="1105"/>
      <c r="AI376" s="884"/>
      <c r="AJ376" s="1061"/>
      <c r="AK376" s="1061"/>
      <c r="AL376" s="1061"/>
      <c r="AM376" s="1061"/>
      <c r="AN376" s="1061"/>
      <c r="AO376" s="1061"/>
      <c r="AP376" s="1061"/>
      <c r="AQ376" s="1061"/>
      <c r="AR376" s="1061"/>
      <c r="AS376" s="1061"/>
      <c r="AT376" s="1061"/>
      <c r="AU376" s="1061"/>
      <c r="AV376" s="1061"/>
      <c r="AW376" s="1061"/>
      <c r="AX376" s="1061"/>
      <c r="AY376" s="1061"/>
      <c r="AZ376" s="1061"/>
      <c r="BA376" s="1061"/>
      <c r="BB376" s="1061"/>
      <c r="BC376" s="1061"/>
      <c r="BD376" s="1061"/>
      <c r="BE376" s="1061"/>
      <c r="BF376" s="1061"/>
      <c r="BG376" s="1061"/>
      <c r="BH376" s="1061"/>
      <c r="BI376" s="1061"/>
      <c r="BJ376" s="1061"/>
      <c r="BK376" s="1061"/>
      <c r="BL376" s="1061"/>
      <c r="BM376" s="1061"/>
      <c r="BN376" s="1061"/>
      <c r="BO376" s="1061"/>
      <c r="BP376" s="1061"/>
      <c r="BQ376" s="1061"/>
      <c r="BR376" s="1061"/>
      <c r="BS376" s="1061"/>
      <c r="BT376" s="1061"/>
      <c r="BU376" s="1061"/>
      <c r="BV376" s="1061"/>
      <c r="BW376" s="1061"/>
      <c r="BX376" s="1061"/>
      <c r="BY376" s="1061"/>
      <c r="BZ376" s="1061"/>
      <c r="CA376" s="1061"/>
      <c r="CB376" s="1061"/>
      <c r="CC376" s="1061"/>
      <c r="CD376" s="1061"/>
      <c r="CE376" s="1061"/>
      <c r="CF376" s="1061"/>
      <c r="CG376" s="1061"/>
      <c r="CH376" s="1061"/>
      <c r="CI376" s="1061"/>
      <c r="CJ376" s="1061"/>
      <c r="CK376" s="1061"/>
      <c r="CL376" s="1061"/>
      <c r="CM376" s="1061"/>
      <c r="CN376" s="1061"/>
      <c r="CO376" s="1061"/>
      <c r="CP376" s="1061"/>
      <c r="CQ376" s="1061"/>
      <c r="CR376" s="1061"/>
      <c r="CS376" s="1061"/>
      <c r="CT376" s="1061"/>
      <c r="CU376" s="1061"/>
      <c r="CV376" s="1061"/>
      <c r="CW376" s="1061"/>
      <c r="CX376" s="1061"/>
      <c r="CY376" s="1061"/>
      <c r="CZ376" s="1061"/>
      <c r="DA376" s="1061"/>
      <c r="DB376" s="1061"/>
      <c r="DC376" s="1061"/>
      <c r="DD376" s="1061"/>
      <c r="DE376" s="1061"/>
      <c r="DF376" s="1061"/>
      <c r="DG376" s="1298"/>
      <c r="DH376" s="1298"/>
      <c r="DI376" s="1298"/>
      <c r="DJ376" s="1298"/>
      <c r="DK376" s="1298"/>
      <c r="DL376" s="1298"/>
      <c r="DM376" s="1298"/>
      <c r="DN376" s="1298"/>
      <c r="DO376" s="1298"/>
      <c r="DP376" s="1298"/>
      <c r="DQ376" s="1298"/>
      <c r="DR376" s="1298"/>
      <c r="DS376" s="1298"/>
      <c r="DT376" s="1298"/>
      <c r="DU376" s="1298"/>
      <c r="DV376" s="1298"/>
      <c r="DW376" s="1298"/>
      <c r="DX376" s="1298"/>
      <c r="DY376" s="1298"/>
      <c r="DZ376" s="1298"/>
      <c r="EA376" s="1298"/>
      <c r="EB376" s="1298"/>
      <c r="EC376" s="1298"/>
      <c r="ED376" s="1298"/>
      <c r="EE376" s="1298"/>
      <c r="EF376" s="1298"/>
      <c r="EG376" s="1298"/>
      <c r="EH376" s="1298"/>
      <c r="EI376" s="1298"/>
      <c r="EJ376" s="1298"/>
      <c r="EK376" s="1298"/>
      <c r="EL376" s="1298"/>
      <c r="EM376" s="1298"/>
      <c r="EN376" s="1298"/>
      <c r="EO376" s="1298"/>
      <c r="EP376" s="1298"/>
      <c r="EQ376" s="1298"/>
      <c r="ER376" s="1298"/>
      <c r="ES376" s="1298"/>
      <c r="ET376" s="1298"/>
      <c r="EU376" s="1298"/>
      <c r="EV376" s="1298"/>
      <c r="EW376" s="1298"/>
      <c r="EX376" s="1298"/>
      <c r="EY376" s="1298"/>
      <c r="EZ376" s="1298"/>
      <c r="FA376" s="1298"/>
      <c r="FB376" s="1298"/>
      <c r="FC376" s="1298"/>
      <c r="FD376" s="1298"/>
      <c r="FE376" s="1298"/>
      <c r="FF376" s="1298"/>
      <c r="FG376" s="1298"/>
      <c r="FH376" s="1298"/>
      <c r="FI376" s="1298"/>
      <c r="FJ376" s="1298"/>
      <c r="FK376" s="1298"/>
      <c r="FL376" s="1298"/>
      <c r="FM376" s="1298"/>
      <c r="FN376" s="1298"/>
      <c r="FO376" s="1298"/>
      <c r="FP376" s="1298"/>
      <c r="FQ376" s="1298"/>
      <c r="FR376" s="1298"/>
      <c r="FS376" s="1298"/>
      <c r="FT376" s="1298"/>
      <c r="FU376" s="1298"/>
      <c r="FV376" s="1298"/>
      <c r="FW376" s="1298"/>
      <c r="FX376" s="1298"/>
      <c r="FY376" s="1298"/>
      <c r="FZ376" s="1298"/>
      <c r="GA376" s="1298"/>
      <c r="GB376" s="1298"/>
      <c r="GC376" s="1298"/>
      <c r="GD376" s="1298"/>
      <c r="GE376" s="1298"/>
      <c r="GF376" s="1298"/>
      <c r="GG376" s="1298"/>
      <c r="GH376" s="1298"/>
      <c r="GI376" s="1298"/>
      <c r="GJ376" s="1298"/>
      <c r="GK376" s="1298"/>
      <c r="GL376" s="1298"/>
      <c r="GM376" s="1298"/>
      <c r="GN376" s="1298"/>
      <c r="GO376" s="1298"/>
      <c r="GP376" s="1298"/>
      <c r="GQ376" s="1298"/>
      <c r="GR376" s="1298"/>
      <c r="GS376" s="1298"/>
      <c r="GT376" s="1298"/>
      <c r="GU376" s="1298"/>
      <c r="GV376" s="1298"/>
      <c r="GW376" s="1298"/>
      <c r="GX376" s="1298"/>
      <c r="GY376" s="1298"/>
      <c r="GZ376" s="1298"/>
      <c r="HA376" s="1298"/>
      <c r="HB376" s="1298"/>
      <c r="HC376" s="1298"/>
      <c r="HD376" s="1298"/>
      <c r="HE376" s="1298"/>
      <c r="HF376" s="1298"/>
      <c r="HG376" s="1298"/>
      <c r="HH376" s="1298"/>
      <c r="HI376" s="1298"/>
      <c r="HJ376" s="1298"/>
      <c r="HK376" s="1298"/>
      <c r="HL376" s="1298"/>
      <c r="HM376" s="1298"/>
      <c r="HN376" s="1298"/>
      <c r="HO376" s="1298"/>
      <c r="HP376" s="1298"/>
      <c r="HQ376" s="1298"/>
      <c r="HR376" s="1298"/>
      <c r="HS376" s="1298"/>
      <c r="HT376" s="1298"/>
      <c r="HU376" s="1298"/>
      <c r="HV376" s="1298"/>
      <c r="HW376" s="1298"/>
      <c r="HX376" s="1298"/>
      <c r="HY376" s="1298"/>
      <c r="HZ376" s="1298"/>
      <c r="IA376" s="1298"/>
      <c r="IB376" s="1298"/>
      <c r="IC376" s="1298"/>
      <c r="ID376" s="1298"/>
      <c r="IE376" s="1298"/>
      <c r="IF376" s="1298"/>
      <c r="IG376" s="1298"/>
    </row>
    <row r="377" spans="1:241" s="1303" customFormat="1" ht="27.75" customHeight="1">
      <c r="A377" s="1140" t="s">
        <v>720</v>
      </c>
      <c r="B377" s="1140" t="s">
        <v>718</v>
      </c>
      <c r="C377" s="1184" t="s">
        <v>719</v>
      </c>
      <c r="D377" s="1114"/>
      <c r="E377" s="1133" t="s">
        <v>120</v>
      </c>
      <c r="F377" s="1141"/>
      <c r="G377" s="1114" t="s">
        <v>1039</v>
      </c>
      <c r="H377" s="1171"/>
      <c r="I377" s="1113"/>
      <c r="J377" s="1113"/>
      <c r="K377" s="1207"/>
      <c r="L377" s="1207"/>
      <c r="M377" s="802"/>
      <c r="N377" s="801"/>
      <c r="O377" s="801"/>
      <c r="P377" s="1700"/>
      <c r="Q377" s="1743"/>
      <c r="R377" s="1744"/>
      <c r="S377" s="1571"/>
      <c r="T377" s="801"/>
      <c r="U377" s="801"/>
      <c r="V377" s="801"/>
      <c r="W377" s="801"/>
      <c r="X377" s="801"/>
      <c r="Y377" s="801"/>
      <c r="Z377" s="801"/>
      <c r="AA377" s="801"/>
      <c r="AB377" s="801"/>
      <c r="AC377" s="801"/>
      <c r="AD377" s="801"/>
      <c r="AE377" s="801"/>
      <c r="AF377" s="801"/>
      <c r="AG377" s="801"/>
      <c r="AH377" s="801"/>
      <c r="AI377" s="801"/>
      <c r="AJ377" s="1061"/>
      <c r="AK377" s="1061"/>
      <c r="AL377" s="1061"/>
      <c r="AM377" s="1061"/>
      <c r="AN377" s="1061"/>
      <c r="AO377" s="1061"/>
      <c r="AP377" s="1061"/>
      <c r="AQ377" s="1061"/>
      <c r="AR377" s="1061"/>
      <c r="AS377" s="1061"/>
      <c r="AT377" s="1061"/>
      <c r="AU377" s="1061"/>
      <c r="AV377" s="1061"/>
      <c r="AW377" s="1061"/>
      <c r="AX377" s="1061"/>
      <c r="AY377" s="1061"/>
      <c r="AZ377" s="1061"/>
      <c r="BA377" s="1061"/>
      <c r="BB377" s="1061"/>
      <c r="BC377" s="1061"/>
      <c r="BD377" s="1061"/>
      <c r="BE377" s="1061"/>
      <c r="BF377" s="1061"/>
      <c r="BG377" s="1061"/>
      <c r="BH377" s="1061"/>
      <c r="BI377" s="1061"/>
      <c r="BJ377" s="1061"/>
      <c r="BK377" s="1061"/>
      <c r="BL377" s="1061"/>
      <c r="BM377" s="1061"/>
      <c r="BN377" s="1061"/>
      <c r="BO377" s="1061"/>
      <c r="BP377" s="1061"/>
      <c r="BQ377" s="1061"/>
      <c r="BR377" s="1061"/>
      <c r="BS377" s="1061"/>
      <c r="BT377" s="1061"/>
      <c r="BU377" s="1061"/>
      <c r="BV377" s="1061"/>
      <c r="BW377" s="1061"/>
      <c r="BX377" s="1061"/>
      <c r="BY377" s="1061"/>
      <c r="BZ377" s="1061"/>
      <c r="CA377" s="1061"/>
      <c r="CB377" s="1061"/>
      <c r="CC377" s="1061"/>
      <c r="CD377" s="1061"/>
      <c r="CE377" s="1061"/>
      <c r="CF377" s="1061"/>
      <c r="CG377" s="1061"/>
      <c r="CH377" s="1061"/>
      <c r="CI377" s="1061"/>
      <c r="CJ377" s="1061"/>
      <c r="CK377" s="1061"/>
      <c r="CL377" s="1061"/>
      <c r="CM377" s="1061"/>
      <c r="CN377" s="1061"/>
      <c r="CO377" s="1061"/>
      <c r="CP377" s="1061"/>
      <c r="CQ377" s="1061"/>
      <c r="CR377" s="1061"/>
      <c r="CS377" s="1061"/>
      <c r="CT377" s="1061"/>
      <c r="CU377" s="1061"/>
      <c r="CV377" s="1061"/>
      <c r="CW377" s="1061"/>
      <c r="CX377" s="1061"/>
      <c r="CY377" s="1061"/>
      <c r="CZ377" s="1061"/>
      <c r="DA377" s="1061"/>
      <c r="DB377" s="1061"/>
      <c r="DC377" s="1061"/>
      <c r="DD377" s="1061"/>
      <c r="DE377" s="1061"/>
      <c r="DF377" s="1061"/>
      <c r="DG377" s="1298"/>
      <c r="DH377" s="1298"/>
      <c r="DI377" s="1298"/>
      <c r="DJ377" s="1298"/>
      <c r="DK377" s="1298"/>
      <c r="DL377" s="1298"/>
      <c r="DM377" s="1298"/>
      <c r="DN377" s="1298"/>
      <c r="DO377" s="1298"/>
      <c r="DP377" s="1298"/>
      <c r="DQ377" s="1298"/>
      <c r="DR377" s="1298"/>
      <c r="DS377" s="1298"/>
      <c r="DT377" s="1298"/>
      <c r="DU377" s="1298"/>
      <c r="DV377" s="1298"/>
      <c r="DW377" s="1298"/>
      <c r="DX377" s="1298"/>
      <c r="DY377" s="1298"/>
      <c r="DZ377" s="1298"/>
      <c r="EA377" s="1298"/>
      <c r="EB377" s="1298"/>
      <c r="EC377" s="1298"/>
      <c r="ED377" s="1298"/>
      <c r="EE377" s="1298"/>
      <c r="EF377" s="1298"/>
      <c r="EG377" s="1298"/>
      <c r="EH377" s="1298"/>
      <c r="EI377" s="1298"/>
      <c r="EJ377" s="1298"/>
      <c r="EK377" s="1298"/>
      <c r="EL377" s="1298"/>
      <c r="EM377" s="1298"/>
      <c r="EN377" s="1298"/>
      <c r="EO377" s="1298"/>
      <c r="EP377" s="1298"/>
      <c r="EQ377" s="1298"/>
      <c r="ER377" s="1298"/>
      <c r="ES377" s="1298"/>
      <c r="ET377" s="1298"/>
      <c r="EU377" s="1298"/>
      <c r="EV377" s="1298"/>
      <c r="EW377" s="1298"/>
      <c r="EX377" s="1298"/>
      <c r="EY377" s="1298"/>
      <c r="EZ377" s="1298"/>
      <c r="FA377" s="1298"/>
      <c r="FB377" s="1298"/>
      <c r="FC377" s="1298"/>
      <c r="FD377" s="1298"/>
      <c r="FE377" s="1298"/>
      <c r="FF377" s="1298"/>
      <c r="FG377" s="1298"/>
      <c r="FH377" s="1298"/>
      <c r="FI377" s="1298"/>
      <c r="FJ377" s="1298"/>
      <c r="FK377" s="1298"/>
      <c r="FL377" s="1298"/>
      <c r="FM377" s="1298"/>
      <c r="FN377" s="1298"/>
      <c r="FO377" s="1298"/>
      <c r="FP377" s="1298"/>
      <c r="FQ377" s="1298"/>
      <c r="FR377" s="1298"/>
      <c r="FS377" s="1298"/>
      <c r="FT377" s="1298"/>
      <c r="FU377" s="1298"/>
      <c r="FV377" s="1298"/>
      <c r="FW377" s="1298"/>
      <c r="FX377" s="1298"/>
      <c r="FY377" s="1298"/>
      <c r="FZ377" s="1298"/>
      <c r="GA377" s="1298"/>
      <c r="GB377" s="1298"/>
      <c r="GC377" s="1298"/>
      <c r="GD377" s="1298"/>
      <c r="GE377" s="1298"/>
      <c r="GF377" s="1298"/>
      <c r="GG377" s="1298"/>
      <c r="GH377" s="1298"/>
      <c r="GI377" s="1298"/>
      <c r="GJ377" s="1298"/>
      <c r="GK377" s="1298"/>
      <c r="GL377" s="1298"/>
      <c r="GM377" s="1298"/>
      <c r="GN377" s="1298"/>
      <c r="GO377" s="1298"/>
      <c r="GP377" s="1298"/>
      <c r="GQ377" s="1298"/>
      <c r="GR377" s="1298"/>
      <c r="GS377" s="1298"/>
      <c r="GT377" s="1298"/>
      <c r="GU377" s="1298"/>
      <c r="GV377" s="1298"/>
      <c r="GW377" s="1298"/>
      <c r="GX377" s="1298"/>
      <c r="GY377" s="1298"/>
      <c r="GZ377" s="1298"/>
      <c r="HA377" s="1298"/>
      <c r="HB377" s="1298"/>
      <c r="HC377" s="1298"/>
      <c r="HD377" s="1298"/>
      <c r="HE377" s="1298"/>
      <c r="HF377" s="1298"/>
      <c r="HG377" s="1298"/>
      <c r="HH377" s="1298"/>
      <c r="HI377" s="1298"/>
      <c r="HJ377" s="1298"/>
      <c r="HK377" s="1298"/>
      <c r="HL377" s="1298"/>
      <c r="HM377" s="1298"/>
      <c r="HN377" s="1298"/>
    </row>
    <row r="378" spans="1:241" s="1303" customFormat="1" ht="63.75">
      <c r="A378" s="935"/>
      <c r="B378" s="1229" t="s">
        <v>721</v>
      </c>
      <c r="C378" s="1221" t="s">
        <v>722</v>
      </c>
      <c r="D378" s="1027" t="s">
        <v>894</v>
      </c>
      <c r="E378" s="579" t="s">
        <v>511</v>
      </c>
      <c r="F378" s="579" t="s">
        <v>1034</v>
      </c>
      <c r="G378" s="707" t="s">
        <v>1039</v>
      </c>
      <c r="H378" s="1169"/>
      <c r="I378" s="649" t="s">
        <v>44</v>
      </c>
      <c r="J378" s="745">
        <v>2</v>
      </c>
      <c r="K378" s="770" t="s">
        <v>1033</v>
      </c>
      <c r="L378" s="770">
        <v>11</v>
      </c>
      <c r="M378" s="770"/>
      <c r="N378" s="673"/>
      <c r="O378" s="861">
        <v>15</v>
      </c>
      <c r="P378" s="1596"/>
      <c r="Q378" s="1776" t="s">
        <v>1157</v>
      </c>
      <c r="R378" s="1775" t="s">
        <v>1118</v>
      </c>
      <c r="S378" s="1634">
        <v>1</v>
      </c>
      <c r="T378" s="1389" t="s">
        <v>104</v>
      </c>
      <c r="U378" s="1389" t="s">
        <v>113</v>
      </c>
      <c r="V378" s="1389" t="s">
        <v>1001</v>
      </c>
      <c r="W378" s="1635">
        <v>1</v>
      </c>
      <c r="X378" s="1636" t="s">
        <v>107</v>
      </c>
      <c r="Y378" s="1636" t="s">
        <v>110</v>
      </c>
      <c r="Z378" s="1636"/>
      <c r="AA378" s="1356">
        <v>1</v>
      </c>
      <c r="AB378" s="1357" t="s">
        <v>107</v>
      </c>
      <c r="AC378" s="1357" t="s">
        <v>110</v>
      </c>
      <c r="AD378" s="1357"/>
      <c r="AE378" s="661">
        <v>1</v>
      </c>
      <c r="AF378" s="660" t="s">
        <v>107</v>
      </c>
      <c r="AG378" s="660" t="s">
        <v>110</v>
      </c>
      <c r="AH378" s="660"/>
      <c r="AI378" s="790" t="s">
        <v>433</v>
      </c>
      <c r="AJ378" s="1061"/>
      <c r="AK378" s="1061"/>
      <c r="AL378" s="1061"/>
      <c r="AM378" s="1061"/>
      <c r="AN378" s="1061"/>
      <c r="AO378" s="1061"/>
      <c r="AP378" s="1061"/>
      <c r="AQ378" s="1061"/>
      <c r="AR378" s="1061"/>
      <c r="AS378" s="1061"/>
      <c r="AT378" s="1061"/>
      <c r="AU378" s="1061"/>
      <c r="AV378" s="1061"/>
      <c r="AW378" s="1061"/>
      <c r="AX378" s="1061"/>
      <c r="AY378" s="1061"/>
      <c r="AZ378" s="1061"/>
      <c r="BA378" s="1061"/>
      <c r="BB378" s="1061"/>
      <c r="BC378" s="1061"/>
      <c r="BD378" s="1061"/>
      <c r="BE378" s="1061"/>
      <c r="BF378" s="1061"/>
      <c r="BG378" s="1061"/>
      <c r="BH378" s="1061"/>
      <c r="BI378" s="1061"/>
      <c r="BJ378" s="1061"/>
      <c r="BK378" s="1061"/>
      <c r="BL378" s="1061"/>
      <c r="BM378" s="1061"/>
      <c r="BN378" s="1061"/>
      <c r="BO378" s="1061"/>
      <c r="BP378" s="1061"/>
      <c r="BQ378" s="1061"/>
      <c r="BR378" s="1061"/>
      <c r="BS378" s="1061"/>
      <c r="BT378" s="1061"/>
      <c r="BU378" s="1061"/>
      <c r="BV378" s="1061"/>
      <c r="BW378" s="1061"/>
      <c r="BX378" s="1061"/>
      <c r="BY378" s="1061"/>
      <c r="BZ378" s="1061"/>
      <c r="CA378" s="1061"/>
      <c r="CB378" s="1061"/>
      <c r="CC378" s="1061"/>
      <c r="CD378" s="1061"/>
      <c r="CE378" s="1061"/>
      <c r="CF378" s="1061"/>
      <c r="CG378" s="1061"/>
      <c r="CH378" s="1061"/>
      <c r="CI378" s="1061"/>
      <c r="CJ378" s="1061"/>
      <c r="CK378" s="1061"/>
      <c r="CL378" s="1061"/>
      <c r="CM378" s="1061"/>
      <c r="CN378" s="1061"/>
      <c r="CO378" s="1061"/>
      <c r="CP378" s="1061"/>
      <c r="CQ378" s="1061"/>
      <c r="CR378" s="1061"/>
      <c r="CS378" s="1061"/>
      <c r="CT378" s="1061"/>
      <c r="CU378" s="1061"/>
      <c r="CV378" s="1061"/>
      <c r="CW378" s="1061"/>
      <c r="CX378" s="1061"/>
      <c r="CY378" s="1061"/>
      <c r="CZ378" s="1061"/>
      <c r="DA378" s="1061"/>
      <c r="DB378" s="1061"/>
      <c r="DC378" s="1061"/>
      <c r="DD378" s="1061"/>
      <c r="DE378" s="1061"/>
      <c r="DF378" s="1061"/>
      <c r="DG378" s="1298"/>
      <c r="DH378" s="1298"/>
      <c r="DI378" s="1298"/>
      <c r="DJ378" s="1298"/>
      <c r="DK378" s="1298"/>
      <c r="DL378" s="1298"/>
      <c r="DM378" s="1298"/>
      <c r="DN378" s="1298"/>
      <c r="DO378" s="1298"/>
      <c r="DP378" s="1298"/>
      <c r="DQ378" s="1298"/>
      <c r="DR378" s="1298"/>
      <c r="DS378" s="1298"/>
      <c r="DT378" s="1298"/>
      <c r="DU378" s="1298"/>
      <c r="DV378" s="1298"/>
      <c r="DW378" s="1298"/>
      <c r="DX378" s="1298"/>
      <c r="DY378" s="1298"/>
      <c r="DZ378" s="1298"/>
      <c r="EA378" s="1298"/>
      <c r="EB378" s="1298"/>
      <c r="EC378" s="1298"/>
      <c r="ED378" s="1298"/>
      <c r="EE378" s="1298"/>
      <c r="EF378" s="1298"/>
      <c r="EG378" s="1298"/>
      <c r="EH378" s="1298"/>
      <c r="EI378" s="1298"/>
      <c r="EJ378" s="1298"/>
      <c r="EK378" s="1298"/>
      <c r="EL378" s="1298"/>
      <c r="EM378" s="1298"/>
      <c r="EN378" s="1298"/>
      <c r="EO378" s="1298"/>
      <c r="EP378" s="1298"/>
      <c r="EQ378" s="1298"/>
      <c r="ER378" s="1298"/>
      <c r="ES378" s="1298"/>
      <c r="ET378" s="1298"/>
      <c r="EU378" s="1298"/>
      <c r="EV378" s="1298"/>
      <c r="EW378" s="1298"/>
      <c r="EX378" s="1298"/>
      <c r="EY378" s="1298"/>
      <c r="EZ378" s="1298"/>
      <c r="FA378" s="1298"/>
      <c r="FB378" s="1298"/>
      <c r="FC378" s="1298"/>
      <c r="FD378" s="1298"/>
      <c r="FE378" s="1298"/>
      <c r="FF378" s="1298"/>
      <c r="FG378" s="1298"/>
      <c r="FH378" s="1298"/>
      <c r="FI378" s="1298"/>
      <c r="FJ378" s="1298"/>
      <c r="FK378" s="1298"/>
      <c r="FL378" s="1298"/>
      <c r="FM378" s="1298"/>
      <c r="FN378" s="1298"/>
      <c r="FO378" s="1298"/>
      <c r="FP378" s="1298"/>
      <c r="FQ378" s="1298"/>
      <c r="FR378" s="1298"/>
      <c r="FS378" s="1298"/>
      <c r="FT378" s="1298"/>
      <c r="FU378" s="1298"/>
      <c r="FV378" s="1298"/>
      <c r="FW378" s="1298"/>
      <c r="FX378" s="1298"/>
      <c r="FY378" s="1298"/>
      <c r="FZ378" s="1298"/>
      <c r="GA378" s="1298"/>
      <c r="GB378" s="1298"/>
      <c r="GC378" s="1298"/>
      <c r="GD378" s="1298"/>
      <c r="GE378" s="1298"/>
      <c r="GF378" s="1298"/>
      <c r="GG378" s="1298"/>
      <c r="GH378" s="1298"/>
      <c r="GI378" s="1298"/>
      <c r="GJ378" s="1298"/>
      <c r="GK378" s="1298"/>
      <c r="GL378" s="1298"/>
      <c r="GM378" s="1298"/>
      <c r="GN378" s="1298"/>
      <c r="GO378" s="1298"/>
      <c r="GP378" s="1298"/>
      <c r="GQ378" s="1298"/>
      <c r="GR378" s="1298"/>
      <c r="GS378" s="1298"/>
      <c r="GT378" s="1298"/>
      <c r="GU378" s="1298"/>
      <c r="GV378" s="1298"/>
      <c r="GW378" s="1298"/>
      <c r="GX378" s="1298"/>
      <c r="GY378" s="1298"/>
      <c r="GZ378" s="1298"/>
      <c r="HA378" s="1298"/>
      <c r="HB378" s="1298"/>
      <c r="HC378" s="1298"/>
      <c r="HD378" s="1298"/>
      <c r="HE378" s="1298"/>
    </row>
    <row r="379" spans="1:241" s="1303" customFormat="1" ht="60" customHeight="1">
      <c r="A379" s="935"/>
      <c r="B379" s="1229" t="s">
        <v>723</v>
      </c>
      <c r="C379" s="1221" t="s">
        <v>724</v>
      </c>
      <c r="D379" s="1027" t="s">
        <v>895</v>
      </c>
      <c r="E379" s="579" t="s">
        <v>511</v>
      </c>
      <c r="F379" s="579" t="s">
        <v>1034</v>
      </c>
      <c r="G379" s="707" t="s">
        <v>1039</v>
      </c>
      <c r="H379" s="1169"/>
      <c r="I379" s="649" t="s">
        <v>44</v>
      </c>
      <c r="J379" s="745">
        <v>2</v>
      </c>
      <c r="K379" s="770" t="s">
        <v>802</v>
      </c>
      <c r="L379" s="770">
        <v>11</v>
      </c>
      <c r="M379" s="770"/>
      <c r="N379" s="673"/>
      <c r="O379" s="861">
        <v>15</v>
      </c>
      <c r="P379" s="1596"/>
      <c r="Q379" s="1776" t="s">
        <v>1157</v>
      </c>
      <c r="R379" s="1775" t="s">
        <v>1115</v>
      </c>
      <c r="S379" s="1634">
        <v>1</v>
      </c>
      <c r="T379" s="1389" t="s">
        <v>104</v>
      </c>
      <c r="U379" s="1389" t="s">
        <v>113</v>
      </c>
      <c r="V379" s="1389" t="s">
        <v>1001</v>
      </c>
      <c r="W379" s="1635">
        <v>1</v>
      </c>
      <c r="X379" s="1636" t="s">
        <v>107</v>
      </c>
      <c r="Y379" s="1636" t="s">
        <v>105</v>
      </c>
      <c r="Z379" s="1636" t="s">
        <v>115</v>
      </c>
      <c r="AA379" s="1356">
        <v>1</v>
      </c>
      <c r="AB379" s="1357" t="s">
        <v>107</v>
      </c>
      <c r="AC379" s="1357" t="s">
        <v>105</v>
      </c>
      <c r="AD379" s="1357" t="s">
        <v>125</v>
      </c>
      <c r="AE379" s="661">
        <v>1</v>
      </c>
      <c r="AF379" s="660" t="s">
        <v>107</v>
      </c>
      <c r="AG379" s="660" t="s">
        <v>105</v>
      </c>
      <c r="AH379" s="660" t="s">
        <v>125</v>
      </c>
      <c r="AI379" s="790" t="s">
        <v>434</v>
      </c>
      <c r="AJ379" s="1061"/>
      <c r="AK379" s="1061"/>
      <c r="AL379" s="1061"/>
      <c r="AM379" s="1061"/>
      <c r="AN379" s="1061"/>
      <c r="AO379" s="1061"/>
      <c r="AP379" s="1061"/>
      <c r="AQ379" s="1061"/>
      <c r="AR379" s="1061"/>
      <c r="AS379" s="1061"/>
      <c r="AT379" s="1061"/>
      <c r="AU379" s="1061"/>
      <c r="AV379" s="1061"/>
      <c r="AW379" s="1061"/>
      <c r="AX379" s="1061"/>
      <c r="AY379" s="1061"/>
      <c r="AZ379" s="1061"/>
      <c r="BA379" s="1061"/>
      <c r="BB379" s="1061"/>
      <c r="BC379" s="1061"/>
      <c r="BD379" s="1061"/>
      <c r="BE379" s="1061"/>
      <c r="BF379" s="1061"/>
      <c r="BG379" s="1061"/>
      <c r="BH379" s="1061"/>
      <c r="BI379" s="1061"/>
      <c r="BJ379" s="1061"/>
      <c r="BK379" s="1061"/>
      <c r="BL379" s="1061"/>
      <c r="BM379" s="1061"/>
      <c r="BN379" s="1061"/>
      <c r="BO379" s="1061"/>
      <c r="BP379" s="1061"/>
      <c r="BQ379" s="1061"/>
      <c r="BR379" s="1061"/>
      <c r="BS379" s="1061"/>
      <c r="BT379" s="1061"/>
      <c r="BU379" s="1061"/>
      <c r="BV379" s="1061"/>
      <c r="BW379" s="1061"/>
      <c r="BX379" s="1061"/>
      <c r="BY379" s="1061"/>
      <c r="BZ379" s="1061"/>
      <c r="CA379" s="1061"/>
      <c r="CB379" s="1061"/>
      <c r="CC379" s="1061"/>
      <c r="CD379" s="1061"/>
      <c r="CE379" s="1061"/>
      <c r="CF379" s="1061"/>
      <c r="CG379" s="1061"/>
      <c r="CH379" s="1061"/>
      <c r="CI379" s="1061"/>
      <c r="CJ379" s="1061"/>
      <c r="CK379" s="1061"/>
      <c r="CL379" s="1061"/>
      <c r="CM379" s="1061"/>
      <c r="CN379" s="1061"/>
      <c r="CO379" s="1061"/>
      <c r="CP379" s="1061"/>
      <c r="CQ379" s="1061"/>
      <c r="CR379" s="1061"/>
      <c r="CS379" s="1061"/>
      <c r="CT379" s="1061"/>
      <c r="CU379" s="1061"/>
      <c r="CV379" s="1061"/>
      <c r="CW379" s="1061"/>
      <c r="CX379" s="1061"/>
      <c r="CY379" s="1061"/>
      <c r="CZ379" s="1061"/>
      <c r="DA379" s="1061"/>
      <c r="DB379" s="1061"/>
      <c r="DC379" s="1061"/>
      <c r="DD379" s="1061"/>
      <c r="DE379" s="1061"/>
      <c r="DF379" s="1061"/>
      <c r="DG379" s="1298"/>
      <c r="DH379" s="1298"/>
      <c r="DI379" s="1298"/>
      <c r="DJ379" s="1298"/>
      <c r="DK379" s="1298"/>
      <c r="DL379" s="1298"/>
      <c r="DM379" s="1298"/>
      <c r="DN379" s="1298"/>
      <c r="DO379" s="1298"/>
      <c r="DP379" s="1298"/>
      <c r="DQ379" s="1298"/>
      <c r="DR379" s="1298"/>
      <c r="DS379" s="1298"/>
      <c r="DT379" s="1298"/>
      <c r="DU379" s="1298"/>
      <c r="DV379" s="1298"/>
      <c r="DW379" s="1298"/>
      <c r="DX379" s="1298"/>
      <c r="DY379" s="1298"/>
      <c r="DZ379" s="1298"/>
      <c r="EA379" s="1298"/>
      <c r="EB379" s="1298"/>
      <c r="EC379" s="1298"/>
      <c r="ED379" s="1298"/>
      <c r="EE379" s="1298"/>
      <c r="EF379" s="1298"/>
      <c r="EG379" s="1298"/>
      <c r="EH379" s="1298"/>
      <c r="EI379" s="1298"/>
      <c r="EJ379" s="1298"/>
      <c r="EK379" s="1298"/>
      <c r="EL379" s="1298"/>
      <c r="EM379" s="1298"/>
      <c r="EN379" s="1298"/>
      <c r="EO379" s="1298"/>
      <c r="EP379" s="1298"/>
      <c r="EQ379" s="1298"/>
      <c r="ER379" s="1298"/>
      <c r="ES379" s="1298"/>
      <c r="ET379" s="1298"/>
      <c r="EU379" s="1298"/>
      <c r="EV379" s="1298"/>
      <c r="EW379" s="1298"/>
      <c r="EX379" s="1298"/>
      <c r="EY379" s="1298"/>
      <c r="EZ379" s="1298"/>
      <c r="FA379" s="1298"/>
      <c r="FB379" s="1298"/>
      <c r="FC379" s="1298"/>
      <c r="FD379" s="1298"/>
      <c r="FE379" s="1298"/>
      <c r="FF379" s="1298"/>
      <c r="FG379" s="1298"/>
      <c r="FH379" s="1298"/>
      <c r="FI379" s="1298"/>
      <c r="FJ379" s="1298"/>
      <c r="FK379" s="1298"/>
      <c r="FL379" s="1298"/>
      <c r="FM379" s="1298"/>
      <c r="FN379" s="1298"/>
      <c r="FO379" s="1298"/>
      <c r="FP379" s="1298"/>
      <c r="FQ379" s="1298"/>
      <c r="FR379" s="1298"/>
      <c r="FS379" s="1298"/>
      <c r="FT379" s="1298"/>
      <c r="FU379" s="1298"/>
      <c r="FV379" s="1298"/>
      <c r="FW379" s="1298"/>
      <c r="FX379" s="1298"/>
      <c r="FY379" s="1298"/>
      <c r="FZ379" s="1298"/>
      <c r="GA379" s="1298"/>
      <c r="GB379" s="1298"/>
      <c r="GC379" s="1298"/>
      <c r="GD379" s="1298"/>
      <c r="GE379" s="1298"/>
      <c r="GF379" s="1298"/>
      <c r="GG379" s="1298"/>
      <c r="GH379" s="1298"/>
      <c r="GI379" s="1298"/>
      <c r="GJ379" s="1298"/>
      <c r="GK379" s="1298"/>
      <c r="GL379" s="1298"/>
      <c r="GM379" s="1298"/>
      <c r="GN379" s="1298"/>
      <c r="GO379" s="1298"/>
      <c r="GP379" s="1298"/>
      <c r="GQ379" s="1298"/>
      <c r="GR379" s="1298"/>
      <c r="GS379" s="1298"/>
      <c r="GT379" s="1298"/>
      <c r="GU379" s="1298"/>
      <c r="GV379" s="1298"/>
      <c r="GW379" s="1298"/>
      <c r="GX379" s="1298"/>
      <c r="GY379" s="1298"/>
      <c r="GZ379" s="1298"/>
      <c r="HA379" s="1298"/>
      <c r="HB379" s="1298"/>
      <c r="HC379" s="1298"/>
      <c r="HD379" s="1298"/>
      <c r="HE379" s="1298"/>
    </row>
    <row r="380" spans="1:241" s="1303" customFormat="1" ht="51">
      <c r="A380" s="935"/>
      <c r="B380" s="1229" t="s">
        <v>725</v>
      </c>
      <c r="C380" s="1221" t="s">
        <v>1035</v>
      </c>
      <c r="D380" s="1027" t="s">
        <v>896</v>
      </c>
      <c r="E380" s="579" t="s">
        <v>511</v>
      </c>
      <c r="F380" s="579" t="s">
        <v>1034</v>
      </c>
      <c r="G380" s="707" t="s">
        <v>1039</v>
      </c>
      <c r="H380" s="1169"/>
      <c r="I380" s="649" t="s">
        <v>44</v>
      </c>
      <c r="J380" s="745">
        <v>2</v>
      </c>
      <c r="K380" s="770" t="s">
        <v>805</v>
      </c>
      <c r="L380" s="770" t="s">
        <v>886</v>
      </c>
      <c r="M380" s="770"/>
      <c r="N380" s="673"/>
      <c r="O380" s="861">
        <v>15</v>
      </c>
      <c r="P380" s="1596"/>
      <c r="Q380" s="1776" t="s">
        <v>1157</v>
      </c>
      <c r="R380" s="1775" t="s">
        <v>1114</v>
      </c>
      <c r="S380" s="1634">
        <v>1</v>
      </c>
      <c r="T380" s="1389" t="s">
        <v>104</v>
      </c>
      <c r="U380" s="1389" t="s">
        <v>113</v>
      </c>
      <c r="V380" s="1389" t="s">
        <v>1001</v>
      </c>
      <c r="W380" s="1635">
        <v>1</v>
      </c>
      <c r="X380" s="1636" t="s">
        <v>107</v>
      </c>
      <c r="Y380" s="1636" t="s">
        <v>105</v>
      </c>
      <c r="Z380" s="1636" t="s">
        <v>115</v>
      </c>
      <c r="AA380" s="1356">
        <v>1</v>
      </c>
      <c r="AB380" s="1357" t="s">
        <v>107</v>
      </c>
      <c r="AC380" s="1357" t="s">
        <v>105</v>
      </c>
      <c r="AD380" s="1357" t="s">
        <v>115</v>
      </c>
      <c r="AE380" s="661">
        <v>1</v>
      </c>
      <c r="AF380" s="660" t="s">
        <v>107</v>
      </c>
      <c r="AG380" s="660" t="s">
        <v>105</v>
      </c>
      <c r="AH380" s="660" t="s">
        <v>115</v>
      </c>
      <c r="AI380" s="790" t="s">
        <v>435</v>
      </c>
      <c r="AJ380" s="1061"/>
      <c r="AK380" s="1061"/>
      <c r="AL380" s="1061"/>
      <c r="AM380" s="1061"/>
      <c r="AN380" s="1061"/>
      <c r="AO380" s="1061"/>
      <c r="AP380" s="1061"/>
      <c r="AQ380" s="1061"/>
      <c r="AR380" s="1061"/>
      <c r="AS380" s="1061"/>
      <c r="AT380" s="1061"/>
      <c r="AU380" s="1061"/>
      <c r="AV380" s="1061"/>
      <c r="AW380" s="1061"/>
      <c r="AX380" s="1061"/>
      <c r="AY380" s="1061"/>
      <c r="AZ380" s="1061"/>
      <c r="BA380" s="1061"/>
      <c r="BB380" s="1061"/>
      <c r="BC380" s="1061"/>
      <c r="BD380" s="1061"/>
      <c r="BE380" s="1061"/>
      <c r="BF380" s="1061"/>
      <c r="BG380" s="1061"/>
      <c r="BH380" s="1061"/>
      <c r="BI380" s="1061"/>
      <c r="BJ380" s="1061"/>
      <c r="BK380" s="1061"/>
      <c r="BL380" s="1061"/>
      <c r="BM380" s="1061"/>
      <c r="BN380" s="1061"/>
      <c r="BO380" s="1061"/>
      <c r="BP380" s="1061"/>
      <c r="BQ380" s="1061"/>
      <c r="BR380" s="1061"/>
      <c r="BS380" s="1061"/>
      <c r="BT380" s="1061"/>
      <c r="BU380" s="1061"/>
      <c r="BV380" s="1061"/>
      <c r="BW380" s="1061"/>
      <c r="BX380" s="1061"/>
      <c r="BY380" s="1061"/>
      <c r="BZ380" s="1061"/>
      <c r="CA380" s="1061"/>
      <c r="CB380" s="1061"/>
      <c r="CC380" s="1061"/>
      <c r="CD380" s="1061"/>
      <c r="CE380" s="1061"/>
      <c r="CF380" s="1061"/>
      <c r="CG380" s="1061"/>
      <c r="CH380" s="1061"/>
      <c r="CI380" s="1061"/>
      <c r="CJ380" s="1061"/>
      <c r="CK380" s="1061"/>
      <c r="CL380" s="1061"/>
      <c r="CM380" s="1061"/>
      <c r="CN380" s="1061"/>
      <c r="CO380" s="1061"/>
      <c r="CP380" s="1061"/>
      <c r="CQ380" s="1061"/>
      <c r="CR380" s="1061"/>
      <c r="CS380" s="1061"/>
      <c r="CT380" s="1061"/>
      <c r="CU380" s="1061"/>
      <c r="CV380" s="1061"/>
      <c r="CW380" s="1061"/>
      <c r="CX380" s="1061"/>
      <c r="CY380" s="1061"/>
      <c r="CZ380" s="1061"/>
      <c r="DA380" s="1061"/>
      <c r="DB380" s="1061"/>
      <c r="DC380" s="1061"/>
      <c r="DD380" s="1061"/>
      <c r="DE380" s="1061"/>
      <c r="DF380" s="1061"/>
      <c r="DG380" s="1298"/>
      <c r="DH380" s="1298"/>
      <c r="DI380" s="1298"/>
      <c r="DJ380" s="1298"/>
      <c r="DK380" s="1298"/>
      <c r="DL380" s="1298"/>
      <c r="DM380" s="1298"/>
      <c r="DN380" s="1298"/>
      <c r="DO380" s="1298"/>
      <c r="DP380" s="1298"/>
      <c r="DQ380" s="1298"/>
      <c r="DR380" s="1298"/>
      <c r="DS380" s="1298"/>
      <c r="DT380" s="1298"/>
      <c r="DU380" s="1298"/>
      <c r="DV380" s="1298"/>
      <c r="DW380" s="1298"/>
      <c r="DX380" s="1298"/>
      <c r="DY380" s="1298"/>
      <c r="DZ380" s="1298"/>
      <c r="EA380" s="1298"/>
      <c r="EB380" s="1298"/>
      <c r="EC380" s="1298"/>
      <c r="ED380" s="1298"/>
      <c r="EE380" s="1298"/>
      <c r="EF380" s="1298"/>
      <c r="EG380" s="1298"/>
      <c r="EH380" s="1298"/>
      <c r="EI380" s="1298"/>
      <c r="EJ380" s="1298"/>
      <c r="EK380" s="1298"/>
      <c r="EL380" s="1298"/>
      <c r="EM380" s="1298"/>
      <c r="EN380" s="1298"/>
      <c r="EO380" s="1298"/>
      <c r="EP380" s="1298"/>
      <c r="EQ380" s="1298"/>
      <c r="ER380" s="1298"/>
      <c r="ES380" s="1298"/>
      <c r="ET380" s="1298"/>
      <c r="EU380" s="1298"/>
      <c r="EV380" s="1298"/>
      <c r="EW380" s="1298"/>
      <c r="EX380" s="1298"/>
      <c r="EY380" s="1298"/>
      <c r="EZ380" s="1298"/>
      <c r="FA380" s="1298"/>
      <c r="FB380" s="1298"/>
      <c r="FC380" s="1298"/>
      <c r="FD380" s="1298"/>
      <c r="FE380" s="1298"/>
      <c r="FF380" s="1298"/>
      <c r="FG380" s="1298"/>
      <c r="FH380" s="1298"/>
      <c r="FI380" s="1298"/>
      <c r="FJ380" s="1298"/>
      <c r="FK380" s="1298"/>
      <c r="FL380" s="1298"/>
      <c r="FM380" s="1298"/>
      <c r="FN380" s="1298"/>
      <c r="FO380" s="1298"/>
      <c r="FP380" s="1298"/>
      <c r="FQ380" s="1298"/>
      <c r="FR380" s="1298"/>
      <c r="FS380" s="1298"/>
      <c r="FT380" s="1298"/>
      <c r="FU380" s="1298"/>
      <c r="FV380" s="1298"/>
      <c r="FW380" s="1298"/>
      <c r="FX380" s="1298"/>
      <c r="FY380" s="1298"/>
      <c r="FZ380" s="1298"/>
      <c r="GA380" s="1298"/>
      <c r="GB380" s="1298"/>
      <c r="GC380" s="1298"/>
      <c r="GD380" s="1298"/>
      <c r="GE380" s="1298"/>
      <c r="GF380" s="1298"/>
      <c r="GG380" s="1298"/>
      <c r="GH380" s="1298"/>
      <c r="GI380" s="1298"/>
      <c r="GJ380" s="1298"/>
      <c r="GK380" s="1298"/>
      <c r="GL380" s="1298"/>
      <c r="GM380" s="1298"/>
      <c r="GN380" s="1298"/>
      <c r="GO380" s="1298"/>
      <c r="GP380" s="1298"/>
      <c r="GQ380" s="1298"/>
      <c r="GR380" s="1298"/>
      <c r="GS380" s="1298"/>
      <c r="GT380" s="1298"/>
      <c r="GU380" s="1298"/>
      <c r="GV380" s="1298"/>
      <c r="GW380" s="1298"/>
      <c r="GX380" s="1298"/>
      <c r="GY380" s="1298"/>
      <c r="GZ380" s="1298"/>
      <c r="HA380" s="1298"/>
      <c r="HB380" s="1298"/>
      <c r="HC380" s="1298"/>
      <c r="HD380" s="1298"/>
      <c r="HE380" s="1298"/>
    </row>
    <row r="381" spans="1:241" s="1303" customFormat="1" ht="30.75" customHeight="1">
      <c r="A381" s="1208" t="s">
        <v>875</v>
      </c>
      <c r="B381" s="1208" t="s">
        <v>717</v>
      </c>
      <c r="C381" s="1188" t="s">
        <v>975</v>
      </c>
      <c r="D381" s="1194"/>
      <c r="E381" s="1194" t="s">
        <v>596</v>
      </c>
      <c r="F381" s="1194"/>
      <c r="G381" s="1150"/>
      <c r="H381" s="1168"/>
      <c r="I381" s="1193">
        <f>+I383+I384</f>
        <v>6</v>
      </c>
      <c r="J381" s="1193">
        <f>+J383+J384</f>
        <v>6</v>
      </c>
      <c r="K381" s="1208"/>
      <c r="L381" s="1208"/>
      <c r="M381" s="1044"/>
      <c r="N381" s="889"/>
      <c r="O381" s="889"/>
      <c r="P381" s="1693"/>
      <c r="Q381" s="1755"/>
      <c r="R381" s="1756"/>
      <c r="S381" s="1618"/>
      <c r="T381" s="1040"/>
      <c r="U381" s="1105"/>
      <c r="V381" s="967"/>
      <c r="W381" s="1105"/>
      <c r="X381" s="1105"/>
      <c r="Y381" s="1105"/>
      <c r="Z381" s="1105"/>
      <c r="AA381" s="1105"/>
      <c r="AB381" s="1105"/>
      <c r="AC381" s="1105"/>
      <c r="AD381" s="1105"/>
      <c r="AE381" s="1105"/>
      <c r="AF381" s="1105"/>
      <c r="AG381" s="1105"/>
      <c r="AH381" s="1105"/>
      <c r="AI381" s="884"/>
      <c r="AJ381" s="1061"/>
      <c r="AK381" s="1061"/>
      <c r="AL381" s="1061"/>
      <c r="AM381" s="1061"/>
      <c r="AN381" s="1061"/>
      <c r="AO381" s="1061"/>
      <c r="AP381" s="1061"/>
      <c r="AQ381" s="1061"/>
      <c r="AR381" s="1061"/>
      <c r="AS381" s="1061"/>
      <c r="AT381" s="1061"/>
      <c r="AU381" s="1061"/>
      <c r="AV381" s="1061"/>
      <c r="AW381" s="1061"/>
      <c r="AX381" s="1061"/>
      <c r="AY381" s="1061"/>
      <c r="AZ381" s="1061"/>
      <c r="BA381" s="1061"/>
      <c r="BB381" s="1061"/>
      <c r="BC381" s="1061"/>
      <c r="BD381" s="1061"/>
      <c r="BE381" s="1061"/>
      <c r="BF381" s="1061"/>
      <c r="BG381" s="1061"/>
      <c r="BH381" s="1061"/>
      <c r="BI381" s="1061"/>
      <c r="BJ381" s="1061"/>
      <c r="BK381" s="1061"/>
      <c r="BL381" s="1061"/>
      <c r="BM381" s="1061"/>
      <c r="BN381" s="1061"/>
      <c r="BO381" s="1061"/>
      <c r="BP381" s="1061"/>
      <c r="BQ381" s="1061"/>
      <c r="BR381" s="1061"/>
      <c r="BS381" s="1061"/>
      <c r="BT381" s="1061"/>
      <c r="BU381" s="1061"/>
      <c r="BV381" s="1061"/>
      <c r="BW381" s="1061"/>
      <c r="BX381" s="1061"/>
      <c r="BY381" s="1061"/>
      <c r="BZ381" s="1061"/>
      <c r="CA381" s="1061"/>
      <c r="CB381" s="1061"/>
      <c r="CC381" s="1061"/>
      <c r="CD381" s="1061"/>
      <c r="CE381" s="1061"/>
      <c r="CF381" s="1061"/>
      <c r="CG381" s="1061"/>
      <c r="CH381" s="1061"/>
      <c r="CI381" s="1061"/>
      <c r="CJ381" s="1061"/>
      <c r="CK381" s="1061"/>
      <c r="CL381" s="1061"/>
      <c r="CM381" s="1061"/>
      <c r="CN381" s="1061"/>
      <c r="CO381" s="1061"/>
      <c r="CP381" s="1061"/>
      <c r="CQ381" s="1061"/>
      <c r="CR381" s="1061"/>
      <c r="CS381" s="1061"/>
      <c r="CT381" s="1061"/>
      <c r="CU381" s="1061"/>
      <c r="CV381" s="1061"/>
      <c r="CW381" s="1061"/>
      <c r="CX381" s="1061"/>
      <c r="CY381" s="1061"/>
      <c r="CZ381" s="1061"/>
      <c r="DA381" s="1061"/>
      <c r="DB381" s="1061"/>
      <c r="DC381" s="1061"/>
      <c r="DD381" s="1061"/>
      <c r="DE381" s="1061"/>
      <c r="DF381" s="1061"/>
      <c r="DG381" s="1298"/>
      <c r="DH381" s="1298"/>
      <c r="DI381" s="1298"/>
      <c r="DJ381" s="1298"/>
      <c r="DK381" s="1298"/>
      <c r="DL381" s="1298"/>
      <c r="DM381" s="1298"/>
      <c r="DN381" s="1298"/>
      <c r="DO381" s="1298"/>
      <c r="DP381" s="1298"/>
      <c r="DQ381" s="1298"/>
      <c r="DR381" s="1298"/>
      <c r="DS381" s="1298"/>
      <c r="DT381" s="1298"/>
      <c r="DU381" s="1298"/>
      <c r="DV381" s="1298"/>
      <c r="DW381" s="1298"/>
      <c r="DX381" s="1298"/>
      <c r="DY381" s="1298"/>
      <c r="DZ381" s="1298"/>
      <c r="EA381" s="1298"/>
      <c r="EB381" s="1298"/>
      <c r="EC381" s="1298"/>
      <c r="ED381" s="1298"/>
      <c r="EE381" s="1298"/>
      <c r="EF381" s="1298"/>
      <c r="EG381" s="1298"/>
      <c r="EH381" s="1298"/>
      <c r="EI381" s="1298"/>
      <c r="EJ381" s="1298"/>
      <c r="EK381" s="1298"/>
      <c r="EL381" s="1298"/>
      <c r="EM381" s="1298"/>
      <c r="EN381" s="1298"/>
      <c r="EO381" s="1298"/>
      <c r="EP381" s="1298"/>
      <c r="EQ381" s="1298"/>
      <c r="ER381" s="1298"/>
      <c r="ES381" s="1298"/>
      <c r="ET381" s="1298"/>
      <c r="EU381" s="1298"/>
      <c r="EV381" s="1298"/>
      <c r="EW381" s="1298"/>
      <c r="EX381" s="1298"/>
      <c r="EY381" s="1298"/>
      <c r="EZ381" s="1298"/>
      <c r="FA381" s="1298"/>
      <c r="FB381" s="1298"/>
      <c r="FC381" s="1298"/>
      <c r="FD381" s="1298"/>
      <c r="FE381" s="1298"/>
      <c r="FF381" s="1298"/>
      <c r="FG381" s="1298"/>
      <c r="FH381" s="1298"/>
      <c r="FI381" s="1298"/>
      <c r="FJ381" s="1298"/>
      <c r="FK381" s="1298"/>
      <c r="FL381" s="1298"/>
      <c r="FM381" s="1298"/>
      <c r="FN381" s="1298"/>
      <c r="FO381" s="1298"/>
      <c r="FP381" s="1298"/>
      <c r="FQ381" s="1298"/>
      <c r="FR381" s="1298"/>
      <c r="FS381" s="1298"/>
      <c r="FT381" s="1298"/>
      <c r="FU381" s="1298"/>
      <c r="FV381" s="1298"/>
      <c r="FW381" s="1298"/>
      <c r="FX381" s="1298"/>
      <c r="FY381" s="1298"/>
      <c r="FZ381" s="1298"/>
      <c r="GA381" s="1298"/>
      <c r="GB381" s="1298"/>
      <c r="GC381" s="1298"/>
      <c r="GD381" s="1298"/>
      <c r="GE381" s="1298"/>
      <c r="GF381" s="1298"/>
      <c r="GG381" s="1298"/>
      <c r="GH381" s="1298"/>
      <c r="GI381" s="1298"/>
      <c r="GJ381" s="1298"/>
      <c r="GK381" s="1298"/>
      <c r="GL381" s="1298"/>
      <c r="GM381" s="1298"/>
      <c r="GN381" s="1298"/>
      <c r="GO381" s="1298"/>
      <c r="GP381" s="1298"/>
      <c r="GQ381" s="1298"/>
      <c r="GR381" s="1298"/>
      <c r="GS381" s="1298"/>
      <c r="GT381" s="1298"/>
      <c r="GU381" s="1298"/>
      <c r="GV381" s="1298"/>
      <c r="GW381" s="1298"/>
      <c r="GX381" s="1298"/>
      <c r="GY381" s="1298"/>
      <c r="GZ381" s="1298"/>
      <c r="HA381" s="1298"/>
      <c r="HB381" s="1298"/>
      <c r="HC381" s="1298"/>
      <c r="HD381" s="1298"/>
      <c r="HE381" s="1298"/>
      <c r="HF381" s="1298"/>
      <c r="HG381" s="1298"/>
      <c r="HH381" s="1298"/>
      <c r="HI381" s="1298"/>
      <c r="HJ381" s="1298"/>
      <c r="HK381" s="1298"/>
      <c r="HL381" s="1298"/>
      <c r="HM381" s="1298"/>
      <c r="HN381" s="1298"/>
      <c r="HO381" s="1298"/>
      <c r="HP381" s="1298"/>
      <c r="HQ381" s="1298"/>
      <c r="HR381" s="1298"/>
      <c r="HS381" s="1298"/>
      <c r="HT381" s="1298"/>
      <c r="HU381" s="1298"/>
      <c r="HV381" s="1298"/>
      <c r="HW381" s="1298"/>
      <c r="HX381" s="1298"/>
      <c r="HY381" s="1298"/>
      <c r="HZ381" s="1298"/>
      <c r="IA381" s="1298"/>
      <c r="IB381" s="1298"/>
      <c r="IC381" s="1298"/>
      <c r="ID381" s="1298"/>
      <c r="IE381" s="1298"/>
      <c r="IF381" s="1298"/>
      <c r="IG381" s="1298"/>
    </row>
    <row r="382" spans="1:241" s="1303" customFormat="1" ht="25.5">
      <c r="A382" s="1140" t="s">
        <v>729</v>
      </c>
      <c r="B382" s="1140" t="s">
        <v>727</v>
      </c>
      <c r="C382" s="1184" t="s">
        <v>728</v>
      </c>
      <c r="D382" s="1114"/>
      <c r="E382" s="1133" t="s">
        <v>120</v>
      </c>
      <c r="F382" s="1141"/>
      <c r="G382" s="1114" t="s">
        <v>590</v>
      </c>
      <c r="H382" s="1171"/>
      <c r="I382" s="1113"/>
      <c r="J382" s="1113"/>
      <c r="K382" s="1207"/>
      <c r="L382" s="1207"/>
      <c r="M382" s="802"/>
      <c r="N382" s="801"/>
      <c r="O382" s="801"/>
      <c r="P382" s="1700"/>
      <c r="Q382" s="1743"/>
      <c r="R382" s="1744"/>
      <c r="S382" s="1571"/>
      <c r="T382" s="801"/>
      <c r="U382" s="801"/>
      <c r="V382" s="801"/>
      <c r="W382" s="801"/>
      <c r="X382" s="801"/>
      <c r="Y382" s="801"/>
      <c r="Z382" s="801"/>
      <c r="AA382" s="801"/>
      <c r="AB382" s="801"/>
      <c r="AC382" s="801"/>
      <c r="AD382" s="801"/>
      <c r="AE382" s="801"/>
      <c r="AF382" s="801"/>
      <c r="AG382" s="801"/>
      <c r="AH382" s="801"/>
      <c r="AI382" s="801"/>
      <c r="AJ382" s="1061"/>
      <c r="AK382" s="1061"/>
      <c r="AL382" s="1061"/>
      <c r="AM382" s="1061"/>
      <c r="AN382" s="1061"/>
      <c r="AO382" s="1061"/>
      <c r="AP382" s="1061"/>
      <c r="AQ382" s="1061"/>
      <c r="AR382" s="1061"/>
      <c r="AS382" s="1061"/>
      <c r="AT382" s="1061"/>
      <c r="AU382" s="1061"/>
      <c r="AV382" s="1061"/>
      <c r="AW382" s="1061"/>
      <c r="AX382" s="1061"/>
      <c r="AY382" s="1061"/>
      <c r="AZ382" s="1061"/>
      <c r="BA382" s="1061"/>
      <c r="BB382" s="1061"/>
      <c r="BC382" s="1061"/>
      <c r="BD382" s="1061"/>
      <c r="BE382" s="1061"/>
      <c r="BF382" s="1061"/>
      <c r="BG382" s="1061"/>
      <c r="BH382" s="1061"/>
      <c r="BI382" s="1061"/>
      <c r="BJ382" s="1061"/>
      <c r="BK382" s="1061"/>
      <c r="BL382" s="1061"/>
      <c r="BM382" s="1061"/>
      <c r="BN382" s="1061"/>
      <c r="BO382" s="1061"/>
      <c r="BP382" s="1061"/>
      <c r="BQ382" s="1061"/>
      <c r="BR382" s="1061"/>
      <c r="BS382" s="1061"/>
      <c r="BT382" s="1061"/>
      <c r="BU382" s="1061"/>
      <c r="BV382" s="1061"/>
      <c r="BW382" s="1061"/>
      <c r="BX382" s="1061"/>
      <c r="BY382" s="1061"/>
      <c r="BZ382" s="1061"/>
      <c r="CA382" s="1061"/>
      <c r="CB382" s="1061"/>
      <c r="CC382" s="1061"/>
      <c r="CD382" s="1061"/>
      <c r="CE382" s="1061"/>
      <c r="CF382" s="1061"/>
      <c r="CG382" s="1061"/>
      <c r="CH382" s="1061"/>
      <c r="CI382" s="1061"/>
      <c r="CJ382" s="1061"/>
      <c r="CK382" s="1061"/>
      <c r="CL382" s="1061"/>
      <c r="CM382" s="1061"/>
      <c r="CN382" s="1061"/>
      <c r="CO382" s="1061"/>
      <c r="CP382" s="1061"/>
      <c r="CQ382" s="1061"/>
      <c r="CR382" s="1061"/>
      <c r="CS382" s="1061"/>
      <c r="CT382" s="1061"/>
      <c r="CU382" s="1061"/>
      <c r="CV382" s="1061"/>
      <c r="CW382" s="1061"/>
      <c r="CX382" s="1061"/>
      <c r="CY382" s="1061"/>
      <c r="CZ382" s="1061"/>
      <c r="DA382" s="1061"/>
      <c r="DB382" s="1061"/>
      <c r="DC382" s="1061"/>
      <c r="DD382" s="1061"/>
      <c r="DE382" s="1061"/>
      <c r="DF382" s="1061"/>
      <c r="DG382" s="1298"/>
      <c r="DH382" s="1298"/>
      <c r="DI382" s="1298"/>
      <c r="DJ382" s="1298"/>
      <c r="DK382" s="1298"/>
      <c r="DL382" s="1298"/>
      <c r="DM382" s="1298"/>
      <c r="DN382" s="1298"/>
      <c r="DO382" s="1298"/>
      <c r="DP382" s="1298"/>
      <c r="DQ382" s="1298"/>
      <c r="DR382" s="1298"/>
      <c r="DS382" s="1298"/>
      <c r="DT382" s="1298"/>
      <c r="DU382" s="1298"/>
      <c r="DV382" s="1298"/>
      <c r="DW382" s="1298"/>
      <c r="DX382" s="1298"/>
      <c r="DY382" s="1298"/>
      <c r="DZ382" s="1298"/>
      <c r="EA382" s="1298"/>
      <c r="EB382" s="1298"/>
      <c r="EC382" s="1298"/>
      <c r="ED382" s="1298"/>
      <c r="EE382" s="1298"/>
      <c r="EF382" s="1298"/>
      <c r="EG382" s="1298"/>
      <c r="EH382" s="1298"/>
      <c r="EI382" s="1298"/>
      <c r="EJ382" s="1298"/>
      <c r="EK382" s="1298"/>
      <c r="EL382" s="1298"/>
      <c r="EM382" s="1298"/>
      <c r="EN382" s="1298"/>
      <c r="EO382" s="1298"/>
      <c r="EP382" s="1298"/>
      <c r="EQ382" s="1298"/>
      <c r="ER382" s="1298"/>
      <c r="ES382" s="1298"/>
      <c r="ET382" s="1298"/>
      <c r="EU382" s="1298"/>
      <c r="EV382" s="1298"/>
      <c r="EW382" s="1298"/>
      <c r="EX382" s="1298"/>
      <c r="EY382" s="1298"/>
      <c r="EZ382" s="1298"/>
      <c r="FA382" s="1298"/>
      <c r="FB382" s="1298"/>
      <c r="FC382" s="1298"/>
      <c r="FD382" s="1298"/>
      <c r="FE382" s="1298"/>
      <c r="FF382" s="1298"/>
      <c r="FG382" s="1298"/>
      <c r="FH382" s="1298"/>
      <c r="FI382" s="1298"/>
      <c r="FJ382" s="1298"/>
      <c r="FK382" s="1298"/>
      <c r="FL382" s="1298"/>
      <c r="FM382" s="1298"/>
      <c r="FN382" s="1298"/>
      <c r="FO382" s="1298"/>
      <c r="FP382" s="1298"/>
      <c r="FQ382" s="1298"/>
      <c r="FR382" s="1298"/>
      <c r="FS382" s="1298"/>
      <c r="FT382" s="1298"/>
      <c r="FU382" s="1298"/>
      <c r="FV382" s="1298"/>
      <c r="FW382" s="1298"/>
      <c r="FX382" s="1298"/>
      <c r="FY382" s="1298"/>
      <c r="FZ382" s="1298"/>
      <c r="GA382" s="1298"/>
      <c r="GB382" s="1298"/>
      <c r="GC382" s="1298"/>
      <c r="GD382" s="1298"/>
      <c r="GE382" s="1298"/>
      <c r="GF382" s="1298"/>
      <c r="GG382" s="1298"/>
      <c r="GH382" s="1298"/>
      <c r="GI382" s="1298"/>
      <c r="GJ382" s="1298"/>
      <c r="GK382" s="1298"/>
      <c r="GL382" s="1298"/>
      <c r="GM382" s="1298"/>
      <c r="GN382" s="1298"/>
      <c r="GO382" s="1298"/>
      <c r="GP382" s="1298"/>
      <c r="GQ382" s="1298"/>
      <c r="GR382" s="1298"/>
      <c r="GS382" s="1298"/>
      <c r="GT382" s="1298"/>
      <c r="GU382" s="1298"/>
      <c r="GV382" s="1298"/>
      <c r="GW382" s="1298"/>
      <c r="GX382" s="1298"/>
      <c r="GY382" s="1298"/>
      <c r="GZ382" s="1298"/>
      <c r="HA382" s="1298"/>
      <c r="HB382" s="1298"/>
      <c r="HC382" s="1298"/>
      <c r="HD382" s="1298"/>
      <c r="HE382" s="1298"/>
      <c r="HF382" s="1298"/>
      <c r="HG382" s="1298"/>
      <c r="HH382" s="1298"/>
      <c r="HI382" s="1298"/>
      <c r="HJ382" s="1298"/>
      <c r="HK382" s="1298"/>
      <c r="HL382" s="1298"/>
      <c r="HM382" s="1298"/>
      <c r="HN382" s="1298"/>
    </row>
    <row r="383" spans="1:241" s="1303" customFormat="1" ht="63.75">
      <c r="A383" s="935"/>
      <c r="B383" s="1181" t="s">
        <v>730</v>
      </c>
      <c r="C383" s="1153" t="s">
        <v>61</v>
      </c>
      <c r="D383" s="1027" t="s">
        <v>904</v>
      </c>
      <c r="E383" s="579" t="s">
        <v>511</v>
      </c>
      <c r="F383" s="579" t="s">
        <v>887</v>
      </c>
      <c r="G383" s="579" t="s">
        <v>590</v>
      </c>
      <c r="H383" s="1169"/>
      <c r="I383" s="649" t="s">
        <v>46</v>
      </c>
      <c r="J383" s="745">
        <v>3</v>
      </c>
      <c r="K383" s="1215" t="s">
        <v>893</v>
      </c>
      <c r="L383" s="770" t="str">
        <f>"06"</f>
        <v>06</v>
      </c>
      <c r="M383" s="770"/>
      <c r="N383" s="765"/>
      <c r="O383" s="861">
        <v>20</v>
      </c>
      <c r="P383" s="1596"/>
      <c r="Q383" s="1776" t="s">
        <v>1157</v>
      </c>
      <c r="R383" s="1786" t="s">
        <v>1125</v>
      </c>
      <c r="S383" s="1671">
        <v>1</v>
      </c>
      <c r="T383" s="1441" t="s">
        <v>104</v>
      </c>
      <c r="U383" s="1441" t="s">
        <v>105</v>
      </c>
      <c r="V383" s="1823" t="s">
        <v>755</v>
      </c>
      <c r="W383" s="1820">
        <v>1</v>
      </c>
      <c r="X383" s="1821" t="s">
        <v>107</v>
      </c>
      <c r="Y383" s="1821" t="s">
        <v>105</v>
      </c>
      <c r="Z383" s="1824" t="s">
        <v>755</v>
      </c>
      <c r="AA383" s="1453">
        <v>1</v>
      </c>
      <c r="AB383" s="1454" t="s">
        <v>107</v>
      </c>
      <c r="AC383" s="1454" t="s">
        <v>105</v>
      </c>
      <c r="AD383" s="1519" t="s">
        <v>755</v>
      </c>
      <c r="AE383" s="674">
        <v>1</v>
      </c>
      <c r="AF383" s="675" t="s">
        <v>107</v>
      </c>
      <c r="AG383" s="675" t="s">
        <v>105</v>
      </c>
      <c r="AH383" s="1519" t="s">
        <v>755</v>
      </c>
      <c r="AI383" s="790" t="s">
        <v>437</v>
      </c>
      <c r="AJ383" s="1061"/>
      <c r="AK383" s="1061"/>
      <c r="AL383" s="1061"/>
      <c r="AM383" s="1061"/>
      <c r="AN383" s="1061"/>
      <c r="AO383" s="1061"/>
      <c r="AP383" s="1061"/>
      <c r="AQ383" s="1061"/>
      <c r="AR383" s="1061"/>
      <c r="AS383" s="1061"/>
      <c r="AT383" s="1061"/>
      <c r="AU383" s="1061"/>
      <c r="AV383" s="1061"/>
      <c r="AW383" s="1061"/>
      <c r="AX383" s="1061"/>
      <c r="AY383" s="1061"/>
      <c r="AZ383" s="1061"/>
      <c r="BA383" s="1061"/>
      <c r="BB383" s="1061"/>
      <c r="BC383" s="1061"/>
      <c r="BD383" s="1061"/>
      <c r="BE383" s="1061"/>
      <c r="BF383" s="1061"/>
      <c r="BG383" s="1061"/>
      <c r="BH383" s="1061"/>
      <c r="BI383" s="1061"/>
      <c r="BJ383" s="1061"/>
      <c r="BK383" s="1061"/>
      <c r="BL383" s="1061"/>
      <c r="BM383" s="1061"/>
      <c r="BN383" s="1061"/>
      <c r="BO383" s="1061"/>
      <c r="BP383" s="1061"/>
      <c r="BQ383" s="1061"/>
      <c r="BR383" s="1061"/>
      <c r="BS383" s="1061"/>
      <c r="BT383" s="1061"/>
      <c r="BU383" s="1061"/>
      <c r="BV383" s="1061"/>
      <c r="BW383" s="1061"/>
      <c r="BX383" s="1061"/>
      <c r="BY383" s="1061"/>
      <c r="BZ383" s="1061"/>
      <c r="CA383" s="1061"/>
      <c r="CB383" s="1061"/>
      <c r="CC383" s="1061"/>
      <c r="CD383" s="1061"/>
      <c r="CE383" s="1061"/>
      <c r="CF383" s="1061"/>
      <c r="CG383" s="1061"/>
      <c r="CH383" s="1061"/>
      <c r="CI383" s="1061"/>
      <c r="CJ383" s="1061"/>
      <c r="CK383" s="1061"/>
      <c r="CL383" s="1061"/>
      <c r="CM383" s="1061"/>
      <c r="CN383" s="1061"/>
      <c r="CO383" s="1061"/>
      <c r="CP383" s="1061"/>
      <c r="CQ383" s="1061"/>
      <c r="CR383" s="1061"/>
      <c r="CS383" s="1061"/>
      <c r="CT383" s="1061"/>
      <c r="CU383" s="1061"/>
      <c r="CV383" s="1061"/>
      <c r="CW383" s="1061"/>
      <c r="CX383" s="1061"/>
      <c r="CY383" s="1061"/>
      <c r="CZ383" s="1061"/>
      <c r="DA383" s="1061"/>
      <c r="DB383" s="1061"/>
      <c r="DC383" s="1061"/>
      <c r="DD383" s="1061"/>
      <c r="DE383" s="1061"/>
      <c r="DF383" s="1061"/>
      <c r="DG383" s="1298"/>
      <c r="DH383" s="1298"/>
      <c r="DI383" s="1298"/>
      <c r="DJ383" s="1298"/>
      <c r="DK383" s="1298"/>
      <c r="DL383" s="1298"/>
      <c r="DM383" s="1298"/>
      <c r="DN383" s="1298"/>
      <c r="DO383" s="1298"/>
      <c r="DP383" s="1298"/>
      <c r="DQ383" s="1298"/>
      <c r="DR383" s="1298"/>
      <c r="DS383" s="1298"/>
      <c r="DT383" s="1298"/>
      <c r="DU383" s="1298"/>
      <c r="DV383" s="1298"/>
      <c r="DW383" s="1298"/>
      <c r="DX383" s="1298"/>
      <c r="DY383" s="1298"/>
      <c r="DZ383" s="1298"/>
      <c r="EA383" s="1298"/>
      <c r="EB383" s="1298"/>
      <c r="EC383" s="1298"/>
      <c r="ED383" s="1298"/>
      <c r="EE383" s="1298"/>
      <c r="EF383" s="1298"/>
      <c r="EG383" s="1298"/>
      <c r="EH383" s="1298"/>
      <c r="EI383" s="1298"/>
      <c r="EJ383" s="1298"/>
      <c r="EK383" s="1298"/>
      <c r="EL383" s="1298"/>
      <c r="EM383" s="1298"/>
      <c r="EN383" s="1298"/>
      <c r="EO383" s="1298"/>
      <c r="EP383" s="1298"/>
      <c r="EQ383" s="1298"/>
      <c r="ER383" s="1298"/>
      <c r="ES383" s="1298"/>
      <c r="ET383" s="1298"/>
      <c r="EU383" s="1298"/>
      <c r="EV383" s="1298"/>
      <c r="EW383" s="1298"/>
      <c r="EX383" s="1298"/>
      <c r="EY383" s="1298"/>
      <c r="EZ383" s="1298"/>
      <c r="FA383" s="1298"/>
      <c r="FB383" s="1298"/>
      <c r="FC383" s="1298"/>
      <c r="FD383" s="1298"/>
      <c r="FE383" s="1298"/>
      <c r="FF383" s="1298"/>
      <c r="FG383" s="1298"/>
      <c r="FH383" s="1298"/>
      <c r="FI383" s="1298"/>
      <c r="FJ383" s="1298"/>
      <c r="FK383" s="1298"/>
      <c r="FL383" s="1298"/>
      <c r="FM383" s="1298"/>
      <c r="FN383" s="1298"/>
      <c r="FO383" s="1298"/>
      <c r="FP383" s="1298"/>
      <c r="FQ383" s="1298"/>
      <c r="FR383" s="1298"/>
      <c r="FS383" s="1298"/>
      <c r="FT383" s="1298"/>
      <c r="FU383" s="1298"/>
      <c r="FV383" s="1298"/>
      <c r="FW383" s="1298"/>
      <c r="FX383" s="1298"/>
      <c r="FY383" s="1298"/>
      <c r="FZ383" s="1298"/>
      <c r="GA383" s="1298"/>
      <c r="GB383" s="1298"/>
      <c r="GC383" s="1298"/>
      <c r="GD383" s="1298"/>
      <c r="GE383" s="1298"/>
      <c r="GF383" s="1298"/>
      <c r="GG383" s="1298"/>
      <c r="GH383" s="1298"/>
      <c r="GI383" s="1298"/>
      <c r="GJ383" s="1298"/>
      <c r="GK383" s="1298"/>
      <c r="GL383" s="1298"/>
      <c r="GM383" s="1298"/>
      <c r="GN383" s="1298"/>
      <c r="GO383" s="1298"/>
      <c r="GP383" s="1298"/>
      <c r="GQ383" s="1298"/>
      <c r="GR383" s="1298"/>
      <c r="GS383" s="1298"/>
      <c r="GT383" s="1298"/>
      <c r="GU383" s="1298"/>
      <c r="GV383" s="1298"/>
      <c r="GW383" s="1298"/>
      <c r="GX383" s="1298"/>
      <c r="GY383" s="1298"/>
      <c r="GZ383" s="1298"/>
      <c r="HA383" s="1298"/>
      <c r="HB383" s="1298"/>
      <c r="HC383" s="1298"/>
      <c r="HD383" s="1298"/>
      <c r="HE383" s="1298"/>
    </row>
    <row r="384" spans="1:241" s="1303" customFormat="1" ht="51">
      <c r="A384" s="935"/>
      <c r="B384" s="1181" t="s">
        <v>731</v>
      </c>
      <c r="C384" s="1153" t="s">
        <v>888</v>
      </c>
      <c r="D384" s="1027" t="s">
        <v>905</v>
      </c>
      <c r="E384" s="579" t="s">
        <v>511</v>
      </c>
      <c r="F384" s="579" t="s">
        <v>887</v>
      </c>
      <c r="G384" s="579" t="s">
        <v>590</v>
      </c>
      <c r="H384" s="1169"/>
      <c r="I384" s="649" t="s">
        <v>46</v>
      </c>
      <c r="J384" s="745">
        <v>3</v>
      </c>
      <c r="K384" s="1215" t="s">
        <v>807</v>
      </c>
      <c r="L384" s="770" t="s">
        <v>889</v>
      </c>
      <c r="M384" s="770"/>
      <c r="N384" s="767">
        <v>10</v>
      </c>
      <c r="O384" s="692">
        <v>10</v>
      </c>
      <c r="P384" s="1596"/>
      <c r="Q384" s="1776" t="s">
        <v>1157</v>
      </c>
      <c r="R384" s="1775" t="s">
        <v>1160</v>
      </c>
      <c r="S384" s="1671">
        <v>1</v>
      </c>
      <c r="T384" s="1441" t="s">
        <v>104</v>
      </c>
      <c r="U384" s="1441" t="s">
        <v>113</v>
      </c>
      <c r="V384" s="1441" t="s">
        <v>755</v>
      </c>
      <c r="W384" s="1669">
        <v>1</v>
      </c>
      <c r="X384" s="1670" t="s">
        <v>107</v>
      </c>
      <c r="Y384" s="1670" t="s">
        <v>108</v>
      </c>
      <c r="Z384" s="1670" t="s">
        <v>148</v>
      </c>
      <c r="AA384" s="1453">
        <v>1</v>
      </c>
      <c r="AB384" s="1454" t="s">
        <v>107</v>
      </c>
      <c r="AC384" s="1454" t="s">
        <v>108</v>
      </c>
      <c r="AD384" s="1454" t="s">
        <v>148</v>
      </c>
      <c r="AE384" s="674">
        <v>1</v>
      </c>
      <c r="AF384" s="675" t="s">
        <v>107</v>
      </c>
      <c r="AG384" s="675" t="s">
        <v>162</v>
      </c>
      <c r="AH384" s="675" t="s">
        <v>148</v>
      </c>
      <c r="AI384" s="790" t="s">
        <v>438</v>
      </c>
      <c r="AJ384" s="1061"/>
      <c r="AK384" s="1061"/>
      <c r="AL384" s="1061"/>
      <c r="AM384" s="1061"/>
      <c r="AN384" s="1061"/>
      <c r="AO384" s="1061"/>
      <c r="AP384" s="1061"/>
      <c r="AQ384" s="1061"/>
      <c r="AR384" s="1061"/>
      <c r="AS384" s="1061"/>
      <c r="AT384" s="1061"/>
      <c r="AU384" s="1061"/>
      <c r="AV384" s="1061"/>
      <c r="AW384" s="1061"/>
      <c r="AX384" s="1061"/>
      <c r="AY384" s="1061"/>
      <c r="AZ384" s="1061"/>
      <c r="BA384" s="1061"/>
      <c r="BB384" s="1061"/>
      <c r="BC384" s="1061"/>
      <c r="BD384" s="1061"/>
      <c r="BE384" s="1061"/>
      <c r="BF384" s="1061"/>
      <c r="BG384" s="1061"/>
      <c r="BH384" s="1061"/>
      <c r="BI384" s="1061"/>
      <c r="BJ384" s="1061"/>
      <c r="BK384" s="1061"/>
      <c r="BL384" s="1061"/>
      <c r="BM384" s="1061"/>
      <c r="BN384" s="1061"/>
      <c r="BO384" s="1061"/>
      <c r="BP384" s="1061"/>
      <c r="BQ384" s="1061"/>
      <c r="BR384" s="1061"/>
      <c r="BS384" s="1061"/>
      <c r="BT384" s="1061"/>
      <c r="BU384" s="1061"/>
      <c r="BV384" s="1061"/>
      <c r="BW384" s="1061"/>
      <c r="BX384" s="1061"/>
      <c r="BY384" s="1061"/>
      <c r="BZ384" s="1061"/>
      <c r="CA384" s="1061"/>
      <c r="CB384" s="1061"/>
      <c r="CC384" s="1061"/>
      <c r="CD384" s="1061"/>
      <c r="CE384" s="1061"/>
      <c r="CF384" s="1061"/>
      <c r="CG384" s="1061"/>
      <c r="CH384" s="1061"/>
      <c r="CI384" s="1061"/>
      <c r="CJ384" s="1061"/>
      <c r="CK384" s="1061"/>
      <c r="CL384" s="1061"/>
      <c r="CM384" s="1061"/>
      <c r="CN384" s="1061"/>
      <c r="CO384" s="1061"/>
      <c r="CP384" s="1061"/>
      <c r="CQ384" s="1061"/>
      <c r="CR384" s="1061"/>
      <c r="CS384" s="1061"/>
      <c r="CT384" s="1061"/>
      <c r="CU384" s="1061"/>
      <c r="CV384" s="1061"/>
      <c r="CW384" s="1061"/>
      <c r="CX384" s="1061"/>
      <c r="CY384" s="1061"/>
      <c r="CZ384" s="1061"/>
      <c r="DA384" s="1061"/>
      <c r="DB384" s="1061"/>
      <c r="DC384" s="1061"/>
      <c r="DD384" s="1061"/>
      <c r="DE384" s="1061"/>
      <c r="DF384" s="1061"/>
      <c r="DG384" s="1298"/>
      <c r="DH384" s="1298"/>
      <c r="DI384" s="1298"/>
      <c r="DJ384" s="1298"/>
      <c r="DK384" s="1298"/>
      <c r="DL384" s="1298"/>
      <c r="DM384" s="1298"/>
      <c r="DN384" s="1298"/>
      <c r="DO384" s="1298"/>
      <c r="DP384" s="1298"/>
      <c r="DQ384" s="1298"/>
      <c r="DR384" s="1298"/>
      <c r="DS384" s="1298"/>
      <c r="DT384" s="1298"/>
      <c r="DU384" s="1298"/>
      <c r="DV384" s="1298"/>
      <c r="DW384" s="1298"/>
      <c r="DX384" s="1298"/>
      <c r="DY384" s="1298"/>
      <c r="DZ384" s="1298"/>
      <c r="EA384" s="1298"/>
      <c r="EB384" s="1298"/>
      <c r="EC384" s="1298"/>
      <c r="ED384" s="1298"/>
      <c r="EE384" s="1298"/>
      <c r="EF384" s="1298"/>
      <c r="EG384" s="1298"/>
      <c r="EH384" s="1298"/>
      <c r="EI384" s="1298"/>
      <c r="EJ384" s="1298"/>
      <c r="EK384" s="1298"/>
      <c r="EL384" s="1298"/>
      <c r="EM384" s="1298"/>
      <c r="EN384" s="1298"/>
      <c r="EO384" s="1298"/>
      <c r="EP384" s="1298"/>
      <c r="EQ384" s="1298"/>
      <c r="ER384" s="1298"/>
      <c r="ES384" s="1298"/>
      <c r="ET384" s="1298"/>
      <c r="EU384" s="1298"/>
      <c r="EV384" s="1298"/>
      <c r="EW384" s="1298"/>
      <c r="EX384" s="1298"/>
      <c r="EY384" s="1298"/>
      <c r="EZ384" s="1298"/>
      <c r="FA384" s="1298"/>
      <c r="FB384" s="1298"/>
      <c r="FC384" s="1298"/>
      <c r="FD384" s="1298"/>
      <c r="FE384" s="1298"/>
      <c r="FF384" s="1298"/>
      <c r="FG384" s="1298"/>
      <c r="FH384" s="1298"/>
      <c r="FI384" s="1298"/>
      <c r="FJ384" s="1298"/>
      <c r="FK384" s="1298"/>
      <c r="FL384" s="1298"/>
      <c r="FM384" s="1298"/>
      <c r="FN384" s="1298"/>
      <c r="FO384" s="1298"/>
      <c r="FP384" s="1298"/>
      <c r="FQ384" s="1298"/>
      <c r="FR384" s="1298"/>
      <c r="FS384" s="1298"/>
      <c r="FT384" s="1298"/>
      <c r="FU384" s="1298"/>
      <c r="FV384" s="1298"/>
      <c r="FW384" s="1298"/>
      <c r="FX384" s="1298"/>
      <c r="FY384" s="1298"/>
      <c r="FZ384" s="1298"/>
      <c r="GA384" s="1298"/>
      <c r="GB384" s="1298"/>
      <c r="GC384" s="1298"/>
      <c r="GD384" s="1298"/>
      <c r="GE384" s="1298"/>
      <c r="GF384" s="1298"/>
      <c r="GG384" s="1298"/>
      <c r="GH384" s="1298"/>
      <c r="GI384" s="1298"/>
      <c r="GJ384" s="1298"/>
      <c r="GK384" s="1298"/>
      <c r="GL384" s="1298"/>
      <c r="GM384" s="1298"/>
      <c r="GN384" s="1298"/>
      <c r="GO384" s="1298"/>
      <c r="GP384" s="1298"/>
      <c r="GQ384" s="1298"/>
      <c r="GR384" s="1298"/>
      <c r="GS384" s="1298"/>
      <c r="GT384" s="1298"/>
      <c r="GU384" s="1298"/>
      <c r="GV384" s="1298"/>
      <c r="GW384" s="1298"/>
      <c r="GX384" s="1298"/>
      <c r="GY384" s="1298"/>
      <c r="GZ384" s="1298"/>
      <c r="HA384" s="1298"/>
      <c r="HB384" s="1298"/>
      <c r="HC384" s="1298"/>
      <c r="HD384" s="1298"/>
      <c r="HE384" s="1298"/>
    </row>
    <row r="385" spans="1:241" s="1303" customFormat="1" ht="30.75" customHeight="1">
      <c r="A385" s="1208" t="s">
        <v>1052</v>
      </c>
      <c r="B385" s="1208" t="s">
        <v>1053</v>
      </c>
      <c r="C385" s="1188" t="s">
        <v>157</v>
      </c>
      <c r="D385" s="1232" t="s">
        <v>902</v>
      </c>
      <c r="E385" s="1194" t="s">
        <v>596</v>
      </c>
      <c r="F385" s="1194"/>
      <c r="G385" s="1150"/>
      <c r="H385" s="1168"/>
      <c r="I385" s="1193">
        <f>+I387+I388</f>
        <v>6</v>
      </c>
      <c r="J385" s="1193">
        <f>+J387+J388</f>
        <v>6</v>
      </c>
      <c r="K385" s="1208"/>
      <c r="L385" s="1208"/>
      <c r="M385" s="1044"/>
      <c r="N385" s="889"/>
      <c r="O385" s="889"/>
      <c r="P385" s="1693"/>
      <c r="Q385" s="1755"/>
      <c r="R385" s="1756"/>
      <c r="S385" s="1618"/>
      <c r="T385" s="1040"/>
      <c r="U385" s="1105"/>
      <c r="V385" s="967"/>
      <c r="W385" s="1105"/>
      <c r="X385" s="1105"/>
      <c r="Y385" s="1105"/>
      <c r="Z385" s="1105"/>
      <c r="AA385" s="1105"/>
      <c r="AB385" s="1105"/>
      <c r="AC385" s="1105"/>
      <c r="AD385" s="1105"/>
      <c r="AE385" s="1105"/>
      <c r="AF385" s="1105"/>
      <c r="AG385" s="1105"/>
      <c r="AH385" s="1105"/>
      <c r="AI385" s="884"/>
      <c r="AJ385" s="1061"/>
      <c r="AK385" s="1061"/>
      <c r="AL385" s="1061"/>
      <c r="AM385" s="1061"/>
      <c r="AN385" s="1061"/>
      <c r="AO385" s="1061"/>
      <c r="AP385" s="1061"/>
      <c r="AQ385" s="1061"/>
      <c r="AR385" s="1061"/>
      <c r="AS385" s="1061"/>
      <c r="AT385" s="1061"/>
      <c r="AU385" s="1061"/>
      <c r="AV385" s="1061"/>
      <c r="AW385" s="1061"/>
      <c r="AX385" s="1061"/>
      <c r="AY385" s="1061"/>
      <c r="AZ385" s="1061"/>
      <c r="BA385" s="1061"/>
      <c r="BB385" s="1061"/>
      <c r="BC385" s="1061"/>
      <c r="BD385" s="1061"/>
      <c r="BE385" s="1061"/>
      <c r="BF385" s="1061"/>
      <c r="BG385" s="1061"/>
      <c r="BH385" s="1061"/>
      <c r="BI385" s="1061"/>
      <c r="BJ385" s="1061"/>
      <c r="BK385" s="1061"/>
      <c r="BL385" s="1061"/>
      <c r="BM385" s="1061"/>
      <c r="BN385" s="1061"/>
      <c r="BO385" s="1061"/>
      <c r="BP385" s="1061"/>
      <c r="BQ385" s="1061"/>
      <c r="BR385" s="1061"/>
      <c r="BS385" s="1061"/>
      <c r="BT385" s="1061"/>
      <c r="BU385" s="1061"/>
      <c r="BV385" s="1061"/>
      <c r="BW385" s="1061"/>
      <c r="BX385" s="1061"/>
      <c r="BY385" s="1061"/>
      <c r="BZ385" s="1061"/>
      <c r="CA385" s="1061"/>
      <c r="CB385" s="1061"/>
      <c r="CC385" s="1061"/>
      <c r="CD385" s="1061"/>
      <c r="CE385" s="1061"/>
      <c r="CF385" s="1061"/>
      <c r="CG385" s="1061"/>
      <c r="CH385" s="1061"/>
      <c r="CI385" s="1061"/>
      <c r="CJ385" s="1061"/>
      <c r="CK385" s="1061"/>
      <c r="CL385" s="1061"/>
      <c r="CM385" s="1061"/>
      <c r="CN385" s="1061"/>
      <c r="CO385" s="1061"/>
      <c r="CP385" s="1061"/>
      <c r="CQ385" s="1061"/>
      <c r="CR385" s="1061"/>
      <c r="CS385" s="1061"/>
      <c r="CT385" s="1061"/>
      <c r="CU385" s="1061"/>
      <c r="CV385" s="1061"/>
      <c r="CW385" s="1061"/>
      <c r="CX385" s="1061"/>
      <c r="CY385" s="1061"/>
      <c r="CZ385" s="1061"/>
      <c r="DA385" s="1061"/>
      <c r="DB385" s="1061"/>
      <c r="DC385" s="1061"/>
      <c r="DD385" s="1061"/>
      <c r="DE385" s="1061"/>
      <c r="DF385" s="1061"/>
      <c r="DG385" s="1298"/>
      <c r="DH385" s="1298"/>
      <c r="DI385" s="1298"/>
      <c r="DJ385" s="1298"/>
      <c r="DK385" s="1298"/>
      <c r="DL385" s="1298"/>
      <c r="DM385" s="1298"/>
      <c r="DN385" s="1298"/>
      <c r="DO385" s="1298"/>
      <c r="DP385" s="1298"/>
      <c r="DQ385" s="1298"/>
      <c r="DR385" s="1298"/>
      <c r="DS385" s="1298"/>
      <c r="DT385" s="1298"/>
      <c r="DU385" s="1298"/>
      <c r="DV385" s="1298"/>
      <c r="DW385" s="1298"/>
      <c r="DX385" s="1298"/>
      <c r="DY385" s="1298"/>
      <c r="DZ385" s="1298"/>
      <c r="EA385" s="1298"/>
      <c r="EB385" s="1298"/>
      <c r="EC385" s="1298"/>
      <c r="ED385" s="1298"/>
      <c r="EE385" s="1298"/>
      <c r="EF385" s="1298"/>
      <c r="EG385" s="1298"/>
      <c r="EH385" s="1298"/>
      <c r="EI385" s="1298"/>
      <c r="EJ385" s="1298"/>
      <c r="EK385" s="1298"/>
      <c r="EL385" s="1298"/>
      <c r="EM385" s="1298"/>
      <c r="EN385" s="1298"/>
      <c r="EO385" s="1298"/>
      <c r="EP385" s="1298"/>
      <c r="EQ385" s="1298"/>
      <c r="ER385" s="1298"/>
      <c r="ES385" s="1298"/>
      <c r="ET385" s="1298"/>
      <c r="EU385" s="1298"/>
      <c r="EV385" s="1298"/>
      <c r="EW385" s="1298"/>
      <c r="EX385" s="1298"/>
      <c r="EY385" s="1298"/>
      <c r="EZ385" s="1298"/>
      <c r="FA385" s="1298"/>
      <c r="FB385" s="1298"/>
      <c r="FC385" s="1298"/>
      <c r="FD385" s="1298"/>
      <c r="FE385" s="1298"/>
      <c r="FF385" s="1298"/>
      <c r="FG385" s="1298"/>
      <c r="FH385" s="1298"/>
      <c r="FI385" s="1298"/>
      <c r="FJ385" s="1298"/>
      <c r="FK385" s="1298"/>
      <c r="FL385" s="1298"/>
      <c r="FM385" s="1298"/>
      <c r="FN385" s="1298"/>
      <c r="FO385" s="1298"/>
      <c r="FP385" s="1298"/>
      <c r="FQ385" s="1298"/>
      <c r="FR385" s="1298"/>
      <c r="FS385" s="1298"/>
      <c r="FT385" s="1298"/>
      <c r="FU385" s="1298"/>
      <c r="FV385" s="1298"/>
      <c r="FW385" s="1298"/>
      <c r="FX385" s="1298"/>
      <c r="FY385" s="1298"/>
      <c r="FZ385" s="1298"/>
      <c r="GA385" s="1298"/>
      <c r="GB385" s="1298"/>
      <c r="GC385" s="1298"/>
      <c r="GD385" s="1298"/>
      <c r="GE385" s="1298"/>
      <c r="GF385" s="1298"/>
      <c r="GG385" s="1298"/>
      <c r="GH385" s="1298"/>
      <c r="GI385" s="1298"/>
      <c r="GJ385" s="1298"/>
      <c r="GK385" s="1298"/>
      <c r="GL385" s="1298"/>
      <c r="GM385" s="1298"/>
      <c r="GN385" s="1298"/>
      <c r="GO385" s="1298"/>
      <c r="GP385" s="1298"/>
      <c r="GQ385" s="1298"/>
      <c r="GR385" s="1298"/>
      <c r="GS385" s="1298"/>
      <c r="GT385" s="1298"/>
      <c r="GU385" s="1298"/>
      <c r="GV385" s="1298"/>
      <c r="GW385" s="1298"/>
      <c r="GX385" s="1298"/>
      <c r="GY385" s="1298"/>
      <c r="GZ385" s="1298"/>
      <c r="HA385" s="1298"/>
      <c r="HB385" s="1298"/>
      <c r="HC385" s="1298"/>
      <c r="HD385" s="1298"/>
      <c r="HE385" s="1298"/>
      <c r="HF385" s="1298"/>
      <c r="HG385" s="1298"/>
      <c r="HH385" s="1298"/>
      <c r="HI385" s="1298"/>
      <c r="HJ385" s="1298"/>
      <c r="HK385" s="1298"/>
      <c r="HL385" s="1298"/>
      <c r="HM385" s="1298"/>
      <c r="HN385" s="1298"/>
      <c r="HO385" s="1298"/>
      <c r="HP385" s="1298"/>
      <c r="HQ385" s="1298"/>
      <c r="HR385" s="1298"/>
      <c r="HS385" s="1298"/>
      <c r="HT385" s="1298"/>
      <c r="HU385" s="1298"/>
      <c r="HV385" s="1298"/>
      <c r="HW385" s="1298"/>
      <c r="HX385" s="1298"/>
      <c r="HY385" s="1298"/>
      <c r="HZ385" s="1298"/>
      <c r="IA385" s="1298"/>
      <c r="IB385" s="1298"/>
      <c r="IC385" s="1298"/>
      <c r="ID385" s="1298"/>
      <c r="IE385" s="1298"/>
      <c r="IF385" s="1298"/>
      <c r="IG385" s="1298"/>
    </row>
    <row r="386" spans="1:241" s="1303" customFormat="1" ht="24" customHeight="1">
      <c r="A386" s="1140" t="s">
        <v>838</v>
      </c>
      <c r="B386" s="1140" t="s">
        <v>732</v>
      </c>
      <c r="C386" s="1184" t="s">
        <v>733</v>
      </c>
      <c r="D386" s="1114"/>
      <c r="E386" s="1133" t="s">
        <v>120</v>
      </c>
      <c r="F386" s="1141"/>
      <c r="G386" s="1114" t="s">
        <v>163</v>
      </c>
      <c r="H386" s="1171"/>
      <c r="I386" s="1113"/>
      <c r="J386" s="1113"/>
      <c r="K386" s="1207"/>
      <c r="L386" s="1207"/>
      <c r="M386" s="802"/>
      <c r="N386" s="801"/>
      <c r="O386" s="801"/>
      <c r="P386" s="1700"/>
      <c r="Q386" s="1743"/>
      <c r="R386" s="1744"/>
      <c r="S386" s="1571"/>
      <c r="T386" s="801"/>
      <c r="U386" s="801"/>
      <c r="V386" s="801"/>
      <c r="W386" s="801"/>
      <c r="X386" s="801"/>
      <c r="Y386" s="801"/>
      <c r="Z386" s="801"/>
      <c r="AA386" s="801"/>
      <c r="AB386" s="801"/>
      <c r="AC386" s="801"/>
      <c r="AD386" s="801"/>
      <c r="AE386" s="801"/>
      <c r="AF386" s="801"/>
      <c r="AG386" s="801"/>
      <c r="AH386" s="801"/>
      <c r="AI386" s="801"/>
      <c r="AJ386" s="1061"/>
      <c r="AK386" s="1061"/>
      <c r="AL386" s="1061"/>
      <c r="AM386" s="1061"/>
      <c r="AN386" s="1061"/>
      <c r="AO386" s="1061"/>
      <c r="AP386" s="1061"/>
      <c r="AQ386" s="1061"/>
      <c r="AR386" s="1061"/>
      <c r="AS386" s="1061"/>
      <c r="AT386" s="1061"/>
      <c r="AU386" s="1061"/>
      <c r="AV386" s="1061"/>
      <c r="AW386" s="1061"/>
      <c r="AX386" s="1061"/>
      <c r="AY386" s="1061"/>
      <c r="AZ386" s="1061"/>
      <c r="BA386" s="1061"/>
      <c r="BB386" s="1061"/>
      <c r="BC386" s="1061"/>
      <c r="BD386" s="1061"/>
      <c r="BE386" s="1061"/>
      <c r="BF386" s="1061"/>
      <c r="BG386" s="1061"/>
      <c r="BH386" s="1061"/>
      <c r="BI386" s="1061"/>
      <c r="BJ386" s="1061"/>
      <c r="BK386" s="1061"/>
      <c r="BL386" s="1061"/>
      <c r="BM386" s="1061"/>
      <c r="BN386" s="1061"/>
      <c r="BO386" s="1061"/>
      <c r="BP386" s="1061"/>
      <c r="BQ386" s="1061"/>
      <c r="BR386" s="1061"/>
      <c r="BS386" s="1061"/>
      <c r="BT386" s="1061"/>
      <c r="BU386" s="1061"/>
      <c r="BV386" s="1061"/>
      <c r="BW386" s="1061"/>
      <c r="BX386" s="1061"/>
      <c r="BY386" s="1061"/>
      <c r="BZ386" s="1061"/>
      <c r="CA386" s="1061"/>
      <c r="CB386" s="1061"/>
      <c r="CC386" s="1061"/>
      <c r="CD386" s="1061"/>
      <c r="CE386" s="1061"/>
      <c r="CF386" s="1061"/>
      <c r="CG386" s="1061"/>
      <c r="CH386" s="1061"/>
      <c r="CI386" s="1061"/>
      <c r="CJ386" s="1061"/>
      <c r="CK386" s="1061"/>
      <c r="CL386" s="1061"/>
      <c r="CM386" s="1061"/>
      <c r="CN386" s="1061"/>
      <c r="CO386" s="1061"/>
      <c r="CP386" s="1061"/>
      <c r="CQ386" s="1061"/>
      <c r="CR386" s="1061"/>
      <c r="CS386" s="1061"/>
      <c r="CT386" s="1061"/>
      <c r="CU386" s="1061"/>
      <c r="CV386" s="1061"/>
      <c r="CW386" s="1061"/>
      <c r="CX386" s="1061"/>
      <c r="CY386" s="1061"/>
      <c r="CZ386" s="1061"/>
      <c r="DA386" s="1061"/>
      <c r="DB386" s="1061"/>
      <c r="DC386" s="1061"/>
      <c r="DD386" s="1061"/>
      <c r="DE386" s="1061"/>
      <c r="DF386" s="1061"/>
      <c r="DG386" s="1298"/>
      <c r="DH386" s="1298"/>
      <c r="DI386" s="1298"/>
      <c r="DJ386" s="1298"/>
      <c r="DK386" s="1298"/>
      <c r="DL386" s="1298"/>
      <c r="DM386" s="1298"/>
      <c r="DN386" s="1298"/>
      <c r="DO386" s="1298"/>
      <c r="DP386" s="1298"/>
      <c r="DQ386" s="1298"/>
      <c r="DR386" s="1298"/>
      <c r="DS386" s="1298"/>
      <c r="DT386" s="1298"/>
      <c r="DU386" s="1298"/>
      <c r="DV386" s="1298"/>
      <c r="DW386" s="1298"/>
      <c r="DX386" s="1298"/>
      <c r="DY386" s="1298"/>
      <c r="DZ386" s="1298"/>
      <c r="EA386" s="1298"/>
      <c r="EB386" s="1298"/>
      <c r="EC386" s="1298"/>
      <c r="ED386" s="1298"/>
      <c r="EE386" s="1298"/>
      <c r="EF386" s="1298"/>
      <c r="EG386" s="1298"/>
      <c r="EH386" s="1298"/>
      <c r="EI386" s="1298"/>
      <c r="EJ386" s="1298"/>
      <c r="EK386" s="1298"/>
      <c r="EL386" s="1298"/>
      <c r="EM386" s="1298"/>
      <c r="EN386" s="1298"/>
      <c r="EO386" s="1298"/>
      <c r="EP386" s="1298"/>
      <c r="EQ386" s="1298"/>
      <c r="ER386" s="1298"/>
      <c r="ES386" s="1298"/>
      <c r="ET386" s="1298"/>
      <c r="EU386" s="1298"/>
      <c r="EV386" s="1298"/>
      <c r="EW386" s="1298"/>
      <c r="EX386" s="1298"/>
      <c r="EY386" s="1298"/>
      <c r="EZ386" s="1298"/>
      <c r="FA386" s="1298"/>
      <c r="FB386" s="1298"/>
      <c r="FC386" s="1298"/>
      <c r="FD386" s="1298"/>
      <c r="FE386" s="1298"/>
      <c r="FF386" s="1298"/>
      <c r="FG386" s="1298"/>
      <c r="FH386" s="1298"/>
      <c r="FI386" s="1298"/>
      <c r="FJ386" s="1298"/>
      <c r="FK386" s="1298"/>
      <c r="FL386" s="1298"/>
      <c r="FM386" s="1298"/>
      <c r="FN386" s="1298"/>
      <c r="FO386" s="1298"/>
      <c r="FP386" s="1298"/>
      <c r="FQ386" s="1298"/>
      <c r="FR386" s="1298"/>
      <c r="FS386" s="1298"/>
      <c r="FT386" s="1298"/>
      <c r="FU386" s="1298"/>
      <c r="FV386" s="1298"/>
      <c r="FW386" s="1298"/>
      <c r="FX386" s="1298"/>
      <c r="FY386" s="1298"/>
      <c r="FZ386" s="1298"/>
      <c r="GA386" s="1298"/>
      <c r="GB386" s="1298"/>
      <c r="GC386" s="1298"/>
      <c r="GD386" s="1298"/>
      <c r="GE386" s="1298"/>
      <c r="GF386" s="1298"/>
      <c r="GG386" s="1298"/>
      <c r="GH386" s="1298"/>
      <c r="GI386" s="1298"/>
      <c r="GJ386" s="1298"/>
      <c r="GK386" s="1298"/>
      <c r="GL386" s="1298"/>
      <c r="GM386" s="1298"/>
      <c r="GN386" s="1298"/>
      <c r="GO386" s="1298"/>
      <c r="GP386" s="1298"/>
      <c r="GQ386" s="1298"/>
      <c r="GR386" s="1298"/>
      <c r="GS386" s="1298"/>
      <c r="GT386" s="1298"/>
      <c r="GU386" s="1298"/>
      <c r="GV386" s="1298"/>
      <c r="GW386" s="1298"/>
      <c r="GX386" s="1298"/>
      <c r="GY386" s="1298"/>
      <c r="GZ386" s="1298"/>
      <c r="HA386" s="1298"/>
      <c r="HB386" s="1298"/>
      <c r="HC386" s="1298"/>
      <c r="HD386" s="1298"/>
      <c r="HE386" s="1298"/>
      <c r="HF386" s="1298"/>
      <c r="HG386" s="1298"/>
      <c r="HH386" s="1298"/>
      <c r="HI386" s="1298"/>
      <c r="HJ386" s="1298"/>
      <c r="HK386" s="1298"/>
      <c r="HL386" s="1298"/>
      <c r="HM386" s="1298"/>
      <c r="HN386" s="1298"/>
    </row>
    <row r="387" spans="1:241" s="1303" customFormat="1" ht="105" customHeight="1">
      <c r="A387" s="1185"/>
      <c r="B387" s="1149" t="s">
        <v>735</v>
      </c>
      <c r="C387" s="1137" t="s">
        <v>880</v>
      </c>
      <c r="D387" s="1027" t="s">
        <v>906</v>
      </c>
      <c r="E387" s="579" t="s">
        <v>511</v>
      </c>
      <c r="F387" s="1479" t="s">
        <v>1058</v>
      </c>
      <c r="G387" s="579" t="s">
        <v>163</v>
      </c>
      <c r="H387" s="1169"/>
      <c r="I387" s="649" t="s">
        <v>46</v>
      </c>
      <c r="J387" s="745">
        <v>3</v>
      </c>
      <c r="K387" s="1213" t="s">
        <v>739</v>
      </c>
      <c r="L387" s="770" t="str">
        <f>"07"</f>
        <v>07</v>
      </c>
      <c r="M387" s="770"/>
      <c r="N387" s="767">
        <v>16</v>
      </c>
      <c r="O387" s="641">
        <v>18</v>
      </c>
      <c r="P387" s="1596"/>
      <c r="Q387" s="1776" t="s">
        <v>1129</v>
      </c>
      <c r="R387" s="1774" t="s">
        <v>1147</v>
      </c>
      <c r="S387" s="1649">
        <v>1</v>
      </c>
      <c r="T387" s="1672" t="s">
        <v>104</v>
      </c>
      <c r="U387" s="1672"/>
      <c r="V387" s="1672"/>
      <c r="W387" s="1673">
        <v>1</v>
      </c>
      <c r="X387" s="1672" t="s">
        <v>107</v>
      </c>
      <c r="Y387" s="1673" t="s">
        <v>908</v>
      </c>
      <c r="Z387" s="1674" t="s">
        <v>940</v>
      </c>
      <c r="AA387" s="1472">
        <v>1</v>
      </c>
      <c r="AB387" s="1478" t="s">
        <v>107</v>
      </c>
      <c r="AC387" s="1454" t="s">
        <v>908</v>
      </c>
      <c r="AD387" s="1454" t="s">
        <v>940</v>
      </c>
      <c r="AE387" s="677">
        <v>1</v>
      </c>
      <c r="AF387" s="676" t="s">
        <v>107</v>
      </c>
      <c r="AG387" s="1180" t="s">
        <v>908</v>
      </c>
      <c r="AH387" s="676" t="s">
        <v>940</v>
      </c>
      <c r="AI387" s="790" t="s">
        <v>439</v>
      </c>
      <c r="AJ387" s="1061"/>
      <c r="AK387" s="1061"/>
      <c r="AL387" s="1061"/>
      <c r="AM387" s="1061"/>
      <c r="AN387" s="1061"/>
      <c r="AO387" s="1061"/>
      <c r="AP387" s="1061"/>
      <c r="AQ387" s="1061"/>
      <c r="AR387" s="1061"/>
      <c r="AS387" s="1061"/>
      <c r="AT387" s="1061"/>
      <c r="AU387" s="1061"/>
      <c r="AV387" s="1061"/>
      <c r="AW387" s="1061"/>
      <c r="AX387" s="1061"/>
      <c r="AY387" s="1061"/>
      <c r="AZ387" s="1061"/>
      <c r="BA387" s="1061"/>
      <c r="BB387" s="1061"/>
      <c r="BC387" s="1061"/>
      <c r="BD387" s="1061"/>
      <c r="BE387" s="1061"/>
      <c r="BF387" s="1061"/>
      <c r="BG387" s="1061"/>
      <c r="BH387" s="1061"/>
      <c r="BI387" s="1061"/>
      <c r="BJ387" s="1061"/>
      <c r="BK387" s="1061"/>
      <c r="BL387" s="1061"/>
      <c r="BM387" s="1061"/>
      <c r="BN387" s="1061"/>
      <c r="BO387" s="1061"/>
      <c r="BP387" s="1061"/>
      <c r="BQ387" s="1061"/>
      <c r="BR387" s="1061"/>
      <c r="BS387" s="1061"/>
      <c r="BT387" s="1061"/>
      <c r="BU387" s="1061"/>
      <c r="BV387" s="1061"/>
      <c r="BW387" s="1061"/>
      <c r="BX387" s="1061"/>
      <c r="BY387" s="1061"/>
      <c r="BZ387" s="1061"/>
      <c r="CA387" s="1061"/>
      <c r="CB387" s="1061"/>
      <c r="CC387" s="1061"/>
      <c r="CD387" s="1061"/>
      <c r="CE387" s="1061"/>
      <c r="CF387" s="1061"/>
      <c r="CG387" s="1061"/>
      <c r="CH387" s="1061"/>
      <c r="CI387" s="1061"/>
      <c r="CJ387" s="1061"/>
      <c r="CK387" s="1061"/>
      <c r="CL387" s="1061"/>
      <c r="CM387" s="1061"/>
      <c r="CN387" s="1061"/>
      <c r="CO387" s="1061"/>
      <c r="CP387" s="1061"/>
      <c r="CQ387" s="1061"/>
      <c r="CR387" s="1061"/>
      <c r="CS387" s="1061"/>
      <c r="CT387" s="1061"/>
      <c r="CU387" s="1061"/>
      <c r="CV387" s="1061"/>
      <c r="CW387" s="1061"/>
      <c r="CX387" s="1061"/>
      <c r="CY387" s="1061"/>
      <c r="CZ387" s="1061"/>
      <c r="DA387" s="1061"/>
      <c r="DB387" s="1061"/>
      <c r="DC387" s="1061"/>
      <c r="DD387" s="1061"/>
      <c r="DE387" s="1061"/>
      <c r="DF387" s="1061"/>
      <c r="DG387" s="1298"/>
      <c r="DH387" s="1298"/>
      <c r="DI387" s="1298"/>
      <c r="DJ387" s="1298"/>
      <c r="DK387" s="1298"/>
      <c r="DL387" s="1298"/>
      <c r="DM387" s="1298"/>
      <c r="DN387" s="1298"/>
      <c r="DO387" s="1298"/>
      <c r="DP387" s="1298"/>
      <c r="DQ387" s="1298"/>
      <c r="DR387" s="1298"/>
      <c r="DS387" s="1298"/>
      <c r="DT387" s="1298"/>
      <c r="DU387" s="1298"/>
      <c r="DV387" s="1298"/>
      <c r="DW387" s="1298"/>
      <c r="DX387" s="1298"/>
      <c r="DY387" s="1298"/>
      <c r="DZ387" s="1298"/>
      <c r="EA387" s="1298"/>
      <c r="EB387" s="1298"/>
      <c r="EC387" s="1298"/>
      <c r="ED387" s="1298"/>
      <c r="EE387" s="1298"/>
      <c r="EF387" s="1298"/>
      <c r="EG387" s="1298"/>
      <c r="EH387" s="1298"/>
      <c r="EI387" s="1298"/>
      <c r="EJ387" s="1298"/>
      <c r="EK387" s="1298"/>
      <c r="EL387" s="1298"/>
      <c r="EM387" s="1298"/>
      <c r="EN387" s="1298"/>
      <c r="EO387" s="1298"/>
      <c r="EP387" s="1298"/>
      <c r="EQ387" s="1298"/>
      <c r="ER387" s="1298"/>
      <c r="ES387" s="1298"/>
      <c r="ET387" s="1298"/>
      <c r="EU387" s="1298"/>
      <c r="EV387" s="1298"/>
      <c r="EW387" s="1298"/>
      <c r="EX387" s="1298"/>
      <c r="EY387" s="1298"/>
      <c r="EZ387" s="1298"/>
      <c r="FA387" s="1298"/>
      <c r="FB387" s="1298"/>
      <c r="FC387" s="1298"/>
      <c r="FD387" s="1298"/>
      <c r="FE387" s="1298"/>
      <c r="FF387" s="1298"/>
      <c r="FG387" s="1298"/>
      <c r="FH387" s="1298"/>
      <c r="FI387" s="1298"/>
      <c r="FJ387" s="1298"/>
      <c r="FK387" s="1298"/>
      <c r="FL387" s="1298"/>
      <c r="FM387" s="1298"/>
      <c r="FN387" s="1298"/>
      <c r="FO387" s="1298"/>
      <c r="FP387" s="1298"/>
      <c r="FQ387" s="1298"/>
      <c r="FR387" s="1298"/>
      <c r="FS387" s="1298"/>
      <c r="FT387" s="1298"/>
      <c r="FU387" s="1298"/>
      <c r="FV387" s="1298"/>
      <c r="FW387" s="1298"/>
      <c r="FX387" s="1298"/>
      <c r="FY387" s="1298"/>
      <c r="FZ387" s="1298"/>
      <c r="GA387" s="1298"/>
      <c r="GB387" s="1298"/>
      <c r="GC387" s="1298"/>
      <c r="GD387" s="1298"/>
      <c r="GE387" s="1298"/>
      <c r="GF387" s="1298"/>
      <c r="GG387" s="1298"/>
      <c r="GH387" s="1298"/>
      <c r="GI387" s="1298"/>
      <c r="GJ387" s="1298"/>
      <c r="GK387" s="1298"/>
      <c r="GL387" s="1298"/>
      <c r="GM387" s="1298"/>
      <c r="GN387" s="1298"/>
      <c r="GO387" s="1298"/>
      <c r="GP387" s="1298"/>
      <c r="GQ387" s="1298"/>
      <c r="GR387" s="1298"/>
      <c r="GS387" s="1298"/>
      <c r="GT387" s="1298"/>
      <c r="GU387" s="1298"/>
      <c r="GV387" s="1298"/>
      <c r="GW387" s="1298"/>
      <c r="GX387" s="1298"/>
      <c r="GY387" s="1298"/>
      <c r="GZ387" s="1298"/>
      <c r="HA387" s="1298"/>
      <c r="HB387" s="1298"/>
      <c r="HC387" s="1298"/>
      <c r="HD387" s="1298"/>
      <c r="HE387" s="1298"/>
    </row>
    <row r="388" spans="1:241" s="1303" customFormat="1" ht="76.5">
      <c r="A388" s="935"/>
      <c r="B388" s="1149" t="s">
        <v>736</v>
      </c>
      <c r="C388" s="1153" t="s">
        <v>737</v>
      </c>
      <c r="D388" s="1027"/>
      <c r="E388" s="579" t="s">
        <v>511</v>
      </c>
      <c r="F388" s="1479" t="s">
        <v>1058</v>
      </c>
      <c r="G388" s="579" t="s">
        <v>163</v>
      </c>
      <c r="H388" s="1169"/>
      <c r="I388" s="649" t="s">
        <v>46</v>
      </c>
      <c r="J388" s="745">
        <v>3</v>
      </c>
      <c r="K388" s="1213" t="s">
        <v>739</v>
      </c>
      <c r="L388" s="770" t="s">
        <v>890</v>
      </c>
      <c r="M388" s="770"/>
      <c r="N388" s="765"/>
      <c r="O388" s="641">
        <v>18</v>
      </c>
      <c r="P388" s="1596"/>
      <c r="Q388" s="1776" t="s">
        <v>1129</v>
      </c>
      <c r="R388" s="1775" t="s">
        <v>1137</v>
      </c>
      <c r="S388" s="1649">
        <v>1</v>
      </c>
      <c r="T388" s="1672" t="s">
        <v>104</v>
      </c>
      <c r="U388" s="1672"/>
      <c r="V388" s="1672"/>
      <c r="W388" s="1673">
        <v>1</v>
      </c>
      <c r="X388" s="1672" t="s">
        <v>107</v>
      </c>
      <c r="Y388" s="1673" t="s">
        <v>124</v>
      </c>
      <c r="Z388" s="1674" t="s">
        <v>940</v>
      </c>
      <c r="AA388" s="1472">
        <v>1</v>
      </c>
      <c r="AB388" s="1478" t="s">
        <v>107</v>
      </c>
      <c r="AC388" s="1478" t="s">
        <v>124</v>
      </c>
      <c r="AD388" s="1454" t="s">
        <v>940</v>
      </c>
      <c r="AE388" s="677">
        <v>1</v>
      </c>
      <c r="AF388" s="676" t="s">
        <v>107</v>
      </c>
      <c r="AG388" s="676" t="s">
        <v>124</v>
      </c>
      <c r="AH388" s="676" t="s">
        <v>940</v>
      </c>
      <c r="AI388" s="790" t="s">
        <v>440</v>
      </c>
      <c r="AJ388" s="1061"/>
      <c r="AK388" s="1061"/>
      <c r="AL388" s="1061"/>
      <c r="AM388" s="1061"/>
      <c r="AN388" s="1061"/>
      <c r="AO388" s="1061"/>
      <c r="AP388" s="1061"/>
      <c r="AQ388" s="1061"/>
      <c r="AR388" s="1061"/>
      <c r="AS388" s="1061"/>
      <c r="AT388" s="1061"/>
      <c r="AU388" s="1061"/>
      <c r="AV388" s="1061"/>
      <c r="AW388" s="1061"/>
      <c r="AX388" s="1061"/>
      <c r="AY388" s="1061"/>
      <c r="AZ388" s="1061"/>
      <c r="BA388" s="1061"/>
      <c r="BB388" s="1061"/>
      <c r="BC388" s="1061"/>
      <c r="BD388" s="1061"/>
      <c r="BE388" s="1061"/>
      <c r="BF388" s="1061"/>
      <c r="BG388" s="1061"/>
      <c r="BH388" s="1061"/>
      <c r="BI388" s="1061"/>
      <c r="BJ388" s="1061"/>
      <c r="BK388" s="1061"/>
      <c r="BL388" s="1061"/>
      <c r="BM388" s="1061"/>
      <c r="BN388" s="1061"/>
      <c r="BO388" s="1061"/>
      <c r="BP388" s="1061"/>
      <c r="BQ388" s="1061"/>
      <c r="BR388" s="1061"/>
      <c r="BS388" s="1061"/>
      <c r="BT388" s="1061"/>
      <c r="BU388" s="1061"/>
      <c r="BV388" s="1061"/>
      <c r="BW388" s="1061"/>
      <c r="BX388" s="1061"/>
      <c r="BY388" s="1061"/>
      <c r="BZ388" s="1061"/>
      <c r="CA388" s="1061"/>
      <c r="CB388" s="1061"/>
      <c r="CC388" s="1061"/>
      <c r="CD388" s="1061"/>
      <c r="CE388" s="1061"/>
      <c r="CF388" s="1061"/>
      <c r="CG388" s="1061"/>
      <c r="CH388" s="1061"/>
      <c r="CI388" s="1061"/>
      <c r="CJ388" s="1061"/>
      <c r="CK388" s="1061"/>
      <c r="CL388" s="1061"/>
      <c r="CM388" s="1061"/>
      <c r="CN388" s="1061"/>
      <c r="CO388" s="1061"/>
      <c r="CP388" s="1061"/>
      <c r="CQ388" s="1061"/>
      <c r="CR388" s="1061"/>
      <c r="CS388" s="1061"/>
      <c r="CT388" s="1061"/>
      <c r="CU388" s="1061"/>
      <c r="CV388" s="1061"/>
      <c r="CW388" s="1061"/>
      <c r="CX388" s="1061"/>
      <c r="CY388" s="1061"/>
      <c r="CZ388" s="1061"/>
      <c r="DA388" s="1061"/>
      <c r="DB388" s="1061"/>
      <c r="DC388" s="1061"/>
      <c r="DD388" s="1061"/>
      <c r="DE388" s="1061"/>
      <c r="DF388" s="1061"/>
      <c r="DG388" s="1298"/>
      <c r="DH388" s="1298"/>
      <c r="DI388" s="1298"/>
      <c r="DJ388" s="1298"/>
      <c r="DK388" s="1298"/>
      <c r="DL388" s="1298"/>
      <c r="DM388" s="1298"/>
      <c r="DN388" s="1298"/>
      <c r="DO388" s="1298"/>
      <c r="DP388" s="1298"/>
      <c r="DQ388" s="1298"/>
      <c r="DR388" s="1298"/>
      <c r="DS388" s="1298"/>
      <c r="DT388" s="1298"/>
      <c r="DU388" s="1298"/>
      <c r="DV388" s="1298"/>
      <c r="DW388" s="1298"/>
      <c r="DX388" s="1298"/>
      <c r="DY388" s="1298"/>
      <c r="DZ388" s="1298"/>
      <c r="EA388" s="1298"/>
      <c r="EB388" s="1298"/>
      <c r="EC388" s="1298"/>
      <c r="ED388" s="1298"/>
      <c r="EE388" s="1298"/>
      <c r="EF388" s="1298"/>
      <c r="EG388" s="1298"/>
      <c r="EH388" s="1298"/>
      <c r="EI388" s="1298"/>
      <c r="EJ388" s="1298"/>
      <c r="EK388" s="1298"/>
      <c r="EL388" s="1298"/>
      <c r="EM388" s="1298"/>
      <c r="EN388" s="1298"/>
      <c r="EO388" s="1298"/>
      <c r="EP388" s="1298"/>
      <c r="EQ388" s="1298"/>
      <c r="ER388" s="1298"/>
      <c r="ES388" s="1298"/>
      <c r="ET388" s="1298"/>
      <c r="EU388" s="1298"/>
      <c r="EV388" s="1298"/>
      <c r="EW388" s="1298"/>
      <c r="EX388" s="1298"/>
      <c r="EY388" s="1298"/>
      <c r="EZ388" s="1298"/>
      <c r="FA388" s="1298"/>
      <c r="FB388" s="1298"/>
      <c r="FC388" s="1298"/>
      <c r="FD388" s="1298"/>
      <c r="FE388" s="1298"/>
      <c r="FF388" s="1298"/>
      <c r="FG388" s="1298"/>
      <c r="FH388" s="1298"/>
      <c r="FI388" s="1298"/>
      <c r="FJ388" s="1298"/>
      <c r="FK388" s="1298"/>
      <c r="FL388" s="1298"/>
      <c r="FM388" s="1298"/>
      <c r="FN388" s="1298"/>
      <c r="FO388" s="1298"/>
      <c r="FP388" s="1298"/>
      <c r="FQ388" s="1298"/>
      <c r="FR388" s="1298"/>
      <c r="FS388" s="1298"/>
      <c r="FT388" s="1298"/>
      <c r="FU388" s="1298"/>
      <c r="FV388" s="1298"/>
      <c r="FW388" s="1298"/>
      <c r="FX388" s="1298"/>
      <c r="FY388" s="1298"/>
      <c r="FZ388" s="1298"/>
      <c r="GA388" s="1298"/>
      <c r="GB388" s="1298"/>
      <c r="GC388" s="1298"/>
      <c r="GD388" s="1298"/>
      <c r="GE388" s="1298"/>
      <c r="GF388" s="1298"/>
      <c r="GG388" s="1298"/>
      <c r="GH388" s="1298"/>
      <c r="GI388" s="1298"/>
      <c r="GJ388" s="1298"/>
      <c r="GK388" s="1298"/>
      <c r="GL388" s="1298"/>
      <c r="GM388" s="1298"/>
      <c r="GN388" s="1298"/>
      <c r="GO388" s="1298"/>
      <c r="GP388" s="1298"/>
      <c r="GQ388" s="1298"/>
      <c r="GR388" s="1298"/>
      <c r="GS388" s="1298"/>
      <c r="GT388" s="1298"/>
      <c r="GU388" s="1298"/>
      <c r="GV388" s="1298"/>
      <c r="GW388" s="1298"/>
      <c r="GX388" s="1298"/>
      <c r="GY388" s="1298"/>
      <c r="GZ388" s="1298"/>
      <c r="HA388" s="1298"/>
      <c r="HB388" s="1298"/>
      <c r="HC388" s="1298"/>
      <c r="HD388" s="1298"/>
      <c r="HE388" s="1298"/>
    </row>
    <row r="389" spans="1:241" s="1303" customFormat="1" ht="30.75" customHeight="1">
      <c r="A389" s="1208" t="s">
        <v>1054</v>
      </c>
      <c r="B389" s="1208" t="s">
        <v>1055</v>
      </c>
      <c r="C389" s="1188" t="s">
        <v>53</v>
      </c>
      <c r="D389" s="1232" t="s">
        <v>903</v>
      </c>
      <c r="E389" s="1194" t="s">
        <v>596</v>
      </c>
      <c r="F389" s="1194"/>
      <c r="G389" s="1150"/>
      <c r="H389" s="1168"/>
      <c r="I389" s="1193">
        <f>+I392+I391</f>
        <v>6</v>
      </c>
      <c r="J389" s="1193">
        <f>+J392+J391</f>
        <v>6</v>
      </c>
      <c r="K389" s="1208"/>
      <c r="L389" s="1208"/>
      <c r="M389" s="1044"/>
      <c r="N389" s="889"/>
      <c r="O389" s="889"/>
      <c r="P389" s="1693"/>
      <c r="Q389" s="1755"/>
      <c r="R389" s="1756"/>
      <c r="S389" s="1618"/>
      <c r="T389" s="1040"/>
      <c r="U389" s="1105"/>
      <c r="V389" s="967"/>
      <c r="W389" s="1105"/>
      <c r="X389" s="1105"/>
      <c r="Y389" s="1105"/>
      <c r="Z389" s="1105"/>
      <c r="AA389" s="1105"/>
      <c r="AB389" s="1105"/>
      <c r="AC389" s="1105"/>
      <c r="AD389" s="1105"/>
      <c r="AE389" s="1105"/>
      <c r="AF389" s="1105"/>
      <c r="AG389" s="1105"/>
      <c r="AH389" s="1105"/>
      <c r="AI389" s="884"/>
      <c r="AJ389" s="1061"/>
      <c r="AK389" s="1061"/>
      <c r="AL389" s="1061"/>
      <c r="AM389" s="1061"/>
      <c r="AN389" s="1061"/>
      <c r="AO389" s="1061"/>
      <c r="AP389" s="1061"/>
      <c r="AQ389" s="1061"/>
      <c r="AR389" s="1061"/>
      <c r="AS389" s="1061"/>
      <c r="AT389" s="1061"/>
      <c r="AU389" s="1061"/>
      <c r="AV389" s="1061"/>
      <c r="AW389" s="1061"/>
      <c r="AX389" s="1061"/>
      <c r="AY389" s="1061"/>
      <c r="AZ389" s="1061"/>
      <c r="BA389" s="1061"/>
      <c r="BB389" s="1061"/>
      <c r="BC389" s="1061"/>
      <c r="BD389" s="1061"/>
      <c r="BE389" s="1061"/>
      <c r="BF389" s="1061"/>
      <c r="BG389" s="1061"/>
      <c r="BH389" s="1061"/>
      <c r="BI389" s="1061"/>
      <c r="BJ389" s="1061"/>
      <c r="BK389" s="1061"/>
      <c r="BL389" s="1061"/>
      <c r="BM389" s="1061"/>
      <c r="BN389" s="1061"/>
      <c r="BO389" s="1061"/>
      <c r="BP389" s="1061"/>
      <c r="BQ389" s="1061"/>
      <c r="BR389" s="1061"/>
      <c r="BS389" s="1061"/>
      <c r="BT389" s="1061"/>
      <c r="BU389" s="1061"/>
      <c r="BV389" s="1061"/>
      <c r="BW389" s="1061"/>
      <c r="BX389" s="1061"/>
      <c r="BY389" s="1061"/>
      <c r="BZ389" s="1061"/>
      <c r="CA389" s="1061"/>
      <c r="CB389" s="1061"/>
      <c r="CC389" s="1061"/>
      <c r="CD389" s="1061"/>
      <c r="CE389" s="1061"/>
      <c r="CF389" s="1061"/>
      <c r="CG389" s="1061"/>
      <c r="CH389" s="1061"/>
      <c r="CI389" s="1061"/>
      <c r="CJ389" s="1061"/>
      <c r="CK389" s="1061"/>
      <c r="CL389" s="1061"/>
      <c r="CM389" s="1061"/>
      <c r="CN389" s="1061"/>
      <c r="CO389" s="1061"/>
      <c r="CP389" s="1061"/>
      <c r="CQ389" s="1061"/>
      <c r="CR389" s="1061"/>
      <c r="CS389" s="1061"/>
      <c r="CT389" s="1061"/>
      <c r="CU389" s="1061"/>
      <c r="CV389" s="1061"/>
      <c r="CW389" s="1061"/>
      <c r="CX389" s="1061"/>
      <c r="CY389" s="1061"/>
      <c r="CZ389" s="1061"/>
      <c r="DA389" s="1061"/>
      <c r="DB389" s="1061"/>
      <c r="DC389" s="1061"/>
      <c r="DD389" s="1061"/>
      <c r="DE389" s="1061"/>
      <c r="DF389" s="1061"/>
      <c r="DG389" s="1298"/>
      <c r="DH389" s="1298"/>
      <c r="DI389" s="1298"/>
      <c r="DJ389" s="1298"/>
      <c r="DK389" s="1298"/>
      <c r="DL389" s="1298"/>
      <c r="DM389" s="1298"/>
      <c r="DN389" s="1298"/>
      <c r="DO389" s="1298"/>
      <c r="DP389" s="1298"/>
      <c r="DQ389" s="1298"/>
      <c r="DR389" s="1298"/>
      <c r="DS389" s="1298"/>
      <c r="DT389" s="1298"/>
      <c r="DU389" s="1298"/>
      <c r="DV389" s="1298"/>
      <c r="DW389" s="1298"/>
      <c r="DX389" s="1298"/>
      <c r="DY389" s="1298"/>
      <c r="DZ389" s="1298"/>
      <c r="EA389" s="1298"/>
      <c r="EB389" s="1298"/>
      <c r="EC389" s="1298"/>
      <c r="ED389" s="1298"/>
      <c r="EE389" s="1298"/>
      <c r="EF389" s="1298"/>
      <c r="EG389" s="1298"/>
      <c r="EH389" s="1298"/>
      <c r="EI389" s="1298"/>
      <c r="EJ389" s="1298"/>
      <c r="EK389" s="1298"/>
      <c r="EL389" s="1298"/>
      <c r="EM389" s="1298"/>
      <c r="EN389" s="1298"/>
      <c r="EO389" s="1298"/>
      <c r="EP389" s="1298"/>
      <c r="EQ389" s="1298"/>
      <c r="ER389" s="1298"/>
      <c r="ES389" s="1298"/>
      <c r="ET389" s="1298"/>
      <c r="EU389" s="1298"/>
      <c r="EV389" s="1298"/>
      <c r="EW389" s="1298"/>
      <c r="EX389" s="1298"/>
      <c r="EY389" s="1298"/>
      <c r="EZ389" s="1298"/>
      <c r="FA389" s="1298"/>
      <c r="FB389" s="1298"/>
      <c r="FC389" s="1298"/>
      <c r="FD389" s="1298"/>
      <c r="FE389" s="1298"/>
      <c r="FF389" s="1298"/>
      <c r="FG389" s="1298"/>
      <c r="FH389" s="1298"/>
      <c r="FI389" s="1298"/>
      <c r="FJ389" s="1298"/>
      <c r="FK389" s="1298"/>
      <c r="FL389" s="1298"/>
      <c r="FM389" s="1298"/>
      <c r="FN389" s="1298"/>
      <c r="FO389" s="1298"/>
      <c r="FP389" s="1298"/>
      <c r="FQ389" s="1298"/>
      <c r="FR389" s="1298"/>
      <c r="FS389" s="1298"/>
      <c r="FT389" s="1298"/>
      <c r="FU389" s="1298"/>
      <c r="FV389" s="1298"/>
      <c r="FW389" s="1298"/>
      <c r="FX389" s="1298"/>
      <c r="FY389" s="1298"/>
      <c r="FZ389" s="1298"/>
      <c r="GA389" s="1298"/>
      <c r="GB389" s="1298"/>
      <c r="GC389" s="1298"/>
      <c r="GD389" s="1298"/>
      <c r="GE389" s="1298"/>
      <c r="GF389" s="1298"/>
      <c r="GG389" s="1298"/>
      <c r="GH389" s="1298"/>
      <c r="GI389" s="1298"/>
      <c r="GJ389" s="1298"/>
      <c r="GK389" s="1298"/>
      <c r="GL389" s="1298"/>
      <c r="GM389" s="1298"/>
      <c r="GN389" s="1298"/>
      <c r="GO389" s="1298"/>
      <c r="GP389" s="1298"/>
      <c r="GQ389" s="1298"/>
      <c r="GR389" s="1298"/>
      <c r="GS389" s="1298"/>
      <c r="GT389" s="1298"/>
      <c r="GU389" s="1298"/>
      <c r="GV389" s="1298"/>
      <c r="GW389" s="1298"/>
      <c r="GX389" s="1298"/>
      <c r="GY389" s="1298"/>
      <c r="GZ389" s="1298"/>
      <c r="HA389" s="1298"/>
      <c r="HB389" s="1298"/>
      <c r="HC389" s="1298"/>
      <c r="HD389" s="1298"/>
      <c r="HE389" s="1298"/>
      <c r="HF389" s="1298"/>
      <c r="HG389" s="1298"/>
      <c r="HH389" s="1298"/>
      <c r="HI389" s="1298"/>
      <c r="HJ389" s="1298"/>
      <c r="HK389" s="1298"/>
      <c r="HL389" s="1298"/>
      <c r="HM389" s="1298"/>
      <c r="HN389" s="1298"/>
      <c r="HO389" s="1298"/>
      <c r="HP389" s="1298"/>
      <c r="HQ389" s="1298"/>
      <c r="HR389" s="1298"/>
      <c r="HS389" s="1298"/>
      <c r="HT389" s="1298"/>
      <c r="HU389" s="1298"/>
      <c r="HV389" s="1298"/>
      <c r="HW389" s="1298"/>
      <c r="HX389" s="1298"/>
      <c r="HY389" s="1298"/>
      <c r="HZ389" s="1298"/>
      <c r="IA389" s="1298"/>
      <c r="IB389" s="1298"/>
      <c r="IC389" s="1298"/>
      <c r="ID389" s="1298"/>
      <c r="IE389" s="1298"/>
      <c r="IF389" s="1298"/>
      <c r="IG389" s="1298"/>
    </row>
    <row r="390" spans="1:241" s="1303" customFormat="1" ht="30.75" customHeight="1">
      <c r="A390" s="1140" t="s">
        <v>839</v>
      </c>
      <c r="B390" s="1140" t="s">
        <v>840</v>
      </c>
      <c r="C390" s="1184" t="s">
        <v>841</v>
      </c>
      <c r="D390" s="1114"/>
      <c r="E390" s="1133" t="s">
        <v>120</v>
      </c>
      <c r="F390" s="1141" t="s">
        <v>812</v>
      </c>
      <c r="G390" s="1115"/>
      <c r="H390" s="1171"/>
      <c r="I390" s="1113"/>
      <c r="J390" s="1113"/>
      <c r="K390" s="1207"/>
      <c r="L390" s="1207"/>
      <c r="M390" s="802"/>
      <c r="N390" s="801"/>
      <c r="O390" s="801"/>
      <c r="P390" s="1700"/>
      <c r="Q390" s="1743"/>
      <c r="R390" s="1744"/>
      <c r="S390" s="1571"/>
      <c r="T390" s="801"/>
      <c r="U390" s="801"/>
      <c r="V390" s="801"/>
      <c r="W390" s="801"/>
      <c r="X390" s="801"/>
      <c r="Y390" s="801"/>
      <c r="Z390" s="801"/>
      <c r="AA390" s="801"/>
      <c r="AB390" s="801"/>
      <c r="AC390" s="801"/>
      <c r="AD390" s="801"/>
      <c r="AE390" s="801"/>
      <c r="AF390" s="801"/>
      <c r="AG390" s="801"/>
      <c r="AH390" s="801"/>
      <c r="AI390" s="801"/>
      <c r="AJ390" s="1061"/>
      <c r="AK390" s="1061"/>
      <c r="AL390" s="1061"/>
      <c r="AM390" s="1061"/>
      <c r="AN390" s="1061"/>
      <c r="AO390" s="1061"/>
      <c r="AP390" s="1061"/>
      <c r="AQ390" s="1061"/>
      <c r="AR390" s="1061"/>
      <c r="AS390" s="1061"/>
      <c r="AT390" s="1061"/>
      <c r="AU390" s="1061"/>
      <c r="AV390" s="1061"/>
      <c r="AW390" s="1061"/>
      <c r="AX390" s="1061"/>
      <c r="AY390" s="1061"/>
      <c r="AZ390" s="1061"/>
      <c r="BA390" s="1061"/>
      <c r="BB390" s="1061"/>
      <c r="BC390" s="1061"/>
      <c r="BD390" s="1061"/>
      <c r="BE390" s="1061"/>
      <c r="BF390" s="1061"/>
      <c r="BG390" s="1061"/>
      <c r="BH390" s="1061"/>
      <c r="BI390" s="1061"/>
      <c r="BJ390" s="1061"/>
      <c r="BK390" s="1061"/>
      <c r="BL390" s="1061"/>
      <c r="BM390" s="1061"/>
      <c r="BN390" s="1061"/>
      <c r="BO390" s="1061"/>
      <c r="BP390" s="1061"/>
      <c r="BQ390" s="1061"/>
      <c r="BR390" s="1061"/>
      <c r="BS390" s="1061"/>
      <c r="BT390" s="1061"/>
      <c r="BU390" s="1061"/>
      <c r="BV390" s="1061"/>
      <c r="BW390" s="1061"/>
      <c r="BX390" s="1061"/>
      <c r="BY390" s="1061"/>
      <c r="BZ390" s="1061"/>
      <c r="CA390" s="1061"/>
      <c r="CB390" s="1061"/>
      <c r="CC390" s="1061"/>
      <c r="CD390" s="1061"/>
      <c r="CE390" s="1061"/>
      <c r="CF390" s="1061"/>
      <c r="CG390" s="1061"/>
      <c r="CH390" s="1061"/>
      <c r="CI390" s="1061"/>
      <c r="CJ390" s="1061"/>
      <c r="CK390" s="1061"/>
      <c r="CL390" s="1061"/>
      <c r="CM390" s="1061"/>
      <c r="CN390" s="1061"/>
      <c r="CO390" s="1061"/>
      <c r="CP390" s="1061"/>
      <c r="CQ390" s="1061"/>
      <c r="CR390" s="1061"/>
      <c r="CS390" s="1061"/>
      <c r="CT390" s="1061"/>
      <c r="CU390" s="1061"/>
      <c r="CV390" s="1061"/>
      <c r="CW390" s="1061"/>
      <c r="CX390" s="1061"/>
      <c r="CY390" s="1061"/>
      <c r="CZ390" s="1061"/>
      <c r="DA390" s="1061"/>
      <c r="DB390" s="1061"/>
      <c r="DC390" s="1061"/>
      <c r="DD390" s="1061"/>
      <c r="DE390" s="1061"/>
      <c r="DF390" s="1061"/>
      <c r="DG390" s="1298"/>
      <c r="DH390" s="1298"/>
      <c r="DI390" s="1298"/>
      <c r="DJ390" s="1298"/>
      <c r="DK390" s="1298"/>
      <c r="DL390" s="1298"/>
      <c r="DM390" s="1298"/>
      <c r="DN390" s="1298"/>
      <c r="DO390" s="1298"/>
      <c r="DP390" s="1298"/>
      <c r="DQ390" s="1298"/>
      <c r="DR390" s="1298"/>
      <c r="DS390" s="1298"/>
      <c r="DT390" s="1298"/>
      <c r="DU390" s="1298"/>
      <c r="DV390" s="1298"/>
      <c r="DW390" s="1298"/>
      <c r="DX390" s="1298"/>
      <c r="DY390" s="1298"/>
      <c r="DZ390" s="1298"/>
      <c r="EA390" s="1298"/>
      <c r="EB390" s="1298"/>
      <c r="EC390" s="1298"/>
      <c r="ED390" s="1298"/>
      <c r="EE390" s="1298"/>
      <c r="EF390" s="1298"/>
      <c r="EG390" s="1298"/>
      <c r="EH390" s="1298"/>
      <c r="EI390" s="1298"/>
      <c r="EJ390" s="1298"/>
      <c r="EK390" s="1298"/>
      <c r="EL390" s="1298"/>
      <c r="EM390" s="1298"/>
      <c r="EN390" s="1298"/>
      <c r="EO390" s="1298"/>
      <c r="EP390" s="1298"/>
      <c r="EQ390" s="1298"/>
      <c r="ER390" s="1298"/>
      <c r="ES390" s="1298"/>
      <c r="ET390" s="1298"/>
      <c r="EU390" s="1298"/>
      <c r="EV390" s="1298"/>
      <c r="EW390" s="1298"/>
      <c r="EX390" s="1298"/>
      <c r="EY390" s="1298"/>
      <c r="EZ390" s="1298"/>
      <c r="FA390" s="1298"/>
      <c r="FB390" s="1298"/>
      <c r="FC390" s="1298"/>
      <c r="FD390" s="1298"/>
      <c r="FE390" s="1298"/>
      <c r="FF390" s="1298"/>
      <c r="FG390" s="1298"/>
      <c r="FH390" s="1298"/>
      <c r="FI390" s="1298"/>
      <c r="FJ390" s="1298"/>
      <c r="FK390" s="1298"/>
      <c r="FL390" s="1298"/>
      <c r="FM390" s="1298"/>
      <c r="FN390" s="1298"/>
      <c r="FO390" s="1298"/>
      <c r="FP390" s="1298"/>
      <c r="FQ390" s="1298"/>
      <c r="FR390" s="1298"/>
      <c r="FS390" s="1298"/>
      <c r="FT390" s="1298"/>
      <c r="FU390" s="1298"/>
      <c r="FV390" s="1298"/>
      <c r="FW390" s="1298"/>
      <c r="FX390" s="1298"/>
      <c r="FY390" s="1298"/>
      <c r="FZ390" s="1298"/>
      <c r="GA390" s="1298"/>
      <c r="GB390" s="1298"/>
      <c r="GC390" s="1298"/>
      <c r="GD390" s="1298"/>
      <c r="GE390" s="1298"/>
      <c r="GF390" s="1298"/>
      <c r="GG390" s="1298"/>
      <c r="GH390" s="1298"/>
      <c r="GI390" s="1298"/>
      <c r="GJ390" s="1298"/>
      <c r="GK390" s="1298"/>
      <c r="GL390" s="1298"/>
      <c r="GM390" s="1298"/>
      <c r="GN390" s="1298"/>
      <c r="GO390" s="1298"/>
      <c r="GP390" s="1298"/>
      <c r="GQ390" s="1298"/>
      <c r="GR390" s="1298"/>
      <c r="GS390" s="1298"/>
      <c r="GT390" s="1298"/>
      <c r="GU390" s="1298"/>
      <c r="GV390" s="1298"/>
      <c r="GW390" s="1298"/>
      <c r="GX390" s="1298"/>
      <c r="GY390" s="1298"/>
      <c r="GZ390" s="1298"/>
      <c r="HA390" s="1298"/>
      <c r="HB390" s="1298"/>
      <c r="HC390" s="1298"/>
      <c r="HD390" s="1298"/>
      <c r="HE390" s="1298"/>
      <c r="HF390" s="1298"/>
      <c r="HG390" s="1298"/>
      <c r="HH390" s="1298"/>
      <c r="HI390" s="1298"/>
      <c r="HJ390" s="1298"/>
      <c r="HK390" s="1298"/>
      <c r="HL390" s="1298"/>
      <c r="HM390" s="1298"/>
      <c r="HN390" s="1298"/>
    </row>
    <row r="391" spans="1:241" s="851" customFormat="1" ht="102">
      <c r="A391" s="1139"/>
      <c r="B391" s="1154" t="s">
        <v>842</v>
      </c>
      <c r="C391" s="1156" t="s">
        <v>884</v>
      </c>
      <c r="D391" s="818" t="s">
        <v>897</v>
      </c>
      <c r="E391" s="579" t="s">
        <v>511</v>
      </c>
      <c r="F391" s="579" t="s">
        <v>812</v>
      </c>
      <c r="G391" s="707" t="s">
        <v>1039</v>
      </c>
      <c r="H391" s="1138"/>
      <c r="I391" s="657">
        <v>3</v>
      </c>
      <c r="J391" s="757">
        <v>3</v>
      </c>
      <c r="K391" s="1213" t="s">
        <v>788</v>
      </c>
      <c r="L391" s="774">
        <v>11</v>
      </c>
      <c r="M391" s="755"/>
      <c r="N391" s="1177"/>
      <c r="O391" s="861">
        <v>20</v>
      </c>
      <c r="P391" s="1596"/>
      <c r="Q391" s="1776" t="s">
        <v>1157</v>
      </c>
      <c r="R391" s="1775" t="s">
        <v>1114</v>
      </c>
      <c r="S391" s="1671">
        <v>1</v>
      </c>
      <c r="T391" s="1441" t="s">
        <v>104</v>
      </c>
      <c r="U391" s="1441" t="s">
        <v>105</v>
      </c>
      <c r="V391" s="1819" t="s">
        <v>125</v>
      </c>
      <c r="W391" s="1820">
        <v>1</v>
      </c>
      <c r="X391" s="1821" t="s">
        <v>107</v>
      </c>
      <c r="Y391" s="1821" t="s">
        <v>105</v>
      </c>
      <c r="Z391" s="1821" t="s">
        <v>125</v>
      </c>
      <c r="AA391" s="1453">
        <v>1</v>
      </c>
      <c r="AB391" s="1454" t="s">
        <v>107</v>
      </c>
      <c r="AC391" s="1454" t="s">
        <v>105</v>
      </c>
      <c r="AD391" s="1440" t="s">
        <v>125</v>
      </c>
      <c r="AE391" s="674">
        <v>1</v>
      </c>
      <c r="AF391" s="675" t="s">
        <v>107</v>
      </c>
      <c r="AG391" s="675" t="s">
        <v>105</v>
      </c>
      <c r="AH391" s="1440" t="s">
        <v>125</v>
      </c>
      <c r="AI391" s="793" t="s">
        <v>436</v>
      </c>
      <c r="AJ391" s="1061"/>
      <c r="AK391" s="1061"/>
      <c r="AL391" s="1061"/>
      <c r="AM391" s="1061"/>
      <c r="AN391" s="1061"/>
      <c r="AO391" s="1061"/>
      <c r="AP391" s="1061"/>
      <c r="AQ391" s="1061"/>
      <c r="AR391" s="1061"/>
      <c r="AS391" s="1061"/>
      <c r="AT391" s="1061"/>
      <c r="AU391" s="1061"/>
      <c r="AV391" s="1061"/>
      <c r="AW391" s="1061"/>
      <c r="AX391" s="1061"/>
      <c r="AY391" s="1061"/>
      <c r="AZ391" s="1061"/>
      <c r="BA391" s="1061"/>
      <c r="BB391" s="1061"/>
      <c r="BC391" s="1061"/>
      <c r="BD391" s="1061"/>
      <c r="BE391" s="1061"/>
      <c r="BF391" s="1061"/>
      <c r="BG391" s="1061"/>
      <c r="BH391" s="1061"/>
      <c r="BI391" s="1061"/>
      <c r="BJ391" s="1061"/>
      <c r="BK391" s="1061"/>
      <c r="BL391" s="1061"/>
      <c r="BM391" s="1061"/>
      <c r="BN391" s="1061"/>
      <c r="BO391" s="1061"/>
      <c r="BP391" s="1061"/>
      <c r="BQ391" s="1061"/>
      <c r="BR391" s="1061"/>
      <c r="BS391" s="1061"/>
      <c r="BT391" s="1061"/>
      <c r="BU391" s="1061"/>
      <c r="BV391" s="1061"/>
      <c r="BW391" s="1061"/>
      <c r="BX391" s="1061"/>
      <c r="BY391" s="1061"/>
      <c r="BZ391" s="1061"/>
      <c r="CA391" s="1061"/>
      <c r="CB391" s="1061"/>
      <c r="CC391" s="1061"/>
      <c r="CD391" s="1061"/>
      <c r="CE391" s="1061"/>
      <c r="CF391" s="1061"/>
      <c r="CG391" s="1061"/>
      <c r="CH391" s="1061"/>
      <c r="CI391" s="1061"/>
      <c r="CJ391" s="1061"/>
      <c r="CK391" s="1061"/>
      <c r="CL391" s="1061"/>
      <c r="CM391" s="1061"/>
      <c r="CN391" s="1061"/>
      <c r="CO391" s="1061"/>
      <c r="CP391" s="1061"/>
      <c r="CQ391" s="1061"/>
      <c r="CR391" s="1061"/>
      <c r="CS391" s="1061"/>
      <c r="CT391" s="1061"/>
      <c r="CU391" s="1061"/>
      <c r="CV391" s="1061"/>
      <c r="CW391" s="1061"/>
      <c r="CX391" s="1061"/>
      <c r="CY391" s="1061"/>
      <c r="CZ391" s="1061"/>
      <c r="DA391" s="1061"/>
      <c r="DB391" s="1061"/>
      <c r="DC391" s="1061"/>
      <c r="DD391" s="1061"/>
      <c r="DE391" s="1061"/>
      <c r="DF391" s="1061"/>
      <c r="DG391" s="945"/>
      <c r="DH391" s="945"/>
      <c r="DI391" s="945"/>
      <c r="DJ391" s="945"/>
      <c r="DK391" s="945"/>
      <c r="DL391" s="945"/>
      <c r="DM391" s="945"/>
      <c r="DN391" s="945"/>
      <c r="DO391" s="945"/>
      <c r="DP391" s="945"/>
      <c r="DQ391" s="945"/>
      <c r="DR391" s="945"/>
      <c r="DS391" s="945"/>
      <c r="DT391" s="945"/>
      <c r="DU391" s="945"/>
      <c r="DV391" s="945"/>
      <c r="DW391" s="945"/>
      <c r="DX391" s="945"/>
      <c r="DY391" s="945"/>
      <c r="DZ391" s="945"/>
      <c r="EA391" s="945"/>
      <c r="EB391" s="945"/>
      <c r="EC391" s="945"/>
      <c r="ED391" s="945"/>
      <c r="EE391" s="945"/>
      <c r="EF391" s="945"/>
      <c r="EG391" s="945"/>
      <c r="EH391" s="945"/>
      <c r="EI391" s="945"/>
      <c r="EJ391" s="945"/>
      <c r="EK391" s="945"/>
      <c r="EL391" s="945"/>
      <c r="EM391" s="945"/>
      <c r="EN391" s="945"/>
      <c r="EO391" s="945"/>
      <c r="EP391" s="945"/>
      <c r="EQ391" s="945"/>
      <c r="ER391" s="945"/>
      <c r="ES391" s="945"/>
      <c r="ET391" s="945"/>
      <c r="EU391" s="945"/>
      <c r="EV391" s="945"/>
      <c r="EW391" s="945"/>
      <c r="EX391" s="945"/>
      <c r="EY391" s="945"/>
      <c r="EZ391" s="945"/>
      <c r="FA391" s="945"/>
      <c r="FB391" s="945"/>
      <c r="FC391" s="945"/>
      <c r="FD391" s="945"/>
      <c r="FE391" s="945"/>
      <c r="FF391" s="945"/>
      <c r="FG391" s="945"/>
      <c r="FH391" s="945"/>
      <c r="FI391" s="945"/>
      <c r="FJ391" s="945"/>
      <c r="FK391" s="945"/>
      <c r="FL391" s="945"/>
      <c r="FM391" s="945"/>
      <c r="FN391" s="945"/>
      <c r="FO391" s="945"/>
      <c r="FP391" s="945"/>
      <c r="FQ391" s="945"/>
      <c r="FR391" s="945"/>
      <c r="FS391" s="945"/>
      <c r="FT391" s="945"/>
      <c r="FU391" s="945"/>
      <c r="FV391" s="945"/>
      <c r="FW391" s="945"/>
      <c r="FX391" s="945"/>
      <c r="FY391" s="945"/>
      <c r="FZ391" s="945"/>
      <c r="GA391" s="945"/>
      <c r="GB391" s="945"/>
      <c r="GC391" s="945"/>
      <c r="GD391" s="945"/>
      <c r="GE391" s="945"/>
      <c r="GF391" s="945"/>
      <c r="GG391" s="945"/>
      <c r="GH391" s="945"/>
      <c r="GI391" s="945"/>
      <c r="GJ391" s="945"/>
      <c r="GK391" s="945"/>
      <c r="GL391" s="945"/>
      <c r="GM391" s="945"/>
      <c r="GN391" s="945"/>
      <c r="GO391" s="945"/>
      <c r="GP391" s="945"/>
      <c r="GQ391" s="945"/>
      <c r="GR391" s="945"/>
      <c r="GS391" s="945"/>
      <c r="GT391" s="945"/>
      <c r="GU391" s="945"/>
      <c r="GV391" s="945"/>
      <c r="GW391" s="945"/>
      <c r="GX391" s="945"/>
      <c r="GY391" s="945"/>
      <c r="GZ391" s="945"/>
      <c r="HA391" s="945"/>
      <c r="HB391" s="945"/>
      <c r="HC391" s="945"/>
      <c r="HD391" s="945"/>
      <c r="HE391" s="945"/>
    </row>
    <row r="392" spans="1:241" s="1303" customFormat="1" ht="30.75" customHeight="1">
      <c r="A392" s="1493" t="s">
        <v>881</v>
      </c>
      <c r="B392" s="1493" t="s">
        <v>843</v>
      </c>
      <c r="C392" s="1491" t="s">
        <v>844</v>
      </c>
      <c r="D392" s="1484" t="s">
        <v>308</v>
      </c>
      <c r="E392" s="1513" t="s">
        <v>862</v>
      </c>
      <c r="F392" s="1487" t="s">
        <v>812</v>
      </c>
      <c r="G392" s="1509"/>
      <c r="H392" s="1510" t="s">
        <v>585</v>
      </c>
      <c r="I392" s="1488">
        <v>3</v>
      </c>
      <c r="J392" s="1488">
        <v>3</v>
      </c>
      <c r="K392" s="1489"/>
      <c r="L392" s="1489"/>
      <c r="M392" s="1492"/>
      <c r="N392" s="1503"/>
      <c r="O392" s="1503"/>
      <c r="P392" s="1705"/>
      <c r="Q392" s="1813"/>
      <c r="R392" s="1814"/>
      <c r="S392" s="1715"/>
      <c r="T392" s="1503"/>
      <c r="U392" s="1503"/>
      <c r="V392" s="1503"/>
      <c r="W392" s="1503"/>
      <c r="X392" s="1503"/>
      <c r="Y392" s="1503"/>
      <c r="Z392" s="1503"/>
      <c r="AA392" s="1503"/>
      <c r="AB392" s="1503"/>
      <c r="AC392" s="1503"/>
      <c r="AD392" s="1503"/>
      <c r="AE392" s="1503"/>
      <c r="AF392" s="1503"/>
      <c r="AG392" s="1503"/>
      <c r="AH392" s="1503"/>
      <c r="AI392" s="1503"/>
      <c r="AJ392" s="1061"/>
      <c r="AK392" s="1061"/>
      <c r="AL392" s="1061"/>
      <c r="AM392" s="1061"/>
      <c r="AN392" s="1061"/>
      <c r="AO392" s="1061"/>
      <c r="AP392" s="1061"/>
      <c r="AQ392" s="1061"/>
      <c r="AR392" s="1061"/>
      <c r="AS392" s="1061"/>
      <c r="AT392" s="1061"/>
      <c r="AU392" s="1061"/>
      <c r="AV392" s="1061"/>
      <c r="AW392" s="1061"/>
      <c r="AX392" s="1061"/>
      <c r="AY392" s="1061"/>
      <c r="AZ392" s="1061"/>
      <c r="BA392" s="1061"/>
      <c r="BB392" s="1061"/>
      <c r="BC392" s="1061"/>
      <c r="BD392" s="1061"/>
      <c r="BE392" s="1061"/>
      <c r="BF392" s="1061"/>
      <c r="BG392" s="1061"/>
      <c r="BH392" s="1061"/>
      <c r="BI392" s="1061"/>
      <c r="BJ392" s="1061"/>
      <c r="BK392" s="1061"/>
      <c r="BL392" s="1061"/>
      <c r="BM392" s="1061"/>
      <c r="BN392" s="1061"/>
      <c r="BO392" s="1061"/>
      <c r="BP392" s="1061"/>
      <c r="BQ392" s="1061"/>
      <c r="BR392" s="1061"/>
      <c r="BS392" s="1061"/>
      <c r="BT392" s="1061"/>
      <c r="BU392" s="1061"/>
      <c r="BV392" s="1061"/>
      <c r="BW392" s="1061"/>
      <c r="BX392" s="1061"/>
      <c r="BY392" s="1061"/>
      <c r="BZ392" s="1061"/>
      <c r="CA392" s="1061"/>
      <c r="CB392" s="1061"/>
      <c r="CC392" s="1061"/>
      <c r="CD392" s="1061"/>
      <c r="CE392" s="1061"/>
      <c r="CF392" s="1061"/>
      <c r="CG392" s="1061"/>
      <c r="CH392" s="1061"/>
      <c r="CI392" s="1061"/>
      <c r="CJ392" s="1061"/>
      <c r="CK392" s="1061"/>
      <c r="CL392" s="1061"/>
      <c r="CM392" s="1061"/>
      <c r="CN392" s="1061"/>
      <c r="CO392" s="1061"/>
      <c r="CP392" s="1061"/>
      <c r="CQ392" s="1061"/>
      <c r="CR392" s="1061"/>
      <c r="CS392" s="1061"/>
      <c r="CT392" s="1061"/>
      <c r="CU392" s="1061"/>
      <c r="CV392" s="1061"/>
      <c r="CW392" s="1061"/>
      <c r="CX392" s="1061"/>
      <c r="CY392" s="1061"/>
      <c r="CZ392" s="1061"/>
      <c r="DA392" s="1061"/>
      <c r="DB392" s="1061"/>
      <c r="DC392" s="1061"/>
      <c r="DD392" s="1061"/>
      <c r="DE392" s="1061"/>
      <c r="DF392" s="1061"/>
      <c r="DG392" s="1298"/>
      <c r="DH392" s="1298"/>
      <c r="DI392" s="1298"/>
      <c r="DJ392" s="1298"/>
      <c r="DK392" s="1298"/>
      <c r="DL392" s="1298"/>
      <c r="DM392" s="1298"/>
      <c r="DN392" s="1298"/>
      <c r="DO392" s="1298"/>
      <c r="DP392" s="1298"/>
      <c r="DQ392" s="1298"/>
      <c r="DR392" s="1298"/>
      <c r="DS392" s="1298"/>
      <c r="DT392" s="1298"/>
      <c r="DU392" s="1298"/>
      <c r="DV392" s="1298"/>
      <c r="DW392" s="1298"/>
      <c r="DX392" s="1298"/>
      <c r="DY392" s="1298"/>
      <c r="DZ392" s="1298"/>
      <c r="EA392" s="1298"/>
      <c r="EB392" s="1298"/>
      <c r="EC392" s="1298"/>
      <c r="ED392" s="1298"/>
      <c r="EE392" s="1298"/>
      <c r="EF392" s="1298"/>
      <c r="EG392" s="1298"/>
      <c r="EH392" s="1298"/>
      <c r="EI392" s="1298"/>
      <c r="EJ392" s="1298"/>
      <c r="EK392" s="1298"/>
      <c r="EL392" s="1298"/>
      <c r="EM392" s="1298"/>
      <c r="EN392" s="1298"/>
      <c r="EO392" s="1298"/>
      <c r="EP392" s="1298"/>
      <c r="EQ392" s="1298"/>
      <c r="ER392" s="1298"/>
      <c r="ES392" s="1298"/>
      <c r="ET392" s="1298"/>
      <c r="EU392" s="1298"/>
      <c r="EV392" s="1298"/>
      <c r="EW392" s="1298"/>
      <c r="EX392" s="1298"/>
      <c r="EY392" s="1298"/>
      <c r="EZ392" s="1298"/>
      <c r="FA392" s="1298"/>
      <c r="FB392" s="1298"/>
      <c r="FC392" s="1298"/>
      <c r="FD392" s="1298"/>
      <c r="FE392" s="1298"/>
      <c r="FF392" s="1298"/>
      <c r="FG392" s="1298"/>
      <c r="FH392" s="1298"/>
      <c r="FI392" s="1298"/>
      <c r="FJ392" s="1298"/>
      <c r="FK392" s="1298"/>
      <c r="FL392" s="1298"/>
      <c r="FM392" s="1298"/>
      <c r="FN392" s="1298"/>
      <c r="FO392" s="1298"/>
      <c r="FP392" s="1298"/>
      <c r="FQ392" s="1298"/>
      <c r="FR392" s="1298"/>
      <c r="FS392" s="1298"/>
      <c r="FT392" s="1298"/>
      <c r="FU392" s="1298"/>
      <c r="FV392" s="1298"/>
      <c r="FW392" s="1298"/>
      <c r="FX392" s="1298"/>
      <c r="FY392" s="1298"/>
      <c r="FZ392" s="1298"/>
      <c r="GA392" s="1298"/>
      <c r="GB392" s="1298"/>
      <c r="GC392" s="1298"/>
      <c r="GD392" s="1298"/>
      <c r="GE392" s="1298"/>
      <c r="GF392" s="1298"/>
      <c r="GG392" s="1298"/>
      <c r="GH392" s="1298"/>
      <c r="GI392" s="1298"/>
      <c r="GJ392" s="1298"/>
      <c r="GK392" s="1298"/>
      <c r="GL392" s="1298"/>
      <c r="GM392" s="1298"/>
      <c r="GN392" s="1298"/>
      <c r="GO392" s="1298"/>
      <c r="GP392" s="1298"/>
      <c r="GQ392" s="1298"/>
      <c r="GR392" s="1298"/>
      <c r="GS392" s="1298"/>
      <c r="GT392" s="1298"/>
      <c r="GU392" s="1298"/>
      <c r="GV392" s="1298"/>
      <c r="GW392" s="1298"/>
      <c r="GX392" s="1298"/>
      <c r="GY392" s="1298"/>
      <c r="GZ392" s="1298"/>
      <c r="HA392" s="1298"/>
      <c r="HB392" s="1298"/>
      <c r="HC392" s="1298"/>
      <c r="HD392" s="1298"/>
      <c r="HE392" s="1298"/>
      <c r="HF392" s="1298"/>
      <c r="HG392" s="1298"/>
      <c r="HH392" s="1298"/>
      <c r="HI392" s="1298"/>
      <c r="HJ392" s="1298"/>
      <c r="HK392" s="1298"/>
      <c r="HL392" s="1298"/>
      <c r="HM392" s="1298"/>
      <c r="HN392" s="1298"/>
    </row>
    <row r="393" spans="1:241" s="1303" customFormat="1" ht="41.25" customHeight="1">
      <c r="A393" s="1009"/>
      <c r="B393" s="1154" t="s">
        <v>845</v>
      </c>
      <c r="C393" s="1156" t="s">
        <v>846</v>
      </c>
      <c r="D393" s="818" t="s">
        <v>898</v>
      </c>
      <c r="E393" s="579" t="s">
        <v>511</v>
      </c>
      <c r="F393" s="579" t="s">
        <v>812</v>
      </c>
      <c r="G393" s="707" t="s">
        <v>1039</v>
      </c>
      <c r="H393" s="649"/>
      <c r="I393" s="1165" t="s">
        <v>46</v>
      </c>
      <c r="J393" s="1165" t="s">
        <v>46</v>
      </c>
      <c r="K393" s="1213" t="s">
        <v>748</v>
      </c>
      <c r="L393" s="774">
        <v>12</v>
      </c>
      <c r="M393" s="755"/>
      <c r="N393" s="673"/>
      <c r="O393" s="861">
        <v>15</v>
      </c>
      <c r="P393" s="1596"/>
      <c r="Q393" s="1776" t="s">
        <v>1157</v>
      </c>
      <c r="R393" s="1775" t="s">
        <v>1128</v>
      </c>
      <c r="S393" s="1671">
        <v>1</v>
      </c>
      <c r="T393" s="1441" t="s">
        <v>104</v>
      </c>
      <c r="U393" s="1441" t="s">
        <v>105</v>
      </c>
      <c r="V393" s="1441" t="s">
        <v>115</v>
      </c>
      <c r="W393" s="1669">
        <v>1</v>
      </c>
      <c r="X393" s="1670" t="s">
        <v>107</v>
      </c>
      <c r="Y393" s="1670" t="s">
        <v>105</v>
      </c>
      <c r="Z393" s="1670" t="s">
        <v>115</v>
      </c>
      <c r="AA393" s="1453">
        <v>1</v>
      </c>
      <c r="AB393" s="1454" t="s">
        <v>107</v>
      </c>
      <c r="AC393" s="1454" t="s">
        <v>105</v>
      </c>
      <c r="AD393" s="1454" t="s">
        <v>115</v>
      </c>
      <c r="AE393" s="674">
        <v>1</v>
      </c>
      <c r="AF393" s="675" t="s">
        <v>107</v>
      </c>
      <c r="AG393" s="675" t="s">
        <v>105</v>
      </c>
      <c r="AH393" s="675" t="s">
        <v>115</v>
      </c>
      <c r="AI393" s="793"/>
      <c r="AJ393" s="1061"/>
      <c r="AK393" s="1061"/>
      <c r="AL393" s="1061"/>
      <c r="AM393" s="1061"/>
      <c r="AN393" s="1061"/>
      <c r="AO393" s="1061"/>
      <c r="AP393" s="1061"/>
      <c r="AQ393" s="1061"/>
      <c r="AR393" s="1061"/>
      <c r="AS393" s="1061"/>
      <c r="AT393" s="1061"/>
      <c r="AU393" s="1061"/>
      <c r="AV393" s="1061"/>
      <c r="AW393" s="1061"/>
      <c r="AX393" s="1061"/>
      <c r="AY393" s="1061"/>
      <c r="AZ393" s="1061"/>
      <c r="BA393" s="1061"/>
      <c r="BB393" s="1061"/>
      <c r="BC393" s="1061"/>
      <c r="BD393" s="1061"/>
      <c r="BE393" s="1061"/>
      <c r="BF393" s="1061"/>
      <c r="BG393" s="1061"/>
      <c r="BH393" s="1061"/>
      <c r="BI393" s="1061"/>
      <c r="BJ393" s="1061"/>
      <c r="BK393" s="1061"/>
      <c r="BL393" s="1061"/>
      <c r="BM393" s="1061"/>
      <c r="BN393" s="1061"/>
      <c r="BO393" s="1061"/>
      <c r="BP393" s="1061"/>
      <c r="BQ393" s="1061"/>
      <c r="BR393" s="1061"/>
      <c r="BS393" s="1061"/>
      <c r="BT393" s="1061"/>
      <c r="BU393" s="1061"/>
      <c r="BV393" s="1061"/>
      <c r="BW393" s="1061"/>
      <c r="BX393" s="1061"/>
      <c r="BY393" s="1061"/>
      <c r="BZ393" s="1061"/>
      <c r="CA393" s="1061"/>
      <c r="CB393" s="1061"/>
      <c r="CC393" s="1061"/>
      <c r="CD393" s="1061"/>
      <c r="CE393" s="1061"/>
      <c r="CF393" s="1061"/>
      <c r="CG393" s="1061"/>
      <c r="CH393" s="1061"/>
      <c r="CI393" s="1061"/>
      <c r="CJ393" s="1061"/>
      <c r="CK393" s="1061"/>
      <c r="CL393" s="1061"/>
      <c r="CM393" s="1061"/>
      <c r="CN393" s="1061"/>
      <c r="CO393" s="1061"/>
      <c r="CP393" s="1061"/>
      <c r="CQ393" s="1061"/>
      <c r="CR393" s="1061"/>
      <c r="CS393" s="1061"/>
      <c r="CT393" s="1061"/>
      <c r="CU393" s="1061"/>
      <c r="CV393" s="1061"/>
      <c r="CW393" s="1061"/>
      <c r="CX393" s="1061"/>
      <c r="CY393" s="1061"/>
      <c r="CZ393" s="1061"/>
      <c r="DA393" s="1061"/>
      <c r="DB393" s="1061"/>
      <c r="DC393" s="1061"/>
      <c r="DD393" s="1061"/>
      <c r="DE393" s="1061"/>
      <c r="DF393" s="1061"/>
      <c r="DG393" s="1298"/>
      <c r="DH393" s="1298"/>
      <c r="DI393" s="1298"/>
      <c r="DJ393" s="1298"/>
      <c r="DK393" s="1298"/>
      <c r="DL393" s="1298"/>
      <c r="DM393" s="1298"/>
      <c r="DN393" s="1298"/>
      <c r="DO393" s="1298"/>
      <c r="DP393" s="1298"/>
      <c r="DQ393" s="1298"/>
      <c r="DR393" s="1298"/>
      <c r="DS393" s="1298"/>
      <c r="DT393" s="1298"/>
      <c r="DU393" s="1298"/>
      <c r="DV393" s="1298"/>
      <c r="DW393" s="1298"/>
      <c r="DX393" s="1298"/>
      <c r="DY393" s="1298"/>
      <c r="DZ393" s="1298"/>
      <c r="EA393" s="1298"/>
      <c r="EB393" s="1298"/>
      <c r="EC393" s="1298"/>
      <c r="ED393" s="1298"/>
      <c r="EE393" s="1298"/>
      <c r="EF393" s="1298"/>
      <c r="EG393" s="1298"/>
      <c r="EH393" s="1298"/>
      <c r="EI393" s="1298"/>
      <c r="EJ393" s="1298"/>
      <c r="EK393" s="1298"/>
      <c r="EL393" s="1298"/>
      <c r="EM393" s="1298"/>
      <c r="EN393" s="1298"/>
      <c r="EO393" s="1298"/>
      <c r="EP393" s="1298"/>
      <c r="EQ393" s="1298"/>
      <c r="ER393" s="1298"/>
      <c r="ES393" s="1298"/>
      <c r="ET393" s="1298"/>
      <c r="EU393" s="1298"/>
      <c r="EV393" s="1298"/>
      <c r="EW393" s="1298"/>
      <c r="EX393" s="1298"/>
      <c r="EY393" s="1298"/>
      <c r="EZ393" s="1298"/>
      <c r="FA393" s="1298"/>
      <c r="FB393" s="1298"/>
      <c r="FC393" s="1298"/>
      <c r="FD393" s="1298"/>
      <c r="FE393" s="1298"/>
      <c r="FF393" s="1298"/>
      <c r="FG393" s="1298"/>
      <c r="FH393" s="1298"/>
      <c r="FI393" s="1298"/>
      <c r="FJ393" s="1298"/>
      <c r="FK393" s="1298"/>
      <c r="FL393" s="1298"/>
      <c r="FM393" s="1298"/>
      <c r="FN393" s="1298"/>
      <c r="FO393" s="1298"/>
      <c r="FP393" s="1298"/>
      <c r="FQ393" s="1298"/>
      <c r="FR393" s="1298"/>
      <c r="FS393" s="1298"/>
      <c r="FT393" s="1298"/>
      <c r="FU393" s="1298"/>
      <c r="FV393" s="1298"/>
      <c r="FW393" s="1298"/>
      <c r="FX393" s="1298"/>
      <c r="FY393" s="1298"/>
      <c r="FZ393" s="1298"/>
      <c r="GA393" s="1298"/>
      <c r="GB393" s="1298"/>
      <c r="GC393" s="1298"/>
      <c r="GD393" s="1298"/>
      <c r="GE393" s="1298"/>
      <c r="GF393" s="1298"/>
      <c r="GG393" s="1298"/>
      <c r="GH393" s="1298"/>
      <c r="GI393" s="1298"/>
      <c r="GJ393" s="1298"/>
      <c r="GK393" s="1298"/>
      <c r="GL393" s="1298"/>
      <c r="GM393" s="1298"/>
      <c r="GN393" s="1298"/>
      <c r="GO393" s="1298"/>
      <c r="GP393" s="1298"/>
      <c r="GQ393" s="1298"/>
      <c r="GR393" s="1298"/>
      <c r="GS393" s="1298"/>
      <c r="GT393" s="1298"/>
      <c r="GU393" s="1298"/>
      <c r="GV393" s="1298"/>
      <c r="GW393" s="1298"/>
      <c r="GX393" s="1298"/>
      <c r="GY393" s="1298"/>
      <c r="GZ393" s="1298"/>
      <c r="HA393" s="1298"/>
      <c r="HB393" s="1298"/>
      <c r="HC393" s="1298"/>
      <c r="HD393" s="1298"/>
      <c r="HE393" s="1298"/>
    </row>
    <row r="394" spans="1:241" s="1303" customFormat="1" ht="41.25" customHeight="1">
      <c r="A394" s="1009"/>
      <c r="B394" s="1154" t="s">
        <v>847</v>
      </c>
      <c r="C394" s="1156" t="s">
        <v>848</v>
      </c>
      <c r="D394" s="818" t="s">
        <v>899</v>
      </c>
      <c r="E394" s="579" t="s">
        <v>511</v>
      </c>
      <c r="F394" s="579" t="s">
        <v>812</v>
      </c>
      <c r="G394" s="707" t="s">
        <v>1039</v>
      </c>
      <c r="H394" s="649"/>
      <c r="I394" s="1165" t="s">
        <v>46</v>
      </c>
      <c r="J394" s="1165" t="s">
        <v>46</v>
      </c>
      <c r="K394" s="1213" t="s">
        <v>891</v>
      </c>
      <c r="L394" s="774">
        <v>14</v>
      </c>
      <c r="M394" s="755"/>
      <c r="N394" s="673"/>
      <c r="O394" s="861">
        <v>15</v>
      </c>
      <c r="P394" s="1596"/>
      <c r="Q394" s="1776" t="s">
        <v>1157</v>
      </c>
      <c r="R394" s="1775" t="s">
        <v>1128</v>
      </c>
      <c r="S394" s="1671">
        <v>1</v>
      </c>
      <c r="T394" s="1441" t="s">
        <v>104</v>
      </c>
      <c r="U394" s="1441" t="s">
        <v>105</v>
      </c>
      <c r="V394" s="1441"/>
      <c r="W394" s="1669">
        <v>1</v>
      </c>
      <c r="X394" s="1670" t="s">
        <v>107</v>
      </c>
      <c r="Y394" s="1670" t="s">
        <v>105</v>
      </c>
      <c r="Z394" s="1670" t="s">
        <v>115</v>
      </c>
      <c r="AA394" s="1453">
        <v>1</v>
      </c>
      <c r="AB394" s="1454" t="s">
        <v>107</v>
      </c>
      <c r="AC394" s="1454" t="s">
        <v>105</v>
      </c>
      <c r="AD394" s="1454" t="s">
        <v>115</v>
      </c>
      <c r="AE394" s="674">
        <v>1</v>
      </c>
      <c r="AF394" s="675" t="s">
        <v>107</v>
      </c>
      <c r="AG394" s="675" t="s">
        <v>105</v>
      </c>
      <c r="AH394" s="675" t="s">
        <v>115</v>
      </c>
      <c r="AI394" s="793"/>
      <c r="AJ394" s="1061"/>
      <c r="AK394" s="1061"/>
      <c r="AL394" s="1061"/>
      <c r="AM394" s="1061"/>
      <c r="AN394" s="1061"/>
      <c r="AO394" s="1061"/>
      <c r="AP394" s="1061"/>
      <c r="AQ394" s="1061"/>
      <c r="AR394" s="1061"/>
      <c r="AS394" s="1061"/>
      <c r="AT394" s="1061"/>
      <c r="AU394" s="1061"/>
      <c r="AV394" s="1061"/>
      <c r="AW394" s="1061"/>
      <c r="AX394" s="1061"/>
      <c r="AY394" s="1061"/>
      <c r="AZ394" s="1061"/>
      <c r="BA394" s="1061"/>
      <c r="BB394" s="1061"/>
      <c r="BC394" s="1061"/>
      <c r="BD394" s="1061"/>
      <c r="BE394" s="1061"/>
      <c r="BF394" s="1061"/>
      <c r="BG394" s="1061"/>
      <c r="BH394" s="1061"/>
      <c r="BI394" s="1061"/>
      <c r="BJ394" s="1061"/>
      <c r="BK394" s="1061"/>
      <c r="BL394" s="1061"/>
      <c r="BM394" s="1061"/>
      <c r="BN394" s="1061"/>
      <c r="BO394" s="1061"/>
      <c r="BP394" s="1061"/>
      <c r="BQ394" s="1061"/>
      <c r="BR394" s="1061"/>
      <c r="BS394" s="1061"/>
      <c r="BT394" s="1061"/>
      <c r="BU394" s="1061"/>
      <c r="BV394" s="1061"/>
      <c r="BW394" s="1061"/>
      <c r="BX394" s="1061"/>
      <c r="BY394" s="1061"/>
      <c r="BZ394" s="1061"/>
      <c r="CA394" s="1061"/>
      <c r="CB394" s="1061"/>
      <c r="CC394" s="1061"/>
      <c r="CD394" s="1061"/>
      <c r="CE394" s="1061"/>
      <c r="CF394" s="1061"/>
      <c r="CG394" s="1061"/>
      <c r="CH394" s="1061"/>
      <c r="CI394" s="1061"/>
      <c r="CJ394" s="1061"/>
      <c r="CK394" s="1061"/>
      <c r="CL394" s="1061"/>
      <c r="CM394" s="1061"/>
      <c r="CN394" s="1061"/>
      <c r="CO394" s="1061"/>
      <c r="CP394" s="1061"/>
      <c r="CQ394" s="1061"/>
      <c r="CR394" s="1061"/>
      <c r="CS394" s="1061"/>
      <c r="CT394" s="1061"/>
      <c r="CU394" s="1061"/>
      <c r="CV394" s="1061"/>
      <c r="CW394" s="1061"/>
      <c r="CX394" s="1061"/>
      <c r="CY394" s="1061"/>
      <c r="CZ394" s="1061"/>
      <c r="DA394" s="1061"/>
      <c r="DB394" s="1061"/>
      <c r="DC394" s="1061"/>
      <c r="DD394" s="1061"/>
      <c r="DE394" s="1061"/>
      <c r="DF394" s="1061"/>
      <c r="DG394" s="1298"/>
      <c r="DH394" s="1298"/>
      <c r="DI394" s="1298"/>
      <c r="DJ394" s="1298"/>
      <c r="DK394" s="1298"/>
      <c r="DL394" s="1298"/>
      <c r="DM394" s="1298"/>
      <c r="DN394" s="1298"/>
      <c r="DO394" s="1298"/>
      <c r="DP394" s="1298"/>
      <c r="DQ394" s="1298"/>
      <c r="DR394" s="1298"/>
      <c r="DS394" s="1298"/>
      <c r="DT394" s="1298"/>
      <c r="DU394" s="1298"/>
      <c r="DV394" s="1298"/>
      <c r="DW394" s="1298"/>
      <c r="DX394" s="1298"/>
      <c r="DY394" s="1298"/>
      <c r="DZ394" s="1298"/>
      <c r="EA394" s="1298"/>
      <c r="EB394" s="1298"/>
      <c r="EC394" s="1298"/>
      <c r="ED394" s="1298"/>
      <c r="EE394" s="1298"/>
      <c r="EF394" s="1298"/>
      <c r="EG394" s="1298"/>
      <c r="EH394" s="1298"/>
      <c r="EI394" s="1298"/>
      <c r="EJ394" s="1298"/>
      <c r="EK394" s="1298"/>
      <c r="EL394" s="1298"/>
      <c r="EM394" s="1298"/>
      <c r="EN394" s="1298"/>
      <c r="EO394" s="1298"/>
      <c r="EP394" s="1298"/>
      <c r="EQ394" s="1298"/>
      <c r="ER394" s="1298"/>
      <c r="ES394" s="1298"/>
      <c r="ET394" s="1298"/>
      <c r="EU394" s="1298"/>
      <c r="EV394" s="1298"/>
      <c r="EW394" s="1298"/>
      <c r="EX394" s="1298"/>
      <c r="EY394" s="1298"/>
      <c r="EZ394" s="1298"/>
      <c r="FA394" s="1298"/>
      <c r="FB394" s="1298"/>
      <c r="FC394" s="1298"/>
      <c r="FD394" s="1298"/>
      <c r="FE394" s="1298"/>
      <c r="FF394" s="1298"/>
      <c r="FG394" s="1298"/>
      <c r="FH394" s="1298"/>
      <c r="FI394" s="1298"/>
      <c r="FJ394" s="1298"/>
      <c r="FK394" s="1298"/>
      <c r="FL394" s="1298"/>
      <c r="FM394" s="1298"/>
      <c r="FN394" s="1298"/>
      <c r="FO394" s="1298"/>
      <c r="FP394" s="1298"/>
      <c r="FQ394" s="1298"/>
      <c r="FR394" s="1298"/>
      <c r="FS394" s="1298"/>
      <c r="FT394" s="1298"/>
      <c r="FU394" s="1298"/>
      <c r="FV394" s="1298"/>
      <c r="FW394" s="1298"/>
      <c r="FX394" s="1298"/>
      <c r="FY394" s="1298"/>
      <c r="FZ394" s="1298"/>
      <c r="GA394" s="1298"/>
      <c r="GB394" s="1298"/>
      <c r="GC394" s="1298"/>
      <c r="GD394" s="1298"/>
      <c r="GE394" s="1298"/>
      <c r="GF394" s="1298"/>
      <c r="GG394" s="1298"/>
      <c r="GH394" s="1298"/>
      <c r="GI394" s="1298"/>
      <c r="GJ394" s="1298"/>
      <c r="GK394" s="1298"/>
      <c r="GL394" s="1298"/>
      <c r="GM394" s="1298"/>
      <c r="GN394" s="1298"/>
      <c r="GO394" s="1298"/>
      <c r="GP394" s="1298"/>
      <c r="GQ394" s="1298"/>
      <c r="GR394" s="1298"/>
      <c r="GS394" s="1298"/>
      <c r="GT394" s="1298"/>
      <c r="GU394" s="1298"/>
      <c r="GV394" s="1298"/>
      <c r="GW394" s="1298"/>
      <c r="GX394" s="1298"/>
      <c r="GY394" s="1298"/>
      <c r="GZ394" s="1298"/>
      <c r="HA394" s="1298"/>
      <c r="HB394" s="1298"/>
      <c r="HC394" s="1298"/>
      <c r="HD394" s="1298"/>
      <c r="HE394" s="1298"/>
    </row>
    <row r="395" spans="1:241" s="1303" customFormat="1" ht="30.75" customHeight="1">
      <c r="A395" s="1009"/>
      <c r="B395" s="1154" t="s">
        <v>849</v>
      </c>
      <c r="C395" s="1156" t="s">
        <v>850</v>
      </c>
      <c r="D395" s="818" t="s">
        <v>900</v>
      </c>
      <c r="E395" s="579" t="s">
        <v>511</v>
      </c>
      <c r="F395" s="579" t="s">
        <v>812</v>
      </c>
      <c r="G395" s="707" t="s">
        <v>1039</v>
      </c>
      <c r="H395" s="649"/>
      <c r="I395" s="1165" t="s">
        <v>46</v>
      </c>
      <c r="J395" s="1165" t="s">
        <v>46</v>
      </c>
      <c r="K395" s="1213" t="s">
        <v>892</v>
      </c>
      <c r="L395" s="774">
        <v>15</v>
      </c>
      <c r="M395" s="755"/>
      <c r="N395" s="673"/>
      <c r="O395" s="861">
        <v>15</v>
      </c>
      <c r="P395" s="1596"/>
      <c r="Q395" s="1776" t="s">
        <v>1157</v>
      </c>
      <c r="R395" s="1775" t="s">
        <v>1128</v>
      </c>
      <c r="S395" s="1671">
        <v>1</v>
      </c>
      <c r="T395" s="1440" t="s">
        <v>104</v>
      </c>
      <c r="U395" s="1819" t="s">
        <v>105</v>
      </c>
      <c r="V395" s="1819" t="s">
        <v>1046</v>
      </c>
      <c r="W395" s="1669">
        <v>1</v>
      </c>
      <c r="X395" s="1670" t="s">
        <v>107</v>
      </c>
      <c r="Y395" s="1670" t="s">
        <v>105</v>
      </c>
      <c r="Z395" s="1670" t="s">
        <v>755</v>
      </c>
      <c r="AA395" s="1453">
        <v>1</v>
      </c>
      <c r="AB395" s="1454" t="s">
        <v>107</v>
      </c>
      <c r="AC395" s="1454" t="s">
        <v>105</v>
      </c>
      <c r="AD395" s="1454" t="s">
        <v>755</v>
      </c>
      <c r="AE395" s="674">
        <v>1</v>
      </c>
      <c r="AF395" s="675" t="s">
        <v>107</v>
      </c>
      <c r="AG395" s="675" t="s">
        <v>105</v>
      </c>
      <c r="AH395" s="675" t="s">
        <v>755</v>
      </c>
      <c r="AI395" s="793"/>
      <c r="AJ395" s="1061"/>
      <c r="AK395" s="1061"/>
      <c r="AL395" s="1061"/>
      <c r="AM395" s="1061"/>
      <c r="AN395" s="1061"/>
      <c r="AO395" s="1061"/>
      <c r="AP395" s="1061"/>
      <c r="AQ395" s="1061"/>
      <c r="AR395" s="1061"/>
      <c r="AS395" s="1061"/>
      <c r="AT395" s="1061"/>
      <c r="AU395" s="1061"/>
      <c r="AV395" s="1061"/>
      <c r="AW395" s="1061"/>
      <c r="AX395" s="1061"/>
      <c r="AY395" s="1061"/>
      <c r="AZ395" s="1061"/>
      <c r="BA395" s="1061"/>
      <c r="BB395" s="1061"/>
      <c r="BC395" s="1061"/>
      <c r="BD395" s="1061"/>
      <c r="BE395" s="1061"/>
      <c r="BF395" s="1061"/>
      <c r="BG395" s="1061"/>
      <c r="BH395" s="1061"/>
      <c r="BI395" s="1061"/>
      <c r="BJ395" s="1061"/>
      <c r="BK395" s="1061"/>
      <c r="BL395" s="1061"/>
      <c r="BM395" s="1061"/>
      <c r="BN395" s="1061"/>
      <c r="BO395" s="1061"/>
      <c r="BP395" s="1061"/>
      <c r="BQ395" s="1061"/>
      <c r="BR395" s="1061"/>
      <c r="BS395" s="1061"/>
      <c r="BT395" s="1061"/>
      <c r="BU395" s="1061"/>
      <c r="BV395" s="1061"/>
      <c r="BW395" s="1061"/>
      <c r="BX395" s="1061"/>
      <c r="BY395" s="1061"/>
      <c r="BZ395" s="1061"/>
      <c r="CA395" s="1061"/>
      <c r="CB395" s="1061"/>
      <c r="CC395" s="1061"/>
      <c r="CD395" s="1061"/>
      <c r="CE395" s="1061"/>
      <c r="CF395" s="1061"/>
      <c r="CG395" s="1061"/>
      <c r="CH395" s="1061"/>
      <c r="CI395" s="1061"/>
      <c r="CJ395" s="1061"/>
      <c r="CK395" s="1061"/>
      <c r="CL395" s="1061"/>
      <c r="CM395" s="1061"/>
      <c r="CN395" s="1061"/>
      <c r="CO395" s="1061"/>
      <c r="CP395" s="1061"/>
      <c r="CQ395" s="1061"/>
      <c r="CR395" s="1061"/>
      <c r="CS395" s="1061"/>
      <c r="CT395" s="1061"/>
      <c r="CU395" s="1061"/>
      <c r="CV395" s="1061"/>
      <c r="CW395" s="1061"/>
      <c r="CX395" s="1061"/>
      <c r="CY395" s="1061"/>
      <c r="CZ395" s="1061"/>
      <c r="DA395" s="1061"/>
      <c r="DB395" s="1061"/>
      <c r="DC395" s="1061"/>
      <c r="DD395" s="1061"/>
      <c r="DE395" s="1061"/>
      <c r="DF395" s="1061"/>
      <c r="DG395" s="1298"/>
      <c r="DH395" s="1298"/>
      <c r="DI395" s="1298"/>
      <c r="DJ395" s="1298"/>
      <c r="DK395" s="1298"/>
      <c r="DL395" s="1298"/>
      <c r="DM395" s="1298"/>
      <c r="DN395" s="1298"/>
      <c r="DO395" s="1298"/>
      <c r="DP395" s="1298"/>
      <c r="DQ395" s="1298"/>
      <c r="DR395" s="1298"/>
      <c r="DS395" s="1298"/>
      <c r="DT395" s="1298"/>
      <c r="DU395" s="1298"/>
      <c r="DV395" s="1298"/>
      <c r="DW395" s="1298"/>
      <c r="DX395" s="1298"/>
      <c r="DY395" s="1298"/>
      <c r="DZ395" s="1298"/>
      <c r="EA395" s="1298"/>
      <c r="EB395" s="1298"/>
      <c r="EC395" s="1298"/>
      <c r="ED395" s="1298"/>
      <c r="EE395" s="1298"/>
      <c r="EF395" s="1298"/>
      <c r="EG395" s="1298"/>
      <c r="EH395" s="1298"/>
      <c r="EI395" s="1298"/>
      <c r="EJ395" s="1298"/>
      <c r="EK395" s="1298"/>
      <c r="EL395" s="1298"/>
      <c r="EM395" s="1298"/>
      <c r="EN395" s="1298"/>
      <c r="EO395" s="1298"/>
      <c r="EP395" s="1298"/>
      <c r="EQ395" s="1298"/>
      <c r="ER395" s="1298"/>
      <c r="ES395" s="1298"/>
      <c r="ET395" s="1298"/>
      <c r="EU395" s="1298"/>
      <c r="EV395" s="1298"/>
      <c r="EW395" s="1298"/>
      <c r="EX395" s="1298"/>
      <c r="EY395" s="1298"/>
      <c r="EZ395" s="1298"/>
      <c r="FA395" s="1298"/>
      <c r="FB395" s="1298"/>
      <c r="FC395" s="1298"/>
      <c r="FD395" s="1298"/>
      <c r="FE395" s="1298"/>
      <c r="FF395" s="1298"/>
      <c r="FG395" s="1298"/>
      <c r="FH395" s="1298"/>
      <c r="FI395" s="1298"/>
      <c r="FJ395" s="1298"/>
      <c r="FK395" s="1298"/>
      <c r="FL395" s="1298"/>
      <c r="FM395" s="1298"/>
      <c r="FN395" s="1298"/>
      <c r="FO395" s="1298"/>
      <c r="FP395" s="1298"/>
      <c r="FQ395" s="1298"/>
      <c r="FR395" s="1298"/>
      <c r="FS395" s="1298"/>
      <c r="FT395" s="1298"/>
      <c r="FU395" s="1298"/>
      <c r="FV395" s="1298"/>
      <c r="FW395" s="1298"/>
      <c r="FX395" s="1298"/>
      <c r="FY395" s="1298"/>
      <c r="FZ395" s="1298"/>
      <c r="GA395" s="1298"/>
      <c r="GB395" s="1298"/>
      <c r="GC395" s="1298"/>
      <c r="GD395" s="1298"/>
      <c r="GE395" s="1298"/>
      <c r="GF395" s="1298"/>
      <c r="GG395" s="1298"/>
      <c r="GH395" s="1298"/>
      <c r="GI395" s="1298"/>
      <c r="GJ395" s="1298"/>
      <c r="GK395" s="1298"/>
      <c r="GL395" s="1298"/>
      <c r="GM395" s="1298"/>
      <c r="GN395" s="1298"/>
      <c r="GO395" s="1298"/>
      <c r="GP395" s="1298"/>
      <c r="GQ395" s="1298"/>
      <c r="GR395" s="1298"/>
      <c r="GS395" s="1298"/>
      <c r="GT395" s="1298"/>
      <c r="GU395" s="1298"/>
      <c r="GV395" s="1298"/>
      <c r="GW395" s="1298"/>
      <c r="GX395" s="1298"/>
      <c r="GY395" s="1298"/>
      <c r="GZ395" s="1298"/>
      <c r="HA395" s="1298"/>
      <c r="HB395" s="1298"/>
      <c r="HC395" s="1298"/>
      <c r="HD395" s="1298"/>
      <c r="HE395" s="1298"/>
    </row>
    <row r="396" spans="1:241" s="1303" customFormat="1" ht="30.75" customHeight="1">
      <c r="A396" s="1208" t="s">
        <v>1057</v>
      </c>
      <c r="B396" s="1208" t="s">
        <v>1056</v>
      </c>
      <c r="C396" s="1188" t="s">
        <v>54</v>
      </c>
      <c r="D396" s="1232"/>
      <c r="E396" s="1194"/>
      <c r="F396" s="1194"/>
      <c r="G396" s="1150"/>
      <c r="H396" s="1168"/>
      <c r="I396" s="1193">
        <v>6</v>
      </c>
      <c r="J396" s="1193">
        <v>6</v>
      </c>
      <c r="K396" s="1208"/>
      <c r="L396" s="1208"/>
      <c r="M396" s="1044"/>
      <c r="N396" s="889"/>
      <c r="O396" s="1822"/>
      <c r="P396" s="1693"/>
      <c r="Q396" s="1755"/>
      <c r="R396" s="1756"/>
      <c r="S396" s="1618"/>
      <c r="T396" s="1040"/>
      <c r="U396" s="1105"/>
      <c r="V396" s="967"/>
      <c r="W396" s="1105"/>
      <c r="X396" s="1105"/>
      <c r="Y396" s="1105"/>
      <c r="Z396" s="1105"/>
      <c r="AA396" s="1105"/>
      <c r="AB396" s="1105"/>
      <c r="AC396" s="1105"/>
      <c r="AD396" s="1105"/>
      <c r="AE396" s="1105"/>
      <c r="AF396" s="1105"/>
      <c r="AG396" s="1105"/>
      <c r="AH396" s="1105"/>
      <c r="AI396" s="884"/>
      <c r="AJ396" s="1061"/>
      <c r="AK396" s="1061"/>
      <c r="AL396" s="1061"/>
      <c r="AM396" s="1061"/>
      <c r="AN396" s="1061"/>
      <c r="AO396" s="1061"/>
      <c r="AP396" s="1061"/>
      <c r="AQ396" s="1061"/>
      <c r="AR396" s="1061"/>
      <c r="AS396" s="1061"/>
      <c r="AT396" s="1061"/>
      <c r="AU396" s="1061"/>
      <c r="AV396" s="1061"/>
      <c r="AW396" s="1061"/>
      <c r="AX396" s="1061"/>
      <c r="AY396" s="1061"/>
      <c r="AZ396" s="1061"/>
      <c r="BA396" s="1061"/>
      <c r="BB396" s="1061"/>
      <c r="BC396" s="1061"/>
      <c r="BD396" s="1061"/>
      <c r="BE396" s="1061"/>
      <c r="BF396" s="1061"/>
      <c r="BG396" s="1061"/>
      <c r="BH396" s="1061"/>
      <c r="BI396" s="1061"/>
      <c r="BJ396" s="1061"/>
      <c r="BK396" s="1061"/>
      <c r="BL396" s="1061"/>
      <c r="BM396" s="1061"/>
      <c r="BN396" s="1061"/>
      <c r="BO396" s="1061"/>
      <c r="BP396" s="1061"/>
      <c r="BQ396" s="1061"/>
      <c r="BR396" s="1061"/>
      <c r="BS396" s="1061"/>
      <c r="BT396" s="1061"/>
      <c r="BU396" s="1061"/>
      <c r="BV396" s="1061"/>
      <c r="BW396" s="1061"/>
      <c r="BX396" s="1061"/>
      <c r="BY396" s="1061"/>
      <c r="BZ396" s="1061"/>
      <c r="CA396" s="1061"/>
      <c r="CB396" s="1061"/>
      <c r="CC396" s="1061"/>
      <c r="CD396" s="1061"/>
      <c r="CE396" s="1061"/>
      <c r="CF396" s="1061"/>
      <c r="CG396" s="1061"/>
      <c r="CH396" s="1061"/>
      <c r="CI396" s="1061"/>
      <c r="CJ396" s="1061"/>
      <c r="CK396" s="1061"/>
      <c r="CL396" s="1061"/>
      <c r="CM396" s="1061"/>
      <c r="CN396" s="1061"/>
      <c r="CO396" s="1061"/>
      <c r="CP396" s="1061"/>
      <c r="CQ396" s="1061"/>
      <c r="CR396" s="1061"/>
      <c r="CS396" s="1061"/>
      <c r="CT396" s="1061"/>
      <c r="CU396" s="1061"/>
      <c r="CV396" s="1061"/>
      <c r="CW396" s="1061"/>
      <c r="CX396" s="1061"/>
      <c r="CY396" s="1061"/>
      <c r="CZ396" s="1061"/>
      <c r="DA396" s="1061"/>
      <c r="DB396" s="1061"/>
      <c r="DC396" s="1061"/>
      <c r="DD396" s="1061"/>
      <c r="DE396" s="1061"/>
      <c r="DF396" s="1061"/>
      <c r="DG396" s="1298"/>
      <c r="DH396" s="1298"/>
      <c r="DI396" s="1298"/>
      <c r="DJ396" s="1298"/>
      <c r="DK396" s="1298"/>
      <c r="DL396" s="1298"/>
      <c r="DM396" s="1298"/>
      <c r="DN396" s="1298"/>
      <c r="DO396" s="1298"/>
      <c r="DP396" s="1298"/>
      <c r="DQ396" s="1298"/>
      <c r="DR396" s="1298"/>
      <c r="DS396" s="1298"/>
      <c r="DT396" s="1298"/>
      <c r="DU396" s="1298"/>
      <c r="DV396" s="1298"/>
      <c r="DW396" s="1298"/>
      <c r="DX396" s="1298"/>
      <c r="DY396" s="1298"/>
      <c r="DZ396" s="1298"/>
      <c r="EA396" s="1298"/>
      <c r="EB396" s="1298"/>
      <c r="EC396" s="1298"/>
      <c r="ED396" s="1298"/>
      <c r="EE396" s="1298"/>
      <c r="EF396" s="1298"/>
      <c r="EG396" s="1298"/>
      <c r="EH396" s="1298"/>
      <c r="EI396" s="1298"/>
      <c r="EJ396" s="1298"/>
      <c r="EK396" s="1298"/>
      <c r="EL396" s="1298"/>
      <c r="EM396" s="1298"/>
      <c r="EN396" s="1298"/>
      <c r="EO396" s="1298"/>
      <c r="EP396" s="1298"/>
      <c r="EQ396" s="1298"/>
      <c r="ER396" s="1298"/>
      <c r="ES396" s="1298"/>
      <c r="ET396" s="1298"/>
      <c r="EU396" s="1298"/>
      <c r="EV396" s="1298"/>
      <c r="EW396" s="1298"/>
      <c r="EX396" s="1298"/>
      <c r="EY396" s="1298"/>
      <c r="EZ396" s="1298"/>
      <c r="FA396" s="1298"/>
      <c r="FB396" s="1298"/>
      <c r="FC396" s="1298"/>
      <c r="FD396" s="1298"/>
      <c r="FE396" s="1298"/>
      <c r="FF396" s="1298"/>
      <c r="FG396" s="1298"/>
      <c r="FH396" s="1298"/>
      <c r="FI396" s="1298"/>
      <c r="FJ396" s="1298"/>
      <c r="FK396" s="1298"/>
      <c r="FL396" s="1298"/>
      <c r="FM396" s="1298"/>
      <c r="FN396" s="1298"/>
      <c r="FO396" s="1298"/>
      <c r="FP396" s="1298"/>
      <c r="FQ396" s="1298"/>
      <c r="FR396" s="1298"/>
      <c r="FS396" s="1298"/>
      <c r="FT396" s="1298"/>
      <c r="FU396" s="1298"/>
      <c r="FV396" s="1298"/>
      <c r="FW396" s="1298"/>
      <c r="FX396" s="1298"/>
      <c r="FY396" s="1298"/>
      <c r="FZ396" s="1298"/>
      <c r="GA396" s="1298"/>
      <c r="GB396" s="1298"/>
      <c r="GC396" s="1298"/>
      <c r="GD396" s="1298"/>
      <c r="GE396" s="1298"/>
      <c r="GF396" s="1298"/>
      <c r="GG396" s="1298"/>
      <c r="GH396" s="1298"/>
      <c r="GI396" s="1298"/>
      <c r="GJ396" s="1298"/>
      <c r="GK396" s="1298"/>
      <c r="GL396" s="1298"/>
      <c r="GM396" s="1298"/>
      <c r="GN396" s="1298"/>
      <c r="GO396" s="1298"/>
      <c r="GP396" s="1298"/>
      <c r="GQ396" s="1298"/>
      <c r="GR396" s="1298"/>
      <c r="GS396" s="1298"/>
      <c r="GT396" s="1298"/>
      <c r="GU396" s="1298"/>
      <c r="GV396" s="1298"/>
      <c r="GW396" s="1298"/>
      <c r="GX396" s="1298"/>
      <c r="GY396" s="1298"/>
      <c r="GZ396" s="1298"/>
      <c r="HA396" s="1298"/>
      <c r="HB396" s="1298"/>
      <c r="HC396" s="1298"/>
      <c r="HD396" s="1298"/>
      <c r="HE396" s="1298"/>
      <c r="HF396" s="1298"/>
      <c r="HG396" s="1298"/>
      <c r="HH396" s="1298"/>
      <c r="HI396" s="1298"/>
      <c r="HJ396" s="1298"/>
      <c r="HK396" s="1298"/>
      <c r="HL396" s="1298"/>
      <c r="HM396" s="1298"/>
      <c r="HN396" s="1298"/>
      <c r="HO396" s="1298"/>
      <c r="HP396" s="1298"/>
      <c r="HQ396" s="1298"/>
      <c r="HR396" s="1298"/>
      <c r="HS396" s="1298"/>
      <c r="HT396" s="1298"/>
      <c r="HU396" s="1298"/>
      <c r="HV396" s="1298"/>
      <c r="HW396" s="1298"/>
      <c r="HX396" s="1298"/>
      <c r="HY396" s="1298"/>
      <c r="HZ396" s="1298"/>
      <c r="IA396" s="1298"/>
      <c r="IB396" s="1298"/>
      <c r="IC396" s="1298"/>
      <c r="ID396" s="1298"/>
      <c r="IE396" s="1298"/>
      <c r="IF396" s="1298"/>
      <c r="IG396" s="1298"/>
    </row>
    <row r="397" spans="1:241" s="1303" customFormat="1" ht="25.5">
      <c r="A397" s="1140" t="s">
        <v>856</v>
      </c>
      <c r="B397" s="1140" t="s">
        <v>851</v>
      </c>
      <c r="C397" s="1184" t="s">
        <v>1038</v>
      </c>
      <c r="D397" s="1114"/>
      <c r="E397" s="1140" t="s">
        <v>120</v>
      </c>
      <c r="F397" s="1140" t="s">
        <v>863</v>
      </c>
      <c r="G397" s="1115"/>
      <c r="H397" s="1171"/>
      <c r="I397" s="1113"/>
      <c r="J397" s="1113"/>
      <c r="K397" s="1207"/>
      <c r="L397" s="1207"/>
      <c r="M397" s="802"/>
      <c r="N397" s="801"/>
      <c r="O397" s="1020"/>
      <c r="P397" s="1700"/>
      <c r="Q397" s="1743"/>
      <c r="R397" s="1744"/>
      <c r="S397" s="1571"/>
      <c r="T397" s="801"/>
      <c r="U397" s="801"/>
      <c r="V397" s="801"/>
      <c r="W397" s="801"/>
      <c r="X397" s="801"/>
      <c r="Y397" s="801"/>
      <c r="Z397" s="801"/>
      <c r="AA397" s="801"/>
      <c r="AB397" s="801"/>
      <c r="AC397" s="801"/>
      <c r="AD397" s="801"/>
      <c r="AE397" s="801"/>
      <c r="AF397" s="801"/>
      <c r="AG397" s="801"/>
      <c r="AH397" s="801"/>
      <c r="AI397" s="801"/>
      <c r="AJ397" s="1061"/>
      <c r="AK397" s="1061"/>
      <c r="AL397" s="1061"/>
      <c r="AM397" s="1061"/>
      <c r="AN397" s="1061"/>
      <c r="AO397" s="1061"/>
      <c r="AP397" s="1061"/>
      <c r="AQ397" s="1061"/>
      <c r="AR397" s="1061"/>
      <c r="AS397" s="1061"/>
      <c r="AT397" s="1061"/>
      <c r="AU397" s="1061"/>
      <c r="AV397" s="1061"/>
      <c r="AW397" s="1061"/>
      <c r="AX397" s="1061"/>
      <c r="AY397" s="1061"/>
      <c r="AZ397" s="1061"/>
      <c r="BA397" s="1061"/>
      <c r="BB397" s="1061"/>
      <c r="BC397" s="1061"/>
      <c r="BD397" s="1061"/>
      <c r="BE397" s="1061"/>
      <c r="BF397" s="1061"/>
      <c r="BG397" s="1061"/>
      <c r="BH397" s="1061"/>
      <c r="BI397" s="1061"/>
      <c r="BJ397" s="1061"/>
      <c r="BK397" s="1061"/>
      <c r="BL397" s="1061"/>
      <c r="BM397" s="1061"/>
      <c r="BN397" s="1061"/>
      <c r="BO397" s="1061"/>
      <c r="BP397" s="1061"/>
      <c r="BQ397" s="1061"/>
      <c r="BR397" s="1061"/>
      <c r="BS397" s="1061"/>
      <c r="BT397" s="1061"/>
      <c r="BU397" s="1061"/>
      <c r="BV397" s="1061"/>
      <c r="BW397" s="1061"/>
      <c r="BX397" s="1061"/>
      <c r="BY397" s="1061"/>
      <c r="BZ397" s="1061"/>
      <c r="CA397" s="1061"/>
      <c r="CB397" s="1061"/>
      <c r="CC397" s="1061"/>
      <c r="CD397" s="1061"/>
      <c r="CE397" s="1061"/>
      <c r="CF397" s="1061"/>
      <c r="CG397" s="1061"/>
      <c r="CH397" s="1061"/>
      <c r="CI397" s="1061"/>
      <c r="CJ397" s="1061"/>
      <c r="CK397" s="1061"/>
      <c r="CL397" s="1061"/>
      <c r="CM397" s="1061"/>
      <c r="CN397" s="1061"/>
      <c r="CO397" s="1061"/>
      <c r="CP397" s="1061"/>
      <c r="CQ397" s="1061"/>
      <c r="CR397" s="1061"/>
      <c r="CS397" s="1061"/>
      <c r="CT397" s="1061"/>
      <c r="CU397" s="1061"/>
      <c r="CV397" s="1061"/>
      <c r="CW397" s="1061"/>
      <c r="CX397" s="1061"/>
      <c r="CY397" s="1061"/>
      <c r="CZ397" s="1061"/>
      <c r="DA397" s="1061"/>
      <c r="DB397" s="1061"/>
      <c r="DC397" s="1061"/>
      <c r="DD397" s="1061"/>
      <c r="DE397" s="1061"/>
      <c r="DF397" s="1061"/>
      <c r="DG397" s="1298"/>
      <c r="DH397" s="1298"/>
      <c r="DI397" s="1298"/>
      <c r="DJ397" s="1298"/>
      <c r="DK397" s="1298"/>
      <c r="DL397" s="1298"/>
      <c r="DM397" s="1298"/>
      <c r="DN397" s="1298"/>
      <c r="DO397" s="1298"/>
      <c r="DP397" s="1298"/>
      <c r="DQ397" s="1298"/>
      <c r="DR397" s="1298"/>
      <c r="DS397" s="1298"/>
      <c r="DT397" s="1298"/>
      <c r="DU397" s="1298"/>
      <c r="DV397" s="1298"/>
      <c r="DW397" s="1298"/>
      <c r="DX397" s="1298"/>
      <c r="DY397" s="1298"/>
      <c r="DZ397" s="1298"/>
      <c r="EA397" s="1298"/>
      <c r="EB397" s="1298"/>
      <c r="EC397" s="1298"/>
      <c r="ED397" s="1298"/>
      <c r="EE397" s="1298"/>
      <c r="EF397" s="1298"/>
      <c r="EG397" s="1298"/>
      <c r="EH397" s="1298"/>
      <c r="EI397" s="1298"/>
      <c r="EJ397" s="1298"/>
      <c r="EK397" s="1298"/>
      <c r="EL397" s="1298"/>
      <c r="EM397" s="1298"/>
      <c r="EN397" s="1298"/>
      <c r="EO397" s="1298"/>
      <c r="EP397" s="1298"/>
      <c r="EQ397" s="1298"/>
      <c r="ER397" s="1298"/>
      <c r="ES397" s="1298"/>
      <c r="ET397" s="1298"/>
      <c r="EU397" s="1298"/>
      <c r="EV397" s="1298"/>
      <c r="EW397" s="1298"/>
      <c r="EX397" s="1298"/>
      <c r="EY397" s="1298"/>
      <c r="EZ397" s="1298"/>
      <c r="FA397" s="1298"/>
      <c r="FB397" s="1298"/>
      <c r="FC397" s="1298"/>
      <c r="FD397" s="1298"/>
      <c r="FE397" s="1298"/>
      <c r="FF397" s="1298"/>
      <c r="FG397" s="1298"/>
      <c r="FH397" s="1298"/>
      <c r="FI397" s="1298"/>
      <c r="FJ397" s="1298"/>
      <c r="FK397" s="1298"/>
      <c r="FL397" s="1298"/>
      <c r="FM397" s="1298"/>
      <c r="FN397" s="1298"/>
      <c r="FO397" s="1298"/>
      <c r="FP397" s="1298"/>
      <c r="FQ397" s="1298"/>
      <c r="FR397" s="1298"/>
      <c r="FS397" s="1298"/>
      <c r="FT397" s="1298"/>
      <c r="FU397" s="1298"/>
      <c r="FV397" s="1298"/>
      <c r="FW397" s="1298"/>
      <c r="FX397" s="1298"/>
      <c r="FY397" s="1298"/>
      <c r="FZ397" s="1298"/>
      <c r="GA397" s="1298"/>
      <c r="GB397" s="1298"/>
      <c r="GC397" s="1298"/>
      <c r="GD397" s="1298"/>
      <c r="GE397" s="1298"/>
      <c r="GF397" s="1298"/>
      <c r="GG397" s="1298"/>
      <c r="GH397" s="1298"/>
      <c r="GI397" s="1298"/>
      <c r="GJ397" s="1298"/>
      <c r="GK397" s="1298"/>
      <c r="GL397" s="1298"/>
      <c r="GM397" s="1298"/>
      <c r="GN397" s="1298"/>
      <c r="GO397" s="1298"/>
      <c r="GP397" s="1298"/>
      <c r="GQ397" s="1298"/>
      <c r="GR397" s="1298"/>
      <c r="GS397" s="1298"/>
      <c r="GT397" s="1298"/>
      <c r="GU397" s="1298"/>
      <c r="GV397" s="1298"/>
      <c r="GW397" s="1298"/>
      <c r="GX397" s="1298"/>
      <c r="GY397" s="1298"/>
      <c r="GZ397" s="1298"/>
      <c r="HA397" s="1298"/>
      <c r="HB397" s="1298"/>
      <c r="HC397" s="1298"/>
      <c r="HD397" s="1298"/>
      <c r="HE397" s="1298"/>
      <c r="HF397" s="1298"/>
      <c r="HG397" s="1298"/>
      <c r="HH397" s="1298"/>
      <c r="HI397" s="1298"/>
      <c r="HJ397" s="1298"/>
      <c r="HK397" s="1298"/>
      <c r="HL397" s="1298"/>
      <c r="HM397" s="1298"/>
      <c r="HN397" s="1298"/>
    </row>
    <row r="398" spans="1:241" s="1504" customFormat="1" ht="28.5" customHeight="1">
      <c r="A398" s="1498" t="s">
        <v>882</v>
      </c>
      <c r="B398" s="1507" t="s">
        <v>852</v>
      </c>
      <c r="C398" s="1515" t="s">
        <v>853</v>
      </c>
      <c r="D398" s="1497"/>
      <c r="E398" s="1513" t="s">
        <v>862</v>
      </c>
      <c r="F398" s="1487" t="s">
        <v>813</v>
      </c>
      <c r="G398" s="1487"/>
      <c r="H398" s="1511"/>
      <c r="I398" s="1502"/>
      <c r="J398" s="1502"/>
      <c r="K398" s="1486"/>
      <c r="L398" s="1486"/>
      <c r="M398" s="1505"/>
      <c r="N398" s="1499"/>
      <c r="O398" s="1485"/>
      <c r="P398" s="1706"/>
      <c r="Q398" s="1815"/>
      <c r="R398" s="1816"/>
      <c r="S398" s="1716"/>
      <c r="T398" s="1506"/>
      <c r="U398" s="1506"/>
      <c r="V398" s="1506"/>
      <c r="W398" s="1506"/>
      <c r="X398" s="1506"/>
      <c r="Y398" s="1506"/>
      <c r="Z398" s="1506"/>
      <c r="AA398" s="1506"/>
      <c r="AB398" s="1506"/>
      <c r="AC398" s="1506"/>
      <c r="AD398" s="1506"/>
      <c r="AE398" s="1506"/>
      <c r="AF398" s="1506"/>
      <c r="AG398" s="1506"/>
      <c r="AH398" s="1506"/>
      <c r="AI398" s="1506"/>
      <c r="AJ398" s="1496"/>
      <c r="AK398" s="1496"/>
      <c r="AL398" s="1496"/>
      <c r="AM398" s="1496"/>
      <c r="AN398" s="1496"/>
      <c r="AO398" s="1496"/>
      <c r="AP398" s="1496"/>
      <c r="AQ398" s="1496"/>
      <c r="AR398" s="1496"/>
      <c r="AS398" s="1496"/>
      <c r="AT398" s="1496"/>
      <c r="AU398" s="1496"/>
      <c r="AV398" s="1496"/>
      <c r="AW398" s="1496"/>
      <c r="AX398" s="1496"/>
      <c r="AY398" s="1496"/>
      <c r="AZ398" s="1496"/>
      <c r="BA398" s="1496"/>
      <c r="BB398" s="1496"/>
      <c r="BC398" s="1496"/>
      <c r="BD398" s="1496"/>
      <c r="BE398" s="1496"/>
      <c r="BF398" s="1496"/>
      <c r="BG398" s="1496"/>
      <c r="BH398" s="1496"/>
      <c r="BI398" s="1496"/>
      <c r="BJ398" s="1496"/>
      <c r="BK398" s="1496"/>
      <c r="BL398" s="1496"/>
      <c r="BM398" s="1496"/>
      <c r="BN398" s="1496"/>
      <c r="BO398" s="1496"/>
      <c r="BP398" s="1496"/>
      <c r="BQ398" s="1496"/>
      <c r="BR398" s="1496"/>
      <c r="BS398" s="1496"/>
      <c r="BT398" s="1496"/>
      <c r="BU398" s="1496"/>
      <c r="BV398" s="1496"/>
      <c r="BW398" s="1496"/>
      <c r="BX398" s="1496"/>
      <c r="BY398" s="1496"/>
      <c r="BZ398" s="1496"/>
      <c r="CA398" s="1496"/>
      <c r="CB398" s="1496"/>
      <c r="CC398" s="1496"/>
      <c r="CD398" s="1496"/>
      <c r="CE398" s="1496"/>
      <c r="CF398" s="1496"/>
      <c r="CG398" s="1496"/>
      <c r="CH398" s="1496"/>
      <c r="CI398" s="1496"/>
      <c r="CJ398" s="1496"/>
      <c r="CK398" s="1496"/>
      <c r="CL398" s="1496"/>
      <c r="CM398" s="1496"/>
      <c r="CN398" s="1496"/>
      <c r="CO398" s="1496"/>
      <c r="CP398" s="1496"/>
      <c r="CQ398" s="1496"/>
      <c r="CR398" s="1496"/>
      <c r="CS398" s="1496"/>
      <c r="CT398" s="1496"/>
      <c r="CU398" s="1496"/>
      <c r="CV398" s="1496"/>
      <c r="CW398" s="1496"/>
      <c r="CX398" s="1496"/>
      <c r="CY398" s="1496"/>
      <c r="CZ398" s="1496"/>
      <c r="DA398" s="1496"/>
      <c r="DB398" s="1496"/>
      <c r="DC398" s="1496"/>
      <c r="DD398" s="1496"/>
      <c r="DE398" s="1496"/>
      <c r="DF398" s="1496"/>
      <c r="DG398" s="1496"/>
      <c r="DH398" s="1496"/>
      <c r="DI398" s="1496"/>
      <c r="DJ398" s="1496"/>
      <c r="DK398" s="1496"/>
      <c r="DL398" s="1496"/>
      <c r="DM398" s="1496"/>
      <c r="DN398" s="1496"/>
      <c r="DO398" s="1496"/>
      <c r="DP398" s="1496"/>
      <c r="DQ398" s="1496"/>
      <c r="DR398" s="1496"/>
      <c r="DS398" s="1496"/>
      <c r="DT398" s="1496"/>
      <c r="DU398" s="1496"/>
      <c r="DV398" s="1496"/>
      <c r="DW398" s="1496"/>
      <c r="DX398" s="1496"/>
      <c r="DY398" s="1496"/>
      <c r="DZ398" s="1496"/>
      <c r="EA398" s="1496"/>
      <c r="EB398" s="1496"/>
      <c r="EC398" s="1496"/>
      <c r="ED398" s="1496"/>
      <c r="EE398" s="1496"/>
      <c r="EF398" s="1496"/>
      <c r="EG398" s="1496"/>
      <c r="EH398" s="1496"/>
      <c r="EI398" s="1496"/>
      <c r="EJ398" s="1496"/>
      <c r="EK398" s="1496"/>
      <c r="EL398" s="1496"/>
      <c r="EM398" s="1496"/>
      <c r="EN398" s="1496"/>
      <c r="EO398" s="1496"/>
      <c r="EP398" s="1496"/>
      <c r="EQ398" s="1496"/>
      <c r="ER398" s="1496"/>
      <c r="ES398" s="1496"/>
      <c r="ET398" s="1496"/>
      <c r="EU398" s="1496"/>
      <c r="EV398" s="1496"/>
      <c r="EW398" s="1496"/>
      <c r="EX398" s="1496"/>
      <c r="EY398" s="1496"/>
      <c r="EZ398" s="1496"/>
      <c r="FA398" s="1496"/>
      <c r="FB398" s="1496"/>
      <c r="FC398" s="1496"/>
      <c r="FD398" s="1496"/>
      <c r="FE398" s="1496"/>
      <c r="FF398" s="1496"/>
      <c r="FG398" s="1496"/>
      <c r="FH398" s="1496"/>
      <c r="FI398" s="1496"/>
      <c r="FJ398" s="1496"/>
      <c r="FK398" s="1496"/>
      <c r="FL398" s="1496"/>
      <c r="FM398" s="1496"/>
      <c r="FN398" s="1496"/>
      <c r="FO398" s="1496"/>
      <c r="FP398" s="1496"/>
      <c r="FQ398" s="1496"/>
      <c r="FR398" s="1496"/>
      <c r="FS398" s="1496"/>
      <c r="FT398" s="1496"/>
      <c r="FU398" s="1496"/>
      <c r="FV398" s="1496"/>
      <c r="FW398" s="1496"/>
      <c r="FX398" s="1496"/>
      <c r="FY398" s="1496"/>
      <c r="FZ398" s="1496"/>
      <c r="GA398" s="1496"/>
      <c r="GB398" s="1496"/>
      <c r="GC398" s="1496"/>
      <c r="GD398" s="1496"/>
      <c r="GE398" s="1496"/>
      <c r="GF398" s="1496"/>
      <c r="GG398" s="1496"/>
      <c r="GH398" s="1496"/>
      <c r="GI398" s="1496"/>
      <c r="GJ398" s="1496"/>
      <c r="GK398" s="1496"/>
      <c r="GL398" s="1496"/>
      <c r="GM398" s="1496"/>
      <c r="GN398" s="1496"/>
      <c r="GO398" s="1496"/>
      <c r="GP398" s="1496"/>
      <c r="GQ398" s="1496"/>
      <c r="GR398" s="1496"/>
      <c r="GS398" s="1496"/>
      <c r="GT398" s="1496"/>
      <c r="GU398" s="1496"/>
      <c r="GV398" s="1496"/>
      <c r="GW398" s="1496"/>
      <c r="GX398" s="1496"/>
      <c r="GY398" s="1496"/>
      <c r="GZ398" s="1496"/>
      <c r="HA398" s="1496"/>
      <c r="HB398" s="1496"/>
      <c r="HC398" s="1496"/>
      <c r="HD398" s="1496"/>
      <c r="HE398" s="1496"/>
    </row>
    <row r="399" spans="1:241" s="1303" customFormat="1" ht="30.75" customHeight="1">
      <c r="A399" s="935"/>
      <c r="B399" s="1203" t="s">
        <v>858</v>
      </c>
      <c r="C399" s="1189" t="s">
        <v>857</v>
      </c>
      <c r="D399" s="1027"/>
      <c r="E399" s="579" t="s">
        <v>511</v>
      </c>
      <c r="F399" s="579" t="s">
        <v>813</v>
      </c>
      <c r="G399" s="707" t="s">
        <v>1039</v>
      </c>
      <c r="H399" s="1169"/>
      <c r="I399" s="721" t="s">
        <v>46</v>
      </c>
      <c r="J399" s="748" t="s">
        <v>46</v>
      </c>
      <c r="K399" s="1215" t="s">
        <v>790</v>
      </c>
      <c r="L399" s="769" t="s">
        <v>745</v>
      </c>
      <c r="M399" s="764"/>
      <c r="N399" s="673"/>
      <c r="O399" s="861">
        <v>15</v>
      </c>
      <c r="P399" s="1596"/>
      <c r="Q399" s="1776" t="s">
        <v>1157</v>
      </c>
      <c r="R399" s="1775" t="s">
        <v>1132</v>
      </c>
      <c r="S399" s="1671">
        <v>1</v>
      </c>
      <c r="T399" s="1441" t="s">
        <v>104</v>
      </c>
      <c r="U399" s="1441" t="s">
        <v>113</v>
      </c>
      <c r="V399" s="1441" t="s">
        <v>1047</v>
      </c>
      <c r="W399" s="1669">
        <v>1</v>
      </c>
      <c r="X399" s="1670" t="s">
        <v>107</v>
      </c>
      <c r="Y399" s="1670" t="s">
        <v>105</v>
      </c>
      <c r="Z399" s="1670" t="s">
        <v>115</v>
      </c>
      <c r="AA399" s="1453">
        <v>1</v>
      </c>
      <c r="AB399" s="1454" t="s">
        <v>107</v>
      </c>
      <c r="AC399" s="1454" t="s">
        <v>105</v>
      </c>
      <c r="AD399" s="1454" t="s">
        <v>115</v>
      </c>
      <c r="AE399" s="674">
        <v>1</v>
      </c>
      <c r="AF399" s="675" t="s">
        <v>107</v>
      </c>
      <c r="AG399" s="675" t="s">
        <v>105</v>
      </c>
      <c r="AH399" s="675" t="s">
        <v>115</v>
      </c>
      <c r="AI399" s="797"/>
      <c r="AJ399" s="1061"/>
      <c r="AK399" s="1061"/>
      <c r="AL399" s="1061"/>
      <c r="AM399" s="1061"/>
      <c r="AN399" s="1061"/>
      <c r="AO399" s="1061"/>
      <c r="AP399" s="1061"/>
      <c r="AQ399" s="1061"/>
      <c r="AR399" s="1061"/>
      <c r="AS399" s="1061"/>
      <c r="AT399" s="1061"/>
      <c r="AU399" s="1061"/>
      <c r="AV399" s="1061"/>
      <c r="AW399" s="1061"/>
      <c r="AX399" s="1061"/>
      <c r="AY399" s="1061"/>
      <c r="AZ399" s="1061"/>
      <c r="BA399" s="1061"/>
      <c r="BB399" s="1061"/>
      <c r="BC399" s="1061"/>
      <c r="BD399" s="1061"/>
      <c r="BE399" s="1061"/>
      <c r="BF399" s="1061"/>
      <c r="BG399" s="1061"/>
      <c r="BH399" s="1061"/>
      <c r="BI399" s="1061"/>
      <c r="BJ399" s="1061"/>
      <c r="BK399" s="1061"/>
      <c r="BL399" s="1061"/>
      <c r="BM399" s="1061"/>
      <c r="BN399" s="1061"/>
      <c r="BO399" s="1061"/>
      <c r="BP399" s="1061"/>
      <c r="BQ399" s="1061"/>
      <c r="BR399" s="1061"/>
      <c r="BS399" s="1061"/>
      <c r="BT399" s="1061"/>
      <c r="BU399" s="1061"/>
      <c r="BV399" s="1061"/>
      <c r="BW399" s="1061"/>
      <c r="BX399" s="1061"/>
      <c r="BY399" s="1061"/>
      <c r="BZ399" s="1061"/>
      <c r="CA399" s="1061"/>
      <c r="CB399" s="1061"/>
      <c r="CC399" s="1061"/>
      <c r="CD399" s="1061"/>
      <c r="CE399" s="1061"/>
      <c r="CF399" s="1061"/>
      <c r="CG399" s="1061"/>
      <c r="CH399" s="1061"/>
      <c r="CI399" s="1061"/>
      <c r="CJ399" s="1061"/>
      <c r="CK399" s="1061"/>
      <c r="CL399" s="1061"/>
      <c r="CM399" s="1061"/>
      <c r="CN399" s="1061"/>
      <c r="CO399" s="1061"/>
      <c r="CP399" s="1061"/>
      <c r="CQ399" s="1061"/>
      <c r="CR399" s="1061"/>
      <c r="CS399" s="1061"/>
      <c r="CT399" s="1061"/>
      <c r="CU399" s="1061"/>
      <c r="CV399" s="1061"/>
      <c r="CW399" s="1061"/>
      <c r="CX399" s="1061"/>
      <c r="CY399" s="1061"/>
      <c r="CZ399" s="1061"/>
      <c r="DA399" s="1061"/>
      <c r="DB399" s="1061"/>
      <c r="DC399" s="1061"/>
      <c r="DD399" s="1061"/>
      <c r="DE399" s="1061"/>
      <c r="DF399" s="1061"/>
      <c r="DG399" s="1298"/>
      <c r="DH399" s="1298"/>
      <c r="DI399" s="1298"/>
      <c r="DJ399" s="1298"/>
      <c r="DK399" s="1298"/>
      <c r="DL399" s="1298"/>
      <c r="DM399" s="1298"/>
      <c r="DN399" s="1298"/>
      <c r="DO399" s="1298"/>
      <c r="DP399" s="1298"/>
      <c r="DQ399" s="1298"/>
      <c r="DR399" s="1298"/>
      <c r="DS399" s="1298"/>
      <c r="DT399" s="1298"/>
      <c r="DU399" s="1298"/>
      <c r="DV399" s="1298"/>
      <c r="DW399" s="1298"/>
      <c r="DX399" s="1298"/>
      <c r="DY399" s="1298"/>
      <c r="DZ399" s="1298"/>
      <c r="EA399" s="1298"/>
      <c r="EB399" s="1298"/>
      <c r="EC399" s="1298"/>
      <c r="ED399" s="1298"/>
      <c r="EE399" s="1298"/>
      <c r="EF399" s="1298"/>
      <c r="EG399" s="1298"/>
      <c r="EH399" s="1298"/>
      <c r="EI399" s="1298"/>
      <c r="EJ399" s="1298"/>
      <c r="EK399" s="1298"/>
      <c r="EL399" s="1298"/>
      <c r="EM399" s="1298"/>
      <c r="EN399" s="1298"/>
      <c r="EO399" s="1298"/>
      <c r="EP399" s="1298"/>
      <c r="EQ399" s="1298"/>
      <c r="ER399" s="1298"/>
      <c r="ES399" s="1298"/>
      <c r="ET399" s="1298"/>
      <c r="EU399" s="1298"/>
      <c r="EV399" s="1298"/>
      <c r="EW399" s="1298"/>
      <c r="EX399" s="1298"/>
      <c r="EY399" s="1298"/>
      <c r="EZ399" s="1298"/>
      <c r="FA399" s="1298"/>
      <c r="FB399" s="1298"/>
      <c r="FC399" s="1298"/>
      <c r="FD399" s="1298"/>
      <c r="FE399" s="1298"/>
      <c r="FF399" s="1298"/>
      <c r="FG399" s="1298"/>
      <c r="FH399" s="1298"/>
      <c r="FI399" s="1298"/>
      <c r="FJ399" s="1298"/>
      <c r="FK399" s="1298"/>
      <c r="FL399" s="1298"/>
      <c r="FM399" s="1298"/>
      <c r="FN399" s="1298"/>
      <c r="FO399" s="1298"/>
      <c r="FP399" s="1298"/>
      <c r="FQ399" s="1298"/>
      <c r="FR399" s="1298"/>
      <c r="FS399" s="1298"/>
      <c r="FT399" s="1298"/>
      <c r="FU399" s="1298"/>
      <c r="FV399" s="1298"/>
      <c r="FW399" s="1298"/>
      <c r="FX399" s="1298"/>
      <c r="FY399" s="1298"/>
      <c r="FZ399" s="1298"/>
      <c r="GA399" s="1298"/>
      <c r="GB399" s="1298"/>
      <c r="GC399" s="1298"/>
      <c r="GD399" s="1298"/>
      <c r="GE399" s="1298"/>
      <c r="GF399" s="1298"/>
      <c r="GG399" s="1298"/>
      <c r="GH399" s="1298"/>
      <c r="GI399" s="1298"/>
      <c r="GJ399" s="1298"/>
      <c r="GK399" s="1298"/>
      <c r="GL399" s="1298"/>
      <c r="GM399" s="1298"/>
      <c r="GN399" s="1298"/>
      <c r="GO399" s="1298"/>
      <c r="GP399" s="1298"/>
      <c r="GQ399" s="1298"/>
      <c r="GR399" s="1298"/>
      <c r="GS399" s="1298"/>
      <c r="GT399" s="1298"/>
      <c r="GU399" s="1298"/>
      <c r="GV399" s="1298"/>
      <c r="GW399" s="1298"/>
      <c r="GX399" s="1298"/>
      <c r="GY399" s="1298"/>
      <c r="GZ399" s="1298"/>
      <c r="HA399" s="1298"/>
      <c r="HB399" s="1298"/>
      <c r="HC399" s="1298"/>
      <c r="HD399" s="1298"/>
      <c r="HE399" s="1298"/>
    </row>
    <row r="400" spans="1:241" s="1303" customFormat="1" ht="30.75" customHeight="1">
      <c r="A400" s="935"/>
      <c r="B400" s="1830" t="s">
        <v>859</v>
      </c>
      <c r="C400" s="1831" t="s">
        <v>1171</v>
      </c>
      <c r="D400" s="1027"/>
      <c r="E400" s="579" t="s">
        <v>511</v>
      </c>
      <c r="F400" s="579" t="s">
        <v>813</v>
      </c>
      <c r="G400" s="707" t="s">
        <v>1039</v>
      </c>
      <c r="H400" s="1169"/>
      <c r="I400" s="721" t="s">
        <v>46</v>
      </c>
      <c r="J400" s="748" t="s">
        <v>46</v>
      </c>
      <c r="K400" s="1213" t="s">
        <v>807</v>
      </c>
      <c r="L400" s="769" t="s">
        <v>745</v>
      </c>
      <c r="M400" s="764"/>
      <c r="N400" s="673"/>
      <c r="O400" s="861">
        <v>15</v>
      </c>
      <c r="P400" s="1596"/>
      <c r="Q400" s="1776" t="s">
        <v>1157</v>
      </c>
      <c r="R400" s="1775" t="s">
        <v>1133</v>
      </c>
      <c r="S400" s="1671">
        <v>1</v>
      </c>
      <c r="T400" s="1441" t="s">
        <v>104</v>
      </c>
      <c r="U400" s="1441" t="s">
        <v>113</v>
      </c>
      <c r="V400" s="1441" t="s">
        <v>1001</v>
      </c>
      <c r="W400" s="1669">
        <v>1</v>
      </c>
      <c r="X400" s="1670" t="s">
        <v>107</v>
      </c>
      <c r="Y400" s="1670" t="s">
        <v>105</v>
      </c>
      <c r="Z400" s="1670" t="s">
        <v>115</v>
      </c>
      <c r="AA400" s="1453">
        <v>1</v>
      </c>
      <c r="AB400" s="1454" t="s">
        <v>107</v>
      </c>
      <c r="AC400" s="1454" t="s">
        <v>105</v>
      </c>
      <c r="AD400" s="1454" t="s">
        <v>115</v>
      </c>
      <c r="AE400" s="674">
        <v>1</v>
      </c>
      <c r="AF400" s="675" t="s">
        <v>107</v>
      </c>
      <c r="AG400" s="675" t="s">
        <v>105</v>
      </c>
      <c r="AH400" s="675" t="s">
        <v>115</v>
      </c>
      <c r="AI400" s="797"/>
      <c r="AJ400" s="1061"/>
      <c r="AK400" s="1061"/>
      <c r="AL400" s="1061"/>
      <c r="AM400" s="1061"/>
      <c r="AN400" s="1061"/>
      <c r="AO400" s="1061"/>
      <c r="AP400" s="1061"/>
      <c r="AQ400" s="1061"/>
      <c r="AR400" s="1061"/>
      <c r="AS400" s="1061"/>
      <c r="AT400" s="1061"/>
      <c r="AU400" s="1061"/>
      <c r="AV400" s="1061"/>
      <c r="AW400" s="1061"/>
      <c r="AX400" s="1061"/>
      <c r="AY400" s="1061"/>
      <c r="AZ400" s="1061"/>
      <c r="BA400" s="1061"/>
      <c r="BB400" s="1061"/>
      <c r="BC400" s="1061"/>
      <c r="BD400" s="1061"/>
      <c r="BE400" s="1061"/>
      <c r="BF400" s="1061"/>
      <c r="BG400" s="1061"/>
      <c r="BH400" s="1061"/>
      <c r="BI400" s="1061"/>
      <c r="BJ400" s="1061"/>
      <c r="BK400" s="1061"/>
      <c r="BL400" s="1061"/>
      <c r="BM400" s="1061"/>
      <c r="BN400" s="1061"/>
      <c r="BO400" s="1061"/>
      <c r="BP400" s="1061"/>
      <c r="BQ400" s="1061"/>
      <c r="BR400" s="1061"/>
      <c r="BS400" s="1061"/>
      <c r="BT400" s="1061"/>
      <c r="BU400" s="1061"/>
      <c r="BV400" s="1061"/>
      <c r="BW400" s="1061"/>
      <c r="BX400" s="1061"/>
      <c r="BY400" s="1061"/>
      <c r="BZ400" s="1061"/>
      <c r="CA400" s="1061"/>
      <c r="CB400" s="1061"/>
      <c r="CC400" s="1061"/>
      <c r="CD400" s="1061"/>
      <c r="CE400" s="1061"/>
      <c r="CF400" s="1061"/>
      <c r="CG400" s="1061"/>
      <c r="CH400" s="1061"/>
      <c r="CI400" s="1061"/>
      <c r="CJ400" s="1061"/>
      <c r="CK400" s="1061"/>
      <c r="CL400" s="1061"/>
      <c r="CM400" s="1061"/>
      <c r="CN400" s="1061"/>
      <c r="CO400" s="1061"/>
      <c r="CP400" s="1061"/>
      <c r="CQ400" s="1061"/>
      <c r="CR400" s="1061"/>
      <c r="CS400" s="1061"/>
      <c r="CT400" s="1061"/>
      <c r="CU400" s="1061"/>
      <c r="CV400" s="1061"/>
      <c r="CW400" s="1061"/>
      <c r="CX400" s="1061"/>
      <c r="CY400" s="1061"/>
      <c r="CZ400" s="1061"/>
      <c r="DA400" s="1061"/>
      <c r="DB400" s="1061"/>
      <c r="DC400" s="1061"/>
      <c r="DD400" s="1061"/>
      <c r="DE400" s="1061"/>
      <c r="DF400" s="1061"/>
      <c r="DG400" s="1298"/>
      <c r="DH400" s="1298"/>
      <c r="DI400" s="1298"/>
      <c r="DJ400" s="1298"/>
      <c r="DK400" s="1298"/>
      <c r="DL400" s="1298"/>
      <c r="DM400" s="1298"/>
      <c r="DN400" s="1298"/>
      <c r="DO400" s="1298"/>
      <c r="DP400" s="1298"/>
      <c r="DQ400" s="1298"/>
      <c r="DR400" s="1298"/>
      <c r="DS400" s="1298"/>
      <c r="DT400" s="1298"/>
      <c r="DU400" s="1298"/>
      <c r="DV400" s="1298"/>
      <c r="DW400" s="1298"/>
      <c r="DX400" s="1298"/>
      <c r="DY400" s="1298"/>
      <c r="DZ400" s="1298"/>
      <c r="EA400" s="1298"/>
      <c r="EB400" s="1298"/>
      <c r="EC400" s="1298"/>
      <c r="ED400" s="1298"/>
      <c r="EE400" s="1298"/>
      <c r="EF400" s="1298"/>
      <c r="EG400" s="1298"/>
      <c r="EH400" s="1298"/>
      <c r="EI400" s="1298"/>
      <c r="EJ400" s="1298"/>
      <c r="EK400" s="1298"/>
      <c r="EL400" s="1298"/>
      <c r="EM400" s="1298"/>
      <c r="EN400" s="1298"/>
      <c r="EO400" s="1298"/>
      <c r="EP400" s="1298"/>
      <c r="EQ400" s="1298"/>
      <c r="ER400" s="1298"/>
      <c r="ES400" s="1298"/>
      <c r="ET400" s="1298"/>
      <c r="EU400" s="1298"/>
      <c r="EV400" s="1298"/>
      <c r="EW400" s="1298"/>
      <c r="EX400" s="1298"/>
      <c r="EY400" s="1298"/>
      <c r="EZ400" s="1298"/>
      <c r="FA400" s="1298"/>
      <c r="FB400" s="1298"/>
      <c r="FC400" s="1298"/>
      <c r="FD400" s="1298"/>
      <c r="FE400" s="1298"/>
      <c r="FF400" s="1298"/>
      <c r="FG400" s="1298"/>
      <c r="FH400" s="1298"/>
      <c r="FI400" s="1298"/>
      <c r="FJ400" s="1298"/>
      <c r="FK400" s="1298"/>
      <c r="FL400" s="1298"/>
      <c r="FM400" s="1298"/>
      <c r="FN400" s="1298"/>
      <c r="FO400" s="1298"/>
      <c r="FP400" s="1298"/>
      <c r="FQ400" s="1298"/>
      <c r="FR400" s="1298"/>
      <c r="FS400" s="1298"/>
      <c r="FT400" s="1298"/>
      <c r="FU400" s="1298"/>
      <c r="FV400" s="1298"/>
      <c r="FW400" s="1298"/>
      <c r="FX400" s="1298"/>
      <c r="FY400" s="1298"/>
      <c r="FZ400" s="1298"/>
      <c r="GA400" s="1298"/>
      <c r="GB400" s="1298"/>
      <c r="GC400" s="1298"/>
      <c r="GD400" s="1298"/>
      <c r="GE400" s="1298"/>
      <c r="GF400" s="1298"/>
      <c r="GG400" s="1298"/>
      <c r="GH400" s="1298"/>
      <c r="GI400" s="1298"/>
      <c r="GJ400" s="1298"/>
      <c r="GK400" s="1298"/>
      <c r="GL400" s="1298"/>
      <c r="GM400" s="1298"/>
      <c r="GN400" s="1298"/>
      <c r="GO400" s="1298"/>
      <c r="GP400" s="1298"/>
      <c r="GQ400" s="1298"/>
      <c r="GR400" s="1298"/>
      <c r="GS400" s="1298"/>
      <c r="GT400" s="1298"/>
      <c r="GU400" s="1298"/>
      <c r="GV400" s="1298"/>
      <c r="GW400" s="1298"/>
      <c r="GX400" s="1298"/>
      <c r="GY400" s="1298"/>
      <c r="GZ400" s="1298"/>
      <c r="HA400" s="1298"/>
      <c r="HB400" s="1298"/>
      <c r="HC400" s="1298"/>
      <c r="HD400" s="1298"/>
      <c r="HE400" s="1298"/>
    </row>
    <row r="401" spans="1:242" s="1504" customFormat="1" ht="40.5" customHeight="1">
      <c r="A401" s="1490" t="s">
        <v>883</v>
      </c>
      <c r="B401" s="1507" t="s">
        <v>854</v>
      </c>
      <c r="C401" s="1515" t="s">
        <v>855</v>
      </c>
      <c r="D401" s="1494"/>
      <c r="E401" s="1513" t="s">
        <v>862</v>
      </c>
      <c r="F401" s="1495" t="s">
        <v>813</v>
      </c>
      <c r="G401" s="1502"/>
      <c r="H401" s="1508"/>
      <c r="I401" s="1502"/>
      <c r="J401" s="1502"/>
      <c r="K401" s="1500"/>
      <c r="L401" s="1500"/>
      <c r="M401" s="1501"/>
      <c r="N401" s="1501"/>
      <c r="O401" s="1512"/>
      <c r="P401" s="1501"/>
      <c r="Q401" s="1815"/>
      <c r="R401" s="1816"/>
      <c r="S401" s="1716"/>
      <c r="T401" s="1506"/>
      <c r="U401" s="1506"/>
      <c r="V401" s="1506"/>
      <c r="W401" s="1506"/>
      <c r="X401" s="1506"/>
      <c r="Y401" s="1506"/>
      <c r="Z401" s="1506"/>
      <c r="AA401" s="1506"/>
      <c r="AB401" s="1506"/>
      <c r="AC401" s="1506"/>
      <c r="AD401" s="1506"/>
      <c r="AE401" s="1506"/>
      <c r="AF401" s="1506"/>
      <c r="AG401" s="1506"/>
      <c r="AH401" s="1506"/>
      <c r="AI401" s="1506"/>
      <c r="AJ401" s="1496"/>
      <c r="AK401" s="1496"/>
      <c r="AL401" s="1496"/>
      <c r="AM401" s="1496"/>
      <c r="AN401" s="1496"/>
      <c r="AO401" s="1496"/>
      <c r="AP401" s="1496"/>
      <c r="AQ401" s="1496"/>
      <c r="AR401" s="1496"/>
      <c r="AS401" s="1496"/>
      <c r="AT401" s="1496"/>
      <c r="AU401" s="1496"/>
      <c r="AV401" s="1496"/>
      <c r="AW401" s="1496"/>
      <c r="AX401" s="1496"/>
      <c r="AY401" s="1496"/>
      <c r="AZ401" s="1496"/>
      <c r="BA401" s="1496"/>
      <c r="BB401" s="1496"/>
      <c r="BC401" s="1496"/>
      <c r="BD401" s="1496"/>
      <c r="BE401" s="1496"/>
      <c r="BF401" s="1496"/>
      <c r="BG401" s="1496"/>
      <c r="BH401" s="1496"/>
      <c r="BI401" s="1496"/>
      <c r="BJ401" s="1496"/>
      <c r="BK401" s="1496"/>
      <c r="BL401" s="1496"/>
      <c r="BM401" s="1496"/>
      <c r="BN401" s="1496"/>
      <c r="BO401" s="1496"/>
      <c r="BP401" s="1496"/>
      <c r="BQ401" s="1496"/>
      <c r="BR401" s="1496"/>
      <c r="BS401" s="1496"/>
      <c r="BT401" s="1496"/>
      <c r="BU401" s="1496"/>
      <c r="BV401" s="1496"/>
      <c r="BW401" s="1496"/>
      <c r="BX401" s="1496"/>
      <c r="BY401" s="1496"/>
      <c r="BZ401" s="1496"/>
      <c r="CA401" s="1496"/>
      <c r="CB401" s="1496"/>
      <c r="CC401" s="1496"/>
      <c r="CD401" s="1496"/>
      <c r="CE401" s="1496"/>
      <c r="CF401" s="1496"/>
      <c r="CG401" s="1496"/>
      <c r="CH401" s="1496"/>
      <c r="CI401" s="1496"/>
      <c r="CJ401" s="1496"/>
      <c r="CK401" s="1496"/>
      <c r="CL401" s="1496"/>
      <c r="CM401" s="1496"/>
      <c r="CN401" s="1496"/>
      <c r="CO401" s="1496"/>
      <c r="CP401" s="1496"/>
      <c r="CQ401" s="1496"/>
      <c r="CR401" s="1496"/>
      <c r="CS401" s="1496"/>
      <c r="CT401" s="1496"/>
      <c r="CU401" s="1496"/>
      <c r="CV401" s="1496"/>
      <c r="CW401" s="1496"/>
      <c r="CX401" s="1496"/>
      <c r="CY401" s="1496"/>
      <c r="CZ401" s="1496"/>
      <c r="DA401" s="1496"/>
      <c r="DB401" s="1496"/>
      <c r="DC401" s="1496"/>
      <c r="DD401" s="1496"/>
      <c r="DE401" s="1496"/>
      <c r="DF401" s="1496"/>
      <c r="DG401" s="1496"/>
      <c r="DH401" s="1496"/>
      <c r="DI401" s="1496"/>
      <c r="DJ401" s="1496"/>
      <c r="DK401" s="1496"/>
      <c r="DL401" s="1496"/>
      <c r="DM401" s="1496"/>
      <c r="DN401" s="1496"/>
      <c r="DO401" s="1496"/>
      <c r="DP401" s="1496"/>
      <c r="DQ401" s="1496"/>
      <c r="DR401" s="1496"/>
      <c r="DS401" s="1496"/>
      <c r="DT401" s="1496"/>
      <c r="DU401" s="1496"/>
      <c r="DV401" s="1496"/>
      <c r="DW401" s="1496"/>
      <c r="DX401" s="1496"/>
      <c r="DY401" s="1496"/>
      <c r="DZ401" s="1496"/>
      <c r="EA401" s="1496"/>
      <c r="EB401" s="1496"/>
      <c r="EC401" s="1496"/>
      <c r="ED401" s="1496"/>
      <c r="EE401" s="1496"/>
      <c r="EF401" s="1496"/>
      <c r="EG401" s="1496"/>
      <c r="EH401" s="1496"/>
      <c r="EI401" s="1496"/>
      <c r="EJ401" s="1496"/>
      <c r="EK401" s="1496"/>
      <c r="EL401" s="1496"/>
      <c r="EM401" s="1496"/>
      <c r="EN401" s="1496"/>
      <c r="EO401" s="1496"/>
      <c r="EP401" s="1496"/>
      <c r="EQ401" s="1496"/>
      <c r="ER401" s="1496"/>
      <c r="ES401" s="1496"/>
      <c r="ET401" s="1496"/>
      <c r="EU401" s="1496"/>
      <c r="EV401" s="1496"/>
      <c r="EW401" s="1496"/>
      <c r="EX401" s="1496"/>
      <c r="EY401" s="1496"/>
      <c r="EZ401" s="1496"/>
      <c r="FA401" s="1496"/>
      <c r="FB401" s="1496"/>
      <c r="FC401" s="1496"/>
      <c r="FD401" s="1496"/>
      <c r="FE401" s="1496"/>
      <c r="FF401" s="1496"/>
      <c r="FG401" s="1496"/>
      <c r="FH401" s="1496"/>
      <c r="FI401" s="1496"/>
      <c r="FJ401" s="1496"/>
      <c r="FK401" s="1496"/>
      <c r="FL401" s="1496"/>
      <c r="FM401" s="1496"/>
      <c r="FN401" s="1496"/>
      <c r="FO401" s="1496"/>
      <c r="FP401" s="1496"/>
      <c r="FQ401" s="1496"/>
      <c r="FR401" s="1496"/>
      <c r="FS401" s="1496"/>
      <c r="FT401" s="1496"/>
      <c r="FU401" s="1496"/>
      <c r="FV401" s="1496"/>
      <c r="FW401" s="1496"/>
      <c r="FX401" s="1496"/>
      <c r="FY401" s="1496"/>
      <c r="FZ401" s="1496"/>
      <c r="GA401" s="1496"/>
      <c r="GB401" s="1496"/>
      <c r="GC401" s="1496"/>
      <c r="GD401" s="1496"/>
      <c r="GE401" s="1496"/>
      <c r="GF401" s="1496"/>
      <c r="GG401" s="1496"/>
      <c r="GH401" s="1496"/>
      <c r="GI401" s="1496"/>
      <c r="GJ401" s="1496"/>
      <c r="GK401" s="1496"/>
      <c r="GL401" s="1496"/>
      <c r="GM401" s="1496"/>
      <c r="GN401" s="1496"/>
      <c r="GO401" s="1496"/>
      <c r="GP401" s="1496"/>
      <c r="GQ401" s="1496"/>
      <c r="GR401" s="1496"/>
      <c r="GS401" s="1496"/>
      <c r="GT401" s="1496"/>
      <c r="GU401" s="1496"/>
      <c r="GV401" s="1496"/>
      <c r="GW401" s="1496"/>
      <c r="GX401" s="1496"/>
      <c r="GY401" s="1496"/>
      <c r="GZ401" s="1496"/>
      <c r="HA401" s="1496"/>
      <c r="HB401" s="1496"/>
      <c r="HC401" s="1496"/>
      <c r="HD401" s="1496"/>
      <c r="HE401" s="1496"/>
    </row>
    <row r="402" spans="1:242" s="1526" customFormat="1" ht="53.25" customHeight="1">
      <c r="A402" s="935"/>
      <c r="B402" s="1224" t="str">
        <f>IF(B427="","",B427)</f>
        <v>LLA6C6A</v>
      </c>
      <c r="C402" s="1183" t="str">
        <f t="shared" ref="C402:G402" si="122">IF(C427="","",C427)</f>
        <v>Peinture hispano-américaine S6</v>
      </c>
      <c r="D402" s="1027" t="str">
        <f t="shared" si="122"/>
        <v>LOL6B9BLOL5C5BLOL5J9P</v>
      </c>
      <c r="E402" s="579" t="str">
        <f t="shared" si="122"/>
        <v>UE spécialisation</v>
      </c>
      <c r="F402" s="579" t="str">
        <f t="shared" si="122"/>
        <v/>
      </c>
      <c r="G402" s="579" t="str">
        <f t="shared" si="122"/>
        <v>LLCER</v>
      </c>
      <c r="H402" s="1169"/>
      <c r="I402" s="649" t="s">
        <v>46</v>
      </c>
      <c r="J402" s="745">
        <v>3</v>
      </c>
      <c r="K402" s="1334" t="str">
        <f t="shared" ref="K402:AI402" si="123">IF(K427="","",K427)</f>
        <v>EYMAR Marcos</v>
      </c>
      <c r="L402" s="770">
        <f t="shared" si="123"/>
        <v>14</v>
      </c>
      <c r="M402" s="770" t="str">
        <f t="shared" si="123"/>
        <v/>
      </c>
      <c r="N402" s="673" t="str">
        <f t="shared" si="123"/>
        <v/>
      </c>
      <c r="O402" s="641">
        <f t="shared" si="123"/>
        <v>18</v>
      </c>
      <c r="P402" s="1596" t="str">
        <f t="shared" si="123"/>
        <v/>
      </c>
      <c r="Q402" s="1782" t="str">
        <f t="shared" si="123"/>
        <v>50% CC + 50% CTCT = écrit à distance /3h00</v>
      </c>
      <c r="R402" s="1783" t="str">
        <f t="shared" si="123"/>
        <v>100% CT / écrit à distance /3h00</v>
      </c>
      <c r="S402" s="1829" t="str">
        <f t="shared" si="123"/>
        <v>50% CC50% CT</v>
      </c>
      <c r="T402" s="1636" t="str">
        <f t="shared" si="123"/>
        <v>mixte</v>
      </c>
      <c r="U402" s="1636" t="str">
        <f t="shared" si="123"/>
        <v>oral</v>
      </c>
      <c r="V402" s="1636" t="str">
        <f t="shared" si="123"/>
        <v>20 min</v>
      </c>
      <c r="W402" s="1635">
        <f t="shared" si="123"/>
        <v>1</v>
      </c>
      <c r="X402" s="1636" t="str">
        <f t="shared" si="123"/>
        <v>CT</v>
      </c>
      <c r="Y402" s="1636" t="str">
        <f t="shared" si="123"/>
        <v>oral</v>
      </c>
      <c r="Z402" s="1636" t="str">
        <f t="shared" si="123"/>
        <v>20 min</v>
      </c>
      <c r="AA402" s="1356">
        <f t="shared" si="123"/>
        <v>1</v>
      </c>
      <c r="AB402" s="1357" t="str">
        <f t="shared" si="123"/>
        <v>CT</v>
      </c>
      <c r="AC402" s="1357" t="str">
        <f t="shared" si="123"/>
        <v>oral</v>
      </c>
      <c r="AD402" s="1357" t="str">
        <f t="shared" si="123"/>
        <v>20 min</v>
      </c>
      <c r="AE402" s="661">
        <f t="shared" si="123"/>
        <v>1</v>
      </c>
      <c r="AF402" s="660" t="str">
        <f t="shared" si="123"/>
        <v>CT</v>
      </c>
      <c r="AG402" s="660" t="str">
        <f t="shared" si="123"/>
        <v>oral</v>
      </c>
      <c r="AH402" s="660" t="str">
        <f t="shared" si="123"/>
        <v>20 min</v>
      </c>
      <c r="AI402" s="790" t="str">
        <f t="shared" si="123"/>
        <v>Etude des principales caractéristiques de la peinture latino-américaine, et de son importance en tant que reflet d'une culture et d'une société, à travers l'étude d'une vingtaine de tableaux du XVIe siècle jusqu'à nos jours.</v>
      </c>
      <c r="AJ402" s="1516"/>
      <c r="AK402" s="1516"/>
      <c r="AL402" s="1516"/>
      <c r="AM402" s="1516"/>
      <c r="AN402" s="1516"/>
      <c r="AO402" s="1516"/>
      <c r="AP402" s="1516"/>
      <c r="AQ402" s="1516"/>
      <c r="AR402" s="1516"/>
      <c r="AS402" s="1516"/>
      <c r="AT402" s="1516"/>
      <c r="AU402" s="1516"/>
      <c r="AV402" s="1516"/>
      <c r="AW402" s="1516"/>
      <c r="AX402" s="1516"/>
      <c r="AY402" s="1516"/>
      <c r="AZ402" s="1516"/>
      <c r="BA402" s="1516"/>
      <c r="BB402" s="1516"/>
      <c r="BC402" s="1516"/>
      <c r="BD402" s="1516"/>
      <c r="BE402" s="1516"/>
      <c r="BF402" s="1516"/>
      <c r="BG402" s="1516"/>
      <c r="BH402" s="1516"/>
      <c r="BI402" s="1516"/>
      <c r="BJ402" s="1516"/>
      <c r="BK402" s="1516"/>
      <c r="BL402" s="1516"/>
      <c r="BM402" s="1516"/>
      <c r="BN402" s="1516"/>
      <c r="BO402" s="1516"/>
      <c r="BP402" s="1516"/>
      <c r="BQ402" s="1516"/>
      <c r="BR402" s="1516"/>
      <c r="BS402" s="1516"/>
      <c r="BT402" s="1516"/>
      <c r="BU402" s="1516"/>
      <c r="BV402" s="1516"/>
      <c r="BW402" s="1516"/>
      <c r="BX402" s="1516"/>
      <c r="BY402" s="1516"/>
      <c r="BZ402" s="1516"/>
      <c r="CA402" s="1516"/>
      <c r="CB402" s="1516"/>
      <c r="CC402" s="1516"/>
      <c r="CD402" s="1516"/>
      <c r="CE402" s="1516"/>
      <c r="CF402" s="1516"/>
      <c r="CG402" s="1516"/>
      <c r="CH402" s="1516"/>
      <c r="CI402" s="1516"/>
      <c r="CJ402" s="1516"/>
      <c r="CK402" s="1516"/>
      <c r="CL402" s="1516"/>
      <c r="CM402" s="1516"/>
      <c r="CN402" s="1516"/>
      <c r="CO402" s="1516"/>
      <c r="CP402" s="1516"/>
      <c r="CQ402" s="1516"/>
      <c r="CR402" s="1516"/>
      <c r="CS402" s="1516"/>
      <c r="CT402" s="1516"/>
      <c r="CU402" s="1516"/>
      <c r="CV402" s="1516"/>
      <c r="CW402" s="1516"/>
      <c r="CX402" s="1516"/>
      <c r="CY402" s="1516"/>
      <c r="CZ402" s="1516"/>
      <c r="DA402" s="1516"/>
      <c r="DB402" s="1516"/>
      <c r="DC402" s="1516"/>
      <c r="DD402" s="1516"/>
      <c r="DE402" s="1516"/>
      <c r="DF402" s="1516"/>
      <c r="DG402" s="1525"/>
      <c r="DH402" s="1525"/>
      <c r="DI402" s="1525"/>
      <c r="DJ402" s="1525"/>
      <c r="DK402" s="1525"/>
      <c r="DL402" s="1525"/>
      <c r="DM402" s="1525"/>
      <c r="DN402" s="1525"/>
      <c r="DO402" s="1525"/>
      <c r="DP402" s="1525"/>
      <c r="DQ402" s="1525"/>
      <c r="DR402" s="1525"/>
      <c r="DS402" s="1525"/>
      <c r="DT402" s="1525"/>
      <c r="DU402" s="1525"/>
      <c r="DV402" s="1525"/>
      <c r="DW402" s="1525"/>
      <c r="DX402" s="1525"/>
      <c r="DY402" s="1525"/>
      <c r="DZ402" s="1525"/>
      <c r="EA402" s="1525"/>
      <c r="EB402" s="1525"/>
      <c r="EC402" s="1525"/>
      <c r="ED402" s="1525"/>
      <c r="EE402" s="1525"/>
      <c r="EF402" s="1525"/>
      <c r="EG402" s="1525"/>
      <c r="EH402" s="1525"/>
      <c r="EI402" s="1525"/>
      <c r="EJ402" s="1525"/>
      <c r="EK402" s="1525"/>
      <c r="EL402" s="1525"/>
      <c r="EM402" s="1525"/>
      <c r="EN402" s="1525"/>
      <c r="EO402" s="1525"/>
      <c r="EP402" s="1525"/>
      <c r="EQ402" s="1525"/>
      <c r="ER402" s="1525"/>
      <c r="ES402" s="1525"/>
      <c r="ET402" s="1525"/>
      <c r="EU402" s="1525"/>
      <c r="EV402" s="1525"/>
      <c r="EW402" s="1525"/>
      <c r="EX402" s="1525"/>
      <c r="EY402" s="1525"/>
      <c r="EZ402" s="1525"/>
      <c r="FA402" s="1525"/>
      <c r="FB402" s="1525"/>
      <c r="FC402" s="1525"/>
      <c r="FD402" s="1525"/>
      <c r="FE402" s="1525"/>
      <c r="FF402" s="1525"/>
      <c r="FG402" s="1525"/>
      <c r="FH402" s="1525"/>
      <c r="FI402" s="1525"/>
      <c r="FJ402" s="1525"/>
      <c r="FK402" s="1525"/>
      <c r="FL402" s="1525"/>
      <c r="FM402" s="1525"/>
      <c r="FN402" s="1525"/>
      <c r="FO402" s="1525"/>
      <c r="FP402" s="1525"/>
      <c r="FQ402" s="1525"/>
      <c r="FR402" s="1525"/>
      <c r="FS402" s="1525"/>
      <c r="FT402" s="1525"/>
      <c r="FU402" s="1525"/>
      <c r="FV402" s="1525"/>
      <c r="FW402" s="1525"/>
      <c r="FX402" s="1525"/>
      <c r="FY402" s="1525"/>
      <c r="FZ402" s="1525"/>
      <c r="GA402" s="1525"/>
      <c r="GB402" s="1525"/>
      <c r="GC402" s="1525"/>
      <c r="GD402" s="1525"/>
      <c r="GE402" s="1525"/>
      <c r="GF402" s="1525"/>
      <c r="GG402" s="1525"/>
      <c r="GH402" s="1525"/>
      <c r="GI402" s="1525"/>
      <c r="GJ402" s="1525"/>
      <c r="GK402" s="1525"/>
      <c r="GL402" s="1525"/>
      <c r="GM402" s="1525"/>
      <c r="GN402" s="1525"/>
      <c r="GO402" s="1525"/>
      <c r="GP402" s="1525"/>
      <c r="GQ402" s="1525"/>
      <c r="GR402" s="1525"/>
      <c r="GS402" s="1525"/>
      <c r="GT402" s="1525"/>
      <c r="GU402" s="1525"/>
      <c r="GV402" s="1525"/>
      <c r="GW402" s="1525"/>
      <c r="GX402" s="1525"/>
      <c r="GY402" s="1525"/>
      <c r="GZ402" s="1525"/>
      <c r="HA402" s="1525"/>
      <c r="HB402" s="1525"/>
      <c r="HC402" s="1525"/>
      <c r="HD402" s="1525"/>
      <c r="HE402" s="1525"/>
    </row>
    <row r="403" spans="1:242" s="1526" customFormat="1" ht="53.25" customHeight="1" thickBot="1">
      <c r="A403" s="935"/>
      <c r="B403" s="1224" t="str">
        <f>IF(B428="","",B428)</f>
        <v>LLA6C6B</v>
      </c>
      <c r="C403" s="1183" t="str">
        <f t="shared" ref="C403:G403" si="124">IF(C428="","",C428)</f>
        <v>Cinéma espagnol S6</v>
      </c>
      <c r="D403" s="1027" t="str">
        <f t="shared" si="124"/>
        <v>LOL6B9KLOL6C6ALOL6J9G</v>
      </c>
      <c r="E403" s="579" t="str">
        <f t="shared" si="124"/>
        <v>UE spécialisation</v>
      </c>
      <c r="F403" s="579" t="str">
        <f t="shared" si="124"/>
        <v/>
      </c>
      <c r="G403" s="579" t="str">
        <f t="shared" si="124"/>
        <v>LLCER</v>
      </c>
      <c r="H403" s="1169"/>
      <c r="I403" s="649" t="s">
        <v>46</v>
      </c>
      <c r="J403" s="745">
        <v>3</v>
      </c>
      <c r="K403" s="1334" t="str">
        <f t="shared" ref="K403:AI403" si="125">IF(K428="","",K428)</f>
        <v>NATANSON Brigitte</v>
      </c>
      <c r="L403" s="770">
        <f t="shared" si="125"/>
        <v>14</v>
      </c>
      <c r="M403" s="770" t="str">
        <f t="shared" si="125"/>
        <v/>
      </c>
      <c r="N403" s="673" t="str">
        <f t="shared" si="125"/>
        <v/>
      </c>
      <c r="O403" s="641">
        <f t="shared" si="125"/>
        <v>18</v>
      </c>
      <c r="P403" s="1596" t="str">
        <f t="shared" si="125"/>
        <v/>
      </c>
      <c r="Q403" s="1817" t="str">
        <f t="shared" si="125"/>
        <v>100% CC dont oral à distance</v>
      </c>
      <c r="R403" s="1818" t="str">
        <f t="shared" si="125"/>
        <v>100% CT / oral à distance</v>
      </c>
      <c r="S403" s="1638">
        <f t="shared" si="125"/>
        <v>1</v>
      </c>
      <c r="T403" s="1636" t="str">
        <f t="shared" si="125"/>
        <v>CC</v>
      </c>
      <c r="U403" s="1636" t="str">
        <f t="shared" si="125"/>
        <v>écrit et oral</v>
      </c>
      <c r="V403" s="1636" t="str">
        <f t="shared" si="125"/>
        <v/>
      </c>
      <c r="W403" s="1635">
        <f t="shared" si="125"/>
        <v>1</v>
      </c>
      <c r="X403" s="1636" t="str">
        <f t="shared" si="125"/>
        <v>CT</v>
      </c>
      <c r="Y403" s="1636" t="str">
        <f t="shared" si="125"/>
        <v>écrit</v>
      </c>
      <c r="Z403" s="1636" t="str">
        <f t="shared" si="125"/>
        <v>2h00</v>
      </c>
      <c r="AA403" s="1356">
        <f t="shared" si="125"/>
        <v>1</v>
      </c>
      <c r="AB403" s="1357" t="str">
        <f t="shared" si="125"/>
        <v>CT</v>
      </c>
      <c r="AC403" s="1357" t="str">
        <f t="shared" si="125"/>
        <v>écrit</v>
      </c>
      <c r="AD403" s="1357" t="str">
        <f t="shared" si="125"/>
        <v>2h00</v>
      </c>
      <c r="AE403" s="661">
        <f t="shared" si="125"/>
        <v>1</v>
      </c>
      <c r="AF403" s="660" t="str">
        <f t="shared" si="125"/>
        <v>CT</v>
      </c>
      <c r="AG403" s="660" t="str">
        <f t="shared" si="125"/>
        <v>écrit</v>
      </c>
      <c r="AH403" s="660" t="str">
        <f t="shared" si="125"/>
        <v>2h00</v>
      </c>
      <c r="AI403" s="790" t="str">
        <f t="shared" si="125"/>
        <v xml:space="preserve">Introduction à l’analyse filmique à partir de séquences de films espagnols. </v>
      </c>
      <c r="AJ403" s="1516"/>
      <c r="AK403" s="1516"/>
      <c r="AL403" s="1516"/>
      <c r="AM403" s="1516"/>
      <c r="AN403" s="1516"/>
      <c r="AO403" s="1516"/>
      <c r="AP403" s="1516"/>
      <c r="AQ403" s="1516"/>
      <c r="AR403" s="1516"/>
      <c r="AS403" s="1516"/>
      <c r="AT403" s="1516"/>
      <c r="AU403" s="1516"/>
      <c r="AV403" s="1516"/>
      <c r="AW403" s="1516"/>
      <c r="AX403" s="1516"/>
      <c r="AY403" s="1516"/>
      <c r="AZ403" s="1516"/>
      <c r="BA403" s="1516"/>
      <c r="BB403" s="1516"/>
      <c r="BC403" s="1516"/>
      <c r="BD403" s="1516"/>
      <c r="BE403" s="1516"/>
      <c r="BF403" s="1516"/>
      <c r="BG403" s="1516"/>
      <c r="BH403" s="1516"/>
      <c r="BI403" s="1516"/>
      <c r="BJ403" s="1516"/>
      <c r="BK403" s="1516"/>
      <c r="BL403" s="1516"/>
      <c r="BM403" s="1516"/>
      <c r="BN403" s="1516"/>
      <c r="BO403" s="1516"/>
      <c r="BP403" s="1516"/>
      <c r="BQ403" s="1516"/>
      <c r="BR403" s="1516"/>
      <c r="BS403" s="1516"/>
      <c r="BT403" s="1516"/>
      <c r="BU403" s="1516"/>
      <c r="BV403" s="1516"/>
      <c r="BW403" s="1516"/>
      <c r="BX403" s="1516"/>
      <c r="BY403" s="1516"/>
      <c r="BZ403" s="1516"/>
      <c r="CA403" s="1516"/>
      <c r="CB403" s="1516"/>
      <c r="CC403" s="1516"/>
      <c r="CD403" s="1516"/>
      <c r="CE403" s="1516"/>
      <c r="CF403" s="1516"/>
      <c r="CG403" s="1516"/>
      <c r="CH403" s="1516"/>
      <c r="CI403" s="1516"/>
      <c r="CJ403" s="1516"/>
      <c r="CK403" s="1516"/>
      <c r="CL403" s="1516"/>
      <c r="CM403" s="1516"/>
      <c r="CN403" s="1516"/>
      <c r="CO403" s="1516"/>
      <c r="CP403" s="1516"/>
      <c r="CQ403" s="1516"/>
      <c r="CR403" s="1516"/>
      <c r="CS403" s="1516"/>
      <c r="CT403" s="1516"/>
      <c r="CU403" s="1516"/>
      <c r="CV403" s="1516"/>
      <c r="CW403" s="1516"/>
      <c r="CX403" s="1516"/>
      <c r="CY403" s="1516"/>
      <c r="CZ403" s="1516"/>
      <c r="DA403" s="1516"/>
      <c r="DB403" s="1516"/>
      <c r="DC403" s="1516"/>
      <c r="DD403" s="1516"/>
      <c r="DE403" s="1516"/>
      <c r="DF403" s="1516"/>
      <c r="DG403" s="1525"/>
      <c r="DH403" s="1525"/>
      <c r="DI403" s="1525"/>
      <c r="DJ403" s="1525"/>
      <c r="DK403" s="1525"/>
      <c r="DL403" s="1525"/>
      <c r="DM403" s="1525"/>
      <c r="DN403" s="1525"/>
      <c r="DO403" s="1525"/>
      <c r="DP403" s="1525"/>
      <c r="DQ403" s="1525"/>
      <c r="DR403" s="1525"/>
      <c r="DS403" s="1525"/>
      <c r="DT403" s="1525"/>
      <c r="DU403" s="1525"/>
      <c r="DV403" s="1525"/>
      <c r="DW403" s="1525"/>
      <c r="DX403" s="1525"/>
      <c r="DY403" s="1525"/>
      <c r="DZ403" s="1525"/>
      <c r="EA403" s="1525"/>
      <c r="EB403" s="1525"/>
      <c r="EC403" s="1525"/>
      <c r="ED403" s="1525"/>
      <c r="EE403" s="1525"/>
      <c r="EF403" s="1525"/>
      <c r="EG403" s="1525"/>
      <c r="EH403" s="1525"/>
      <c r="EI403" s="1525"/>
      <c r="EJ403" s="1525"/>
      <c r="EK403" s="1525"/>
      <c r="EL403" s="1525"/>
      <c r="EM403" s="1525"/>
      <c r="EN403" s="1525"/>
      <c r="EO403" s="1525"/>
      <c r="EP403" s="1525"/>
      <c r="EQ403" s="1525"/>
      <c r="ER403" s="1525"/>
      <c r="ES403" s="1525"/>
      <c r="ET403" s="1525"/>
      <c r="EU403" s="1525"/>
      <c r="EV403" s="1525"/>
      <c r="EW403" s="1525"/>
      <c r="EX403" s="1525"/>
      <c r="EY403" s="1525"/>
      <c r="EZ403" s="1525"/>
      <c r="FA403" s="1525"/>
      <c r="FB403" s="1525"/>
      <c r="FC403" s="1525"/>
      <c r="FD403" s="1525"/>
      <c r="FE403" s="1525"/>
      <c r="FF403" s="1525"/>
      <c r="FG403" s="1525"/>
      <c r="FH403" s="1525"/>
      <c r="FI403" s="1525"/>
      <c r="FJ403" s="1525"/>
      <c r="FK403" s="1525"/>
      <c r="FL403" s="1525"/>
      <c r="FM403" s="1525"/>
      <c r="FN403" s="1525"/>
      <c r="FO403" s="1525"/>
      <c r="FP403" s="1525"/>
      <c r="FQ403" s="1525"/>
      <c r="FR403" s="1525"/>
      <c r="FS403" s="1525"/>
      <c r="FT403" s="1525"/>
      <c r="FU403" s="1525"/>
      <c r="FV403" s="1525"/>
      <c r="FW403" s="1525"/>
      <c r="FX403" s="1525"/>
      <c r="FY403" s="1525"/>
      <c r="FZ403" s="1525"/>
      <c r="GA403" s="1525"/>
      <c r="GB403" s="1525"/>
      <c r="GC403" s="1525"/>
      <c r="GD403" s="1525"/>
      <c r="GE403" s="1525"/>
      <c r="GF403" s="1525"/>
      <c r="GG403" s="1525"/>
      <c r="GH403" s="1525"/>
      <c r="GI403" s="1525"/>
      <c r="GJ403" s="1525"/>
      <c r="GK403" s="1525"/>
      <c r="GL403" s="1525"/>
      <c r="GM403" s="1525"/>
      <c r="GN403" s="1525"/>
      <c r="GO403" s="1525"/>
      <c r="GP403" s="1525"/>
      <c r="GQ403" s="1525"/>
      <c r="GR403" s="1525"/>
      <c r="GS403" s="1525"/>
      <c r="GT403" s="1525"/>
      <c r="GU403" s="1525"/>
      <c r="GV403" s="1525"/>
      <c r="GW403" s="1525"/>
      <c r="GX403" s="1525"/>
      <c r="GY403" s="1525"/>
      <c r="GZ403" s="1525"/>
      <c r="HA403" s="1525"/>
      <c r="HB403" s="1525"/>
      <c r="HC403" s="1525"/>
      <c r="HD403" s="1525"/>
      <c r="HE403" s="1525"/>
    </row>
    <row r="404" spans="1:242" ht="23.25" hidden="1" customHeight="1">
      <c r="A404" s="637" t="s">
        <v>648</v>
      </c>
      <c r="B404" s="925" t="s">
        <v>649</v>
      </c>
      <c r="C404" s="1103" t="s">
        <v>650</v>
      </c>
      <c r="D404" s="1239"/>
      <c r="E404" s="1157" t="s">
        <v>597</v>
      </c>
      <c r="F404" s="1157"/>
      <c r="G404" s="637"/>
      <c r="H404" s="637"/>
      <c r="I404" s="637">
        <f>+I405+I425</f>
        <v>30</v>
      </c>
      <c r="J404" s="637">
        <f>+J405+J425</f>
        <v>30</v>
      </c>
      <c r="K404" s="1155"/>
      <c r="L404" s="1155"/>
      <c r="M404" s="756"/>
      <c r="N404" s="751"/>
      <c r="O404" s="638"/>
      <c r="P404" s="639"/>
      <c r="Q404" s="1717"/>
      <c r="R404" s="1717"/>
      <c r="S404" s="1579"/>
      <c r="T404" s="639"/>
      <c r="U404" s="639"/>
      <c r="V404" s="639"/>
      <c r="W404" s="639"/>
      <c r="X404" s="639"/>
      <c r="Y404" s="639"/>
      <c r="Z404" s="639"/>
      <c r="AA404" s="639"/>
      <c r="AB404" s="639"/>
      <c r="AC404" s="639"/>
      <c r="AD404" s="639"/>
      <c r="AE404" s="639"/>
      <c r="AF404" s="639"/>
      <c r="AG404" s="639"/>
      <c r="AH404" s="639"/>
      <c r="AI404" s="787"/>
    </row>
    <row r="405" spans="1:242" ht="23.25" hidden="1" customHeight="1">
      <c r="A405" s="1109"/>
      <c r="B405" s="1109"/>
      <c r="C405" s="1112" t="s">
        <v>484</v>
      </c>
      <c r="D405" s="1240"/>
      <c r="E405" s="1128"/>
      <c r="F405" s="1128"/>
      <c r="G405" s="1109"/>
      <c r="H405" s="1109"/>
      <c r="I405" s="1109">
        <f>+I408+I409+I410+I411+I413+I414+I416+I417+I418+I420+I421</f>
        <v>24</v>
      </c>
      <c r="J405" s="1317">
        <f>+J408+J409+J410+J411+J413+J414+J416+J417+J418+J420+J421</f>
        <v>24</v>
      </c>
      <c r="K405" s="1109"/>
      <c r="L405" s="1109"/>
      <c r="M405" s="1111"/>
      <c r="N405" s="1111"/>
      <c r="O405" s="1111"/>
      <c r="P405" s="1111"/>
      <c r="Q405" s="1589"/>
      <c r="R405" s="1589"/>
      <c r="S405" s="1580"/>
      <c r="T405" s="1111"/>
      <c r="U405" s="1111"/>
      <c r="V405" s="1111"/>
      <c r="W405" s="1111"/>
      <c r="X405" s="1111"/>
      <c r="Y405" s="1111"/>
      <c r="Z405" s="1111"/>
      <c r="AA405" s="1111"/>
      <c r="AB405" s="1111"/>
      <c r="AC405" s="1111"/>
      <c r="AD405" s="1111"/>
      <c r="AE405" s="1111"/>
      <c r="AF405" s="1111"/>
      <c r="AG405" s="1111"/>
      <c r="AH405" s="1111"/>
      <c r="AI405" s="1118"/>
      <c r="AJ405" s="866"/>
      <c r="AK405" s="866"/>
      <c r="AL405" s="866"/>
      <c r="AM405" s="866"/>
      <c r="AN405" s="866"/>
      <c r="AO405" s="866"/>
      <c r="AP405" s="866"/>
      <c r="AQ405" s="866"/>
      <c r="AR405" s="866"/>
      <c r="AS405" s="866"/>
      <c r="AT405" s="866"/>
      <c r="AU405" s="866"/>
      <c r="AV405" s="866"/>
      <c r="AW405" s="866"/>
      <c r="AX405" s="866"/>
      <c r="AY405" s="866"/>
      <c r="AZ405" s="866"/>
      <c r="BA405" s="866"/>
      <c r="BB405" s="866"/>
      <c r="BC405" s="866"/>
      <c r="BD405" s="866"/>
      <c r="BE405" s="866"/>
      <c r="BF405" s="866"/>
      <c r="BG405" s="866"/>
      <c r="BH405" s="866"/>
      <c r="BI405" s="866"/>
      <c r="BJ405" s="866"/>
      <c r="BK405" s="866"/>
      <c r="BL405" s="866"/>
      <c r="BM405" s="866"/>
      <c r="BN405" s="866"/>
      <c r="BO405" s="866"/>
      <c r="BP405" s="866"/>
      <c r="BQ405" s="866"/>
      <c r="BR405" s="866"/>
      <c r="BS405" s="866"/>
      <c r="BT405" s="866"/>
      <c r="BU405" s="866"/>
      <c r="BV405" s="866"/>
      <c r="BW405" s="866"/>
      <c r="BX405" s="866"/>
      <c r="BY405" s="866"/>
      <c r="BZ405" s="866"/>
      <c r="CA405" s="866"/>
      <c r="CB405" s="866"/>
      <c r="CC405" s="866"/>
      <c r="CD405" s="866"/>
      <c r="CE405" s="866"/>
      <c r="CF405" s="866"/>
      <c r="CG405" s="866"/>
      <c r="CH405" s="866"/>
      <c r="CI405" s="866"/>
      <c r="CJ405" s="866"/>
      <c r="CK405" s="866"/>
      <c r="CL405" s="866"/>
      <c r="CM405" s="866"/>
      <c r="CN405" s="866"/>
      <c r="CO405" s="866"/>
      <c r="CP405" s="866"/>
      <c r="CQ405" s="866"/>
      <c r="CR405" s="866"/>
      <c r="CS405" s="866"/>
      <c r="CT405" s="866"/>
      <c r="CU405" s="866"/>
      <c r="CV405" s="866"/>
      <c r="CW405" s="866"/>
      <c r="CX405" s="866"/>
      <c r="CY405" s="866"/>
      <c r="CZ405" s="866"/>
      <c r="DA405" s="866"/>
      <c r="DB405" s="866"/>
      <c r="DC405" s="866"/>
      <c r="DD405" s="866"/>
      <c r="DE405" s="866"/>
      <c r="DF405" s="866"/>
      <c r="DG405" s="1057"/>
      <c r="DH405" s="1057"/>
      <c r="DI405" s="1057"/>
      <c r="DJ405" s="1057"/>
      <c r="DK405" s="1057"/>
      <c r="DL405" s="1057"/>
      <c r="DM405" s="1057"/>
      <c r="DN405" s="1057"/>
      <c r="DO405" s="1057"/>
      <c r="DP405" s="1057"/>
      <c r="DQ405" s="1057"/>
      <c r="DR405" s="1057"/>
      <c r="DS405" s="1057"/>
      <c r="DT405" s="1057"/>
      <c r="DU405" s="1057"/>
      <c r="DV405" s="1057"/>
      <c r="DW405" s="1057"/>
      <c r="DX405" s="1057"/>
      <c r="DY405" s="1057"/>
      <c r="DZ405" s="1057"/>
      <c r="EA405" s="1057"/>
      <c r="EB405" s="1057"/>
      <c r="EC405" s="1057"/>
      <c r="ED405" s="1057"/>
      <c r="EE405" s="1057"/>
      <c r="EF405" s="1057"/>
      <c r="EG405" s="1057"/>
      <c r="EH405" s="1057"/>
      <c r="EI405" s="1057"/>
      <c r="EJ405" s="1057"/>
      <c r="EK405" s="1057"/>
      <c r="EL405" s="1057"/>
      <c r="EM405" s="1057"/>
      <c r="EN405" s="1057"/>
      <c r="EO405" s="1057"/>
      <c r="EP405" s="1057"/>
      <c r="EQ405" s="1057"/>
      <c r="ER405" s="1057"/>
      <c r="ES405" s="1057"/>
      <c r="ET405" s="1057"/>
      <c r="EU405" s="1057"/>
      <c r="EV405" s="1057"/>
      <c r="EW405" s="1057"/>
      <c r="EX405" s="1057"/>
      <c r="EY405" s="1057"/>
      <c r="EZ405" s="1057"/>
      <c r="FA405" s="1057"/>
      <c r="FB405" s="1057"/>
      <c r="FC405" s="1057"/>
      <c r="FD405" s="1057"/>
      <c r="FE405" s="1057"/>
      <c r="FF405" s="1057"/>
      <c r="FG405" s="1057"/>
      <c r="FH405" s="1057"/>
      <c r="FI405" s="1057"/>
      <c r="FJ405" s="1057"/>
      <c r="FK405" s="1057"/>
      <c r="FL405" s="1057"/>
      <c r="FM405" s="1057"/>
      <c r="FN405" s="1057"/>
      <c r="FO405" s="1057"/>
      <c r="FP405" s="1057"/>
      <c r="FQ405" s="1057"/>
      <c r="FR405" s="1057"/>
      <c r="FS405" s="1057"/>
      <c r="FT405" s="1057"/>
      <c r="FU405" s="1057"/>
      <c r="FV405" s="1057"/>
      <c r="FW405" s="1057"/>
      <c r="FX405" s="1057"/>
      <c r="FY405" s="1057"/>
      <c r="FZ405" s="1057"/>
      <c r="GA405" s="1057"/>
      <c r="GB405" s="1057"/>
      <c r="GC405" s="1057"/>
      <c r="GD405" s="1057"/>
      <c r="GE405" s="1057"/>
      <c r="GF405" s="1057"/>
      <c r="GG405" s="1057"/>
      <c r="GH405" s="1057"/>
      <c r="GI405" s="1057"/>
      <c r="GJ405" s="1057"/>
      <c r="GK405" s="1057"/>
      <c r="GL405" s="1057"/>
      <c r="GM405" s="1057"/>
      <c r="GN405" s="1057"/>
      <c r="GO405" s="1057"/>
      <c r="GP405" s="1057"/>
      <c r="GQ405" s="1057"/>
      <c r="GR405" s="1057"/>
      <c r="GS405" s="1057"/>
      <c r="GT405" s="1057"/>
      <c r="GU405" s="1057"/>
      <c r="GV405" s="1057"/>
      <c r="GW405" s="1057"/>
      <c r="GX405" s="1057"/>
      <c r="GY405" s="1057"/>
      <c r="GZ405" s="1057"/>
      <c r="HA405" s="1057"/>
      <c r="HB405" s="1057"/>
      <c r="HC405" s="1057"/>
      <c r="HD405" s="1057"/>
      <c r="HE405" s="1057"/>
      <c r="HF405" s="1057"/>
      <c r="HG405" s="1057"/>
      <c r="HH405" s="1057"/>
      <c r="HI405" s="1057"/>
      <c r="HJ405" s="1057"/>
      <c r="HK405" s="1057"/>
      <c r="HL405" s="1057"/>
      <c r="HM405" s="1057"/>
      <c r="HN405" s="1057"/>
      <c r="HO405" s="1201"/>
      <c r="HP405" s="1201"/>
      <c r="HQ405" s="1201"/>
      <c r="HR405" s="1201"/>
      <c r="HS405" s="1201"/>
      <c r="HT405" s="1201"/>
      <c r="HU405" s="1201"/>
      <c r="HV405" s="1201"/>
      <c r="HW405" s="1201"/>
      <c r="HX405" s="1201"/>
      <c r="HY405" s="1201"/>
      <c r="HZ405" s="1201"/>
      <c r="IA405" s="1201"/>
      <c r="IB405" s="1201"/>
      <c r="IC405" s="1201"/>
      <c r="ID405" s="1201"/>
      <c r="IE405" s="1201"/>
      <c r="IF405" s="1201"/>
      <c r="IG405" s="1201"/>
    </row>
    <row r="406" spans="1:242" s="1553" customFormat="1" ht="49.5" hidden="1" customHeight="1">
      <c r="A406" s="1537"/>
      <c r="B406" s="1537" t="s">
        <v>1082</v>
      </c>
      <c r="C406" s="1549" t="s">
        <v>1079</v>
      </c>
      <c r="D406" s="1552"/>
      <c r="E406" s="1547" t="s">
        <v>120</v>
      </c>
      <c r="F406" s="1549" t="s">
        <v>1083</v>
      </c>
      <c r="G406" s="1552" t="s">
        <v>1039</v>
      </c>
      <c r="H406" s="1557"/>
      <c r="I406" s="1552"/>
      <c r="J406" s="1552"/>
      <c r="K406" s="1538" t="s">
        <v>806</v>
      </c>
      <c r="L406" s="1538"/>
      <c r="M406" s="1538"/>
      <c r="N406" s="1534"/>
      <c r="O406" s="1534"/>
      <c r="P406" s="1532"/>
      <c r="Q406" s="1590"/>
      <c r="R406" s="1590"/>
      <c r="S406" s="1581"/>
      <c r="T406" s="1528"/>
      <c r="U406" s="1528"/>
      <c r="V406" s="1528"/>
      <c r="W406" s="1548"/>
      <c r="X406" s="1528"/>
      <c r="Y406" s="1528"/>
      <c r="Z406" s="1528"/>
      <c r="AA406" s="1548"/>
      <c r="AB406" s="1528"/>
      <c r="AC406" s="1528"/>
      <c r="AD406" s="1528"/>
      <c r="AE406" s="1548"/>
      <c r="AF406" s="1528"/>
      <c r="AG406" s="1528"/>
      <c r="AH406" s="1528"/>
      <c r="AI406" s="1542"/>
      <c r="AJ406" s="1540"/>
      <c r="AK406" s="1540"/>
      <c r="AL406" s="1540"/>
      <c r="AM406" s="1540"/>
      <c r="AN406" s="1540"/>
      <c r="AO406" s="1540"/>
      <c r="AP406" s="1540"/>
      <c r="AQ406" s="1540"/>
      <c r="AR406" s="1540"/>
      <c r="AS406" s="1540"/>
      <c r="AT406" s="1540"/>
      <c r="AU406" s="1540"/>
      <c r="AV406" s="1540"/>
      <c r="AW406" s="1540"/>
      <c r="AX406" s="1540"/>
      <c r="AY406" s="1540"/>
      <c r="AZ406" s="1540"/>
      <c r="BA406" s="1540"/>
      <c r="BB406" s="1540"/>
      <c r="BC406" s="1540"/>
      <c r="BD406" s="1540"/>
      <c r="BE406" s="1540"/>
      <c r="BF406" s="1540"/>
      <c r="BG406" s="1540"/>
      <c r="BH406" s="1540"/>
      <c r="BI406" s="1540"/>
      <c r="BJ406" s="1540"/>
      <c r="BK406" s="1540"/>
      <c r="BL406" s="1540"/>
      <c r="BM406" s="1540"/>
      <c r="BN406" s="1540"/>
      <c r="BO406" s="1540"/>
      <c r="BP406" s="1540"/>
      <c r="BQ406" s="1540"/>
      <c r="BR406" s="1540"/>
      <c r="BS406" s="1540"/>
      <c r="BT406" s="1540"/>
      <c r="BU406" s="1540"/>
      <c r="BV406" s="1540"/>
      <c r="BW406" s="1540"/>
      <c r="BX406" s="1540"/>
      <c r="BY406" s="1540"/>
      <c r="BZ406" s="1540"/>
      <c r="CA406" s="1540"/>
      <c r="CB406" s="1540"/>
      <c r="CC406" s="1540"/>
      <c r="CD406" s="1540"/>
      <c r="CE406" s="1540"/>
      <c r="CF406" s="1540"/>
      <c r="CG406" s="1540"/>
      <c r="CH406" s="1540"/>
      <c r="CI406" s="1540"/>
      <c r="CJ406" s="1540"/>
      <c r="CK406" s="1540"/>
      <c r="CL406" s="1540"/>
      <c r="CM406" s="1540"/>
      <c r="CN406" s="1540"/>
      <c r="CO406" s="1540"/>
      <c r="CP406" s="1540"/>
      <c r="CQ406" s="1540"/>
      <c r="CR406" s="1540"/>
      <c r="CS406" s="1540"/>
      <c r="CT406" s="1540"/>
      <c r="CU406" s="1540"/>
      <c r="CV406" s="1540"/>
      <c r="CW406" s="1540"/>
      <c r="CX406" s="1540"/>
      <c r="CY406" s="1540"/>
      <c r="CZ406" s="1540"/>
      <c r="DA406" s="1540"/>
      <c r="DB406" s="1540"/>
      <c r="DC406" s="1540"/>
      <c r="DD406" s="1540"/>
      <c r="DE406" s="1540"/>
      <c r="DF406" s="1540"/>
      <c r="DG406" s="1540"/>
      <c r="DH406" s="1540"/>
      <c r="DI406" s="1540"/>
      <c r="DJ406" s="1540"/>
      <c r="DK406" s="1540"/>
      <c r="DL406" s="1540"/>
      <c r="DM406" s="1540"/>
      <c r="DN406" s="1540"/>
      <c r="DO406" s="1540"/>
      <c r="DP406" s="1540"/>
      <c r="DQ406" s="1540"/>
      <c r="DR406" s="1540"/>
      <c r="DS406" s="1540"/>
      <c r="DT406" s="1540"/>
      <c r="DU406" s="1540"/>
      <c r="DV406" s="1540"/>
      <c r="DW406" s="1540"/>
      <c r="DX406" s="1540"/>
      <c r="DY406" s="1540"/>
      <c r="DZ406" s="1540"/>
      <c r="EA406" s="1540"/>
      <c r="EB406" s="1540"/>
      <c r="EC406" s="1540"/>
      <c r="ED406" s="1540"/>
      <c r="EE406" s="1540"/>
      <c r="EF406" s="1540"/>
      <c r="EG406" s="1540"/>
      <c r="EH406" s="1540"/>
      <c r="EI406" s="1540"/>
      <c r="EJ406" s="1540"/>
      <c r="EK406" s="1540"/>
      <c r="EL406" s="1540"/>
      <c r="EM406" s="1540"/>
      <c r="EN406" s="1540"/>
      <c r="EO406" s="1540"/>
      <c r="EP406" s="1540"/>
      <c r="EQ406" s="1540"/>
      <c r="ER406" s="1540"/>
      <c r="ES406" s="1540"/>
      <c r="ET406" s="1540"/>
      <c r="EU406" s="1540"/>
      <c r="EV406" s="1540"/>
      <c r="EW406" s="1540"/>
      <c r="EX406" s="1540"/>
      <c r="EY406" s="1540"/>
      <c r="EZ406" s="1540"/>
      <c r="FA406" s="1540"/>
      <c r="FB406" s="1540"/>
      <c r="FC406" s="1540"/>
      <c r="FD406" s="1540"/>
      <c r="FE406" s="1540"/>
      <c r="FF406" s="1540"/>
      <c r="FG406" s="1540"/>
      <c r="FH406" s="1540"/>
      <c r="FI406" s="1540"/>
      <c r="FJ406" s="1540"/>
      <c r="FK406" s="1540"/>
      <c r="FL406" s="1540"/>
      <c r="FM406" s="1540"/>
      <c r="FN406" s="1540"/>
      <c r="FO406" s="1540"/>
      <c r="FP406" s="1540"/>
      <c r="FQ406" s="1540"/>
      <c r="FR406" s="1540"/>
      <c r="FS406" s="1540"/>
      <c r="FT406" s="1540"/>
      <c r="FU406" s="1540"/>
      <c r="FV406" s="1540"/>
      <c r="FW406" s="1540"/>
      <c r="FX406" s="1540"/>
      <c r="FY406" s="1540"/>
      <c r="FZ406" s="1540"/>
      <c r="GA406" s="1540"/>
      <c r="GB406" s="1540"/>
      <c r="GC406" s="1540"/>
      <c r="GD406" s="1540"/>
      <c r="GE406" s="1540"/>
      <c r="GF406" s="1540"/>
      <c r="GG406" s="1540"/>
      <c r="GH406" s="1540"/>
      <c r="GI406" s="1540"/>
      <c r="GJ406" s="1540"/>
      <c r="GK406" s="1540"/>
      <c r="GL406" s="1540"/>
      <c r="GM406" s="1540"/>
      <c r="GN406" s="1540"/>
      <c r="GO406" s="1540"/>
      <c r="GP406" s="1540"/>
      <c r="GQ406" s="1540"/>
      <c r="GR406" s="1540"/>
      <c r="GS406" s="1540"/>
      <c r="GT406" s="1540"/>
      <c r="GU406" s="1540"/>
      <c r="GV406" s="1540"/>
      <c r="GW406" s="1540"/>
      <c r="GX406" s="1540"/>
      <c r="GY406" s="1540"/>
      <c r="GZ406" s="1540"/>
      <c r="HA406" s="1540"/>
      <c r="HB406" s="1540"/>
      <c r="HC406" s="1540"/>
      <c r="HD406" s="1540"/>
      <c r="HE406" s="1540"/>
      <c r="HF406" s="1540"/>
      <c r="HG406" s="1540"/>
      <c r="HH406" s="1540"/>
      <c r="HI406" s="1540"/>
      <c r="HJ406" s="1540"/>
      <c r="HK406" s="1540"/>
      <c r="HL406" s="1540"/>
      <c r="HM406" s="1540"/>
      <c r="HN406" s="1540"/>
      <c r="HO406" s="1540"/>
      <c r="HP406" s="1540"/>
      <c r="HQ406" s="1540"/>
      <c r="HR406" s="1540"/>
      <c r="HS406" s="1540"/>
      <c r="HT406" s="1540"/>
      <c r="HU406" s="1540"/>
      <c r="HV406" s="1540"/>
      <c r="HW406" s="1540"/>
      <c r="HX406" s="1540"/>
      <c r="HY406" s="1540"/>
      <c r="HZ406" s="1540"/>
      <c r="IA406" s="1540"/>
      <c r="IB406" s="1540"/>
      <c r="IC406" s="1540"/>
      <c r="ID406" s="1540"/>
      <c r="IE406" s="1540"/>
      <c r="IF406" s="1540"/>
      <c r="IG406" s="1540"/>
      <c r="IH406" s="1540"/>
    </row>
    <row r="407" spans="1:242" ht="39.75" hidden="1" customHeight="1">
      <c r="A407" s="1140" t="s">
        <v>995</v>
      </c>
      <c r="B407" s="1140" t="s">
        <v>949</v>
      </c>
      <c r="C407" s="1184" t="s">
        <v>987</v>
      </c>
      <c r="D407" s="1114"/>
      <c r="E407" s="1133"/>
      <c r="F407" s="1141"/>
      <c r="G407" s="1115"/>
      <c r="H407" s="1171"/>
      <c r="I407" s="1113"/>
      <c r="J407" s="1113"/>
      <c r="K407" s="1207"/>
      <c r="L407" s="1207"/>
      <c r="M407" s="802"/>
      <c r="N407" s="801"/>
      <c r="O407" s="801"/>
      <c r="P407" s="801"/>
      <c r="Q407" s="1573"/>
      <c r="R407" s="1573"/>
      <c r="S407" s="1577"/>
      <c r="T407" s="801"/>
      <c r="U407" s="801"/>
      <c r="V407" s="801"/>
      <c r="W407" s="801"/>
      <c r="X407" s="801"/>
      <c r="Y407" s="801"/>
      <c r="Z407" s="801"/>
      <c r="AA407" s="801"/>
      <c r="AB407" s="801"/>
      <c r="AC407" s="801"/>
      <c r="AD407" s="801"/>
      <c r="AE407" s="801"/>
      <c r="AF407" s="801"/>
      <c r="AG407" s="801"/>
      <c r="AH407" s="801"/>
      <c r="AI407" s="801"/>
      <c r="HF407" s="1201"/>
      <c r="HG407" s="1201"/>
      <c r="HH407" s="1201"/>
      <c r="HI407" s="1201"/>
      <c r="HJ407" s="1201"/>
      <c r="HK407" s="1201"/>
      <c r="HL407" s="1201"/>
      <c r="HM407" s="1201"/>
      <c r="HN407" s="1201"/>
    </row>
    <row r="408" spans="1:242" ht="51" hidden="1">
      <c r="A408" s="935"/>
      <c r="B408" s="1224" t="s">
        <v>945</v>
      </c>
      <c r="C408" s="1179" t="s">
        <v>359</v>
      </c>
      <c r="D408" s="1027" t="s">
        <v>1016</v>
      </c>
      <c r="E408" s="657" t="s">
        <v>499</v>
      </c>
      <c r="F408" s="579"/>
      <c r="G408" s="707" t="s">
        <v>1039</v>
      </c>
      <c r="H408" s="1169"/>
      <c r="I408" s="1205" t="s">
        <v>44</v>
      </c>
      <c r="J408" s="646">
        <v>2</v>
      </c>
      <c r="K408" s="1329" t="s">
        <v>921</v>
      </c>
      <c r="L408" s="770">
        <v>14</v>
      </c>
      <c r="M408" s="770"/>
      <c r="N408" s="1406">
        <v>12</v>
      </c>
      <c r="O408" s="1353"/>
      <c r="P408" s="694"/>
      <c r="Q408" s="1572" t="s">
        <v>1157</v>
      </c>
      <c r="R408" s="1632" t="s">
        <v>1146</v>
      </c>
      <c r="S408" s="1582">
        <v>1</v>
      </c>
      <c r="T408" s="1437" t="s">
        <v>104</v>
      </c>
      <c r="U408" s="1437" t="s">
        <v>105</v>
      </c>
      <c r="V408" s="1437"/>
      <c r="W408" s="671">
        <v>1</v>
      </c>
      <c r="X408" s="672" t="s">
        <v>107</v>
      </c>
      <c r="Y408" s="671" t="s">
        <v>105</v>
      </c>
      <c r="Z408" s="660" t="s">
        <v>125</v>
      </c>
      <c r="AA408" s="1436">
        <v>1</v>
      </c>
      <c r="AB408" s="1457" t="s">
        <v>107</v>
      </c>
      <c r="AC408" s="1457" t="s">
        <v>105</v>
      </c>
      <c r="AD408" s="1454" t="s">
        <v>125</v>
      </c>
      <c r="AE408" s="671">
        <v>1</v>
      </c>
      <c r="AF408" s="670" t="s">
        <v>107</v>
      </c>
      <c r="AG408" s="670" t="s">
        <v>105</v>
      </c>
      <c r="AH408" s="670" t="s">
        <v>125</v>
      </c>
      <c r="AI408" s="790" t="s">
        <v>468</v>
      </c>
    </row>
    <row r="409" spans="1:242" ht="30.75" hidden="1" customHeight="1">
      <c r="A409" s="935"/>
      <c r="B409" s="1224" t="s">
        <v>946</v>
      </c>
      <c r="C409" s="1179" t="s">
        <v>360</v>
      </c>
      <c r="D409" s="1027"/>
      <c r="E409" s="657" t="s">
        <v>499</v>
      </c>
      <c r="F409" s="579"/>
      <c r="G409" s="707" t="s">
        <v>1039</v>
      </c>
      <c r="H409" s="1169"/>
      <c r="I409" s="1205" t="s">
        <v>44</v>
      </c>
      <c r="J409" s="646">
        <v>2</v>
      </c>
      <c r="K409" s="1328" t="s">
        <v>891</v>
      </c>
      <c r="L409" s="770">
        <v>14</v>
      </c>
      <c r="M409" s="770"/>
      <c r="N409" s="771"/>
      <c r="O409" s="1097"/>
      <c r="P409" s="695">
        <v>18</v>
      </c>
      <c r="Q409" s="1572" t="s">
        <v>1157</v>
      </c>
      <c r="R409" s="1632" t="s">
        <v>1148</v>
      </c>
      <c r="S409" s="1582">
        <v>1</v>
      </c>
      <c r="T409" s="1437" t="s">
        <v>104</v>
      </c>
      <c r="U409" s="1437" t="s">
        <v>108</v>
      </c>
      <c r="V409" s="1437"/>
      <c r="W409" s="671">
        <v>1</v>
      </c>
      <c r="X409" s="672" t="s">
        <v>107</v>
      </c>
      <c r="Y409" s="671" t="s">
        <v>108</v>
      </c>
      <c r="Z409" s="660" t="s">
        <v>161</v>
      </c>
      <c r="AA409" s="1436">
        <v>1</v>
      </c>
      <c r="AB409" s="1457" t="s">
        <v>107</v>
      </c>
      <c r="AC409" s="1457" t="s">
        <v>108</v>
      </c>
      <c r="AD409" s="1454" t="s">
        <v>161</v>
      </c>
      <c r="AE409" s="671">
        <v>1</v>
      </c>
      <c r="AF409" s="670" t="s">
        <v>107</v>
      </c>
      <c r="AG409" s="670" t="s">
        <v>108</v>
      </c>
      <c r="AH409" s="670" t="s">
        <v>161</v>
      </c>
      <c r="AI409" s="790"/>
    </row>
    <row r="410" spans="1:242" ht="30.75" hidden="1" customHeight="1">
      <c r="A410" s="935"/>
      <c r="B410" s="1224" t="s">
        <v>947</v>
      </c>
      <c r="C410" s="1179" t="s">
        <v>361</v>
      </c>
      <c r="D410" s="1027" t="s">
        <v>1017</v>
      </c>
      <c r="E410" s="657" t="s">
        <v>499</v>
      </c>
      <c r="F410" s="579"/>
      <c r="G410" s="707" t="s">
        <v>1039</v>
      </c>
      <c r="H410" s="1169"/>
      <c r="I410" s="1205" t="s">
        <v>44</v>
      </c>
      <c r="J410" s="646">
        <v>2</v>
      </c>
      <c r="K410" s="1328" t="s">
        <v>923</v>
      </c>
      <c r="L410" s="770">
        <v>14</v>
      </c>
      <c r="M410" s="770"/>
      <c r="N410" s="771"/>
      <c r="O410" s="695">
        <v>18</v>
      </c>
      <c r="P410" s="694"/>
      <c r="Q410" s="1572" t="s">
        <v>1157</v>
      </c>
      <c r="R410" s="1632" t="s">
        <v>1149</v>
      </c>
      <c r="S410" s="1582">
        <v>1</v>
      </c>
      <c r="T410" s="1437" t="s">
        <v>104</v>
      </c>
      <c r="U410" s="1437" t="s">
        <v>105</v>
      </c>
      <c r="V410" s="1437"/>
      <c r="W410" s="671">
        <v>1</v>
      </c>
      <c r="X410" s="672" t="s">
        <v>107</v>
      </c>
      <c r="Y410" s="671" t="s">
        <v>105</v>
      </c>
      <c r="Z410" s="660" t="s">
        <v>115</v>
      </c>
      <c r="AA410" s="1436">
        <v>1</v>
      </c>
      <c r="AB410" s="1457" t="s">
        <v>107</v>
      </c>
      <c r="AC410" s="1457" t="s">
        <v>105</v>
      </c>
      <c r="AD410" s="1454" t="s">
        <v>115</v>
      </c>
      <c r="AE410" s="671">
        <v>1</v>
      </c>
      <c r="AF410" s="670" t="s">
        <v>107</v>
      </c>
      <c r="AG410" s="670" t="s">
        <v>105</v>
      </c>
      <c r="AH410" s="670" t="s">
        <v>115</v>
      </c>
      <c r="AI410" s="790" t="s">
        <v>469</v>
      </c>
    </row>
    <row r="411" spans="1:242" ht="30.75" hidden="1" customHeight="1">
      <c r="A411" s="935"/>
      <c r="B411" s="1224" t="s">
        <v>948</v>
      </c>
      <c r="C411" s="1179" t="s">
        <v>362</v>
      </c>
      <c r="D411" s="1027" t="s">
        <v>1018</v>
      </c>
      <c r="E411" s="657" t="s">
        <v>499</v>
      </c>
      <c r="F411" s="579"/>
      <c r="G411" s="707" t="s">
        <v>1039</v>
      </c>
      <c r="H411" s="1169"/>
      <c r="I411" s="1205" t="s">
        <v>44</v>
      </c>
      <c r="J411" s="646">
        <v>2</v>
      </c>
      <c r="K411" s="1328" t="s">
        <v>923</v>
      </c>
      <c r="L411" s="770">
        <v>14</v>
      </c>
      <c r="M411" s="770"/>
      <c r="N411" s="771"/>
      <c r="O411" s="695">
        <v>18</v>
      </c>
      <c r="P411" s="694"/>
      <c r="Q411" s="1572" t="s">
        <v>1157</v>
      </c>
      <c r="R411" s="1632" t="s">
        <v>1146</v>
      </c>
      <c r="S411" s="1582">
        <v>1</v>
      </c>
      <c r="T411" s="1437" t="s">
        <v>104</v>
      </c>
      <c r="U411" s="1437" t="s">
        <v>105</v>
      </c>
      <c r="V411" s="1437"/>
      <c r="W411" s="671">
        <v>1</v>
      </c>
      <c r="X411" s="672" t="s">
        <v>107</v>
      </c>
      <c r="Y411" s="671" t="s">
        <v>105</v>
      </c>
      <c r="Z411" s="660" t="s">
        <v>115</v>
      </c>
      <c r="AA411" s="1436">
        <v>1</v>
      </c>
      <c r="AB411" s="1457" t="s">
        <v>107</v>
      </c>
      <c r="AC411" s="1457" t="s">
        <v>105</v>
      </c>
      <c r="AD411" s="1454" t="s">
        <v>115</v>
      </c>
      <c r="AE411" s="671">
        <v>1</v>
      </c>
      <c r="AF411" s="670" t="s">
        <v>107</v>
      </c>
      <c r="AG411" s="670" t="s">
        <v>105</v>
      </c>
      <c r="AH411" s="670" t="s">
        <v>115</v>
      </c>
      <c r="AI411" s="790" t="s">
        <v>470</v>
      </c>
    </row>
    <row r="412" spans="1:242" ht="28.5" hidden="1" customHeight="1">
      <c r="A412" s="1140" t="s">
        <v>996</v>
      </c>
      <c r="B412" s="1140" t="s">
        <v>950</v>
      </c>
      <c r="C412" s="1184" t="s">
        <v>951</v>
      </c>
      <c r="D412" s="1114" t="s">
        <v>1019</v>
      </c>
      <c r="E412" s="1133"/>
      <c r="F412" s="1141"/>
      <c r="G412" s="1115"/>
      <c r="H412" s="1171"/>
      <c r="I412" s="1113"/>
      <c r="J412" s="1113"/>
      <c r="K412" s="1207"/>
      <c r="L412" s="1207"/>
      <c r="M412" s="802"/>
      <c r="N412" s="801"/>
      <c r="O412" s="801"/>
      <c r="P412" s="801"/>
      <c r="Q412" s="1573"/>
      <c r="R412" s="1573"/>
      <c r="S412" s="1577"/>
      <c r="T412" s="801"/>
      <c r="U412" s="801"/>
      <c r="V412" s="801"/>
      <c r="W412" s="801"/>
      <c r="X412" s="801"/>
      <c r="Y412" s="801"/>
      <c r="Z412" s="801"/>
      <c r="AA412" s="1477"/>
      <c r="AB412" s="1477"/>
      <c r="AC412" s="1477"/>
      <c r="AD412" s="1477"/>
      <c r="AE412" s="801"/>
      <c r="AF412" s="801"/>
      <c r="AG412" s="801"/>
      <c r="AH412" s="801"/>
      <c r="AI412" s="801"/>
      <c r="HF412" s="1201"/>
      <c r="HG412" s="1201"/>
      <c r="HH412" s="1201"/>
      <c r="HI412" s="1201"/>
      <c r="HJ412" s="1201"/>
      <c r="HK412" s="1201"/>
      <c r="HL412" s="1201"/>
      <c r="HM412" s="1201"/>
      <c r="HN412" s="1201"/>
    </row>
    <row r="413" spans="1:242" ht="63.75" hidden="1">
      <c r="A413" s="935"/>
      <c r="B413" s="940" t="s">
        <v>955</v>
      </c>
      <c r="C413" s="1153" t="s">
        <v>167</v>
      </c>
      <c r="D413" s="1027" t="s">
        <v>1020</v>
      </c>
      <c r="E413" s="657" t="s">
        <v>499</v>
      </c>
      <c r="F413" s="579"/>
      <c r="G413" s="707" t="s">
        <v>1039</v>
      </c>
      <c r="H413" s="1169"/>
      <c r="I413" s="1205" t="s">
        <v>46</v>
      </c>
      <c r="J413" s="646">
        <v>3</v>
      </c>
      <c r="K413" s="1330" t="s">
        <v>921</v>
      </c>
      <c r="L413" s="770">
        <v>14</v>
      </c>
      <c r="M413" s="770"/>
      <c r="N413" s="1406">
        <v>6</v>
      </c>
      <c r="O413" s="1353">
        <v>12</v>
      </c>
      <c r="P413" s="582"/>
      <c r="Q413" s="1572" t="s">
        <v>1157</v>
      </c>
      <c r="R413" s="1632" t="s">
        <v>1146</v>
      </c>
      <c r="S413" s="1582">
        <v>1</v>
      </c>
      <c r="T413" s="1437" t="s">
        <v>104</v>
      </c>
      <c r="U413" s="1437" t="s">
        <v>105</v>
      </c>
      <c r="V413" s="1437"/>
      <c r="W413" s="671">
        <v>1</v>
      </c>
      <c r="X413" s="672" t="s">
        <v>107</v>
      </c>
      <c r="Y413" s="671" t="s">
        <v>105</v>
      </c>
      <c r="Z413" s="660" t="s">
        <v>125</v>
      </c>
      <c r="AA413" s="1436">
        <v>1</v>
      </c>
      <c r="AB413" s="1457" t="s">
        <v>107</v>
      </c>
      <c r="AC413" s="1457" t="s">
        <v>105</v>
      </c>
      <c r="AD413" s="1454" t="s">
        <v>125</v>
      </c>
      <c r="AE413" s="671">
        <v>1</v>
      </c>
      <c r="AF413" s="670" t="s">
        <v>107</v>
      </c>
      <c r="AG413" s="670" t="s">
        <v>105</v>
      </c>
      <c r="AH413" s="670" t="s">
        <v>125</v>
      </c>
      <c r="AI413" s="790" t="s">
        <v>471</v>
      </c>
    </row>
    <row r="414" spans="1:242" ht="102" hidden="1">
      <c r="A414" s="935"/>
      <c r="B414" s="940" t="s">
        <v>956</v>
      </c>
      <c r="C414" s="1153" t="s">
        <v>168</v>
      </c>
      <c r="D414" s="1027" t="s">
        <v>1021</v>
      </c>
      <c r="E414" s="657" t="s">
        <v>499</v>
      </c>
      <c r="F414" s="579"/>
      <c r="G414" s="707" t="s">
        <v>1039</v>
      </c>
      <c r="H414" s="1169"/>
      <c r="I414" s="1205" t="s">
        <v>46</v>
      </c>
      <c r="J414" s="646">
        <v>3</v>
      </c>
      <c r="K414" s="1330" t="s">
        <v>928</v>
      </c>
      <c r="L414" s="770">
        <v>14</v>
      </c>
      <c r="M414" s="770"/>
      <c r="N414" s="1406">
        <v>6</v>
      </c>
      <c r="O414" s="1353">
        <v>12</v>
      </c>
      <c r="P414" s="582"/>
      <c r="Q414" s="1632" t="s">
        <v>1146</v>
      </c>
      <c r="R414" s="1632" t="s">
        <v>1146</v>
      </c>
      <c r="S414" s="1583">
        <v>1</v>
      </c>
      <c r="T414" s="1435" t="s">
        <v>107</v>
      </c>
      <c r="U414" s="1435" t="s">
        <v>105</v>
      </c>
      <c r="V414" s="1437" t="s">
        <v>598</v>
      </c>
      <c r="W414" s="671">
        <v>1</v>
      </c>
      <c r="X414" s="672" t="s">
        <v>107</v>
      </c>
      <c r="Y414" s="671" t="s">
        <v>105</v>
      </c>
      <c r="Z414" s="660" t="s">
        <v>598</v>
      </c>
      <c r="AA414" s="1436">
        <v>1</v>
      </c>
      <c r="AB414" s="1457" t="s">
        <v>107</v>
      </c>
      <c r="AC414" s="1457" t="s">
        <v>105</v>
      </c>
      <c r="AD414" s="1454" t="s">
        <v>598</v>
      </c>
      <c r="AE414" s="671">
        <v>1</v>
      </c>
      <c r="AF414" s="670" t="s">
        <v>107</v>
      </c>
      <c r="AG414" s="670" t="s">
        <v>105</v>
      </c>
      <c r="AH414" s="670" t="s">
        <v>598</v>
      </c>
      <c r="AI414" s="790" t="s">
        <v>472</v>
      </c>
    </row>
    <row r="415" spans="1:242" ht="28.5" hidden="1" customHeight="1">
      <c r="A415" s="1140" t="s">
        <v>997</v>
      </c>
      <c r="B415" s="1140" t="s">
        <v>952</v>
      </c>
      <c r="C415" s="1184" t="s">
        <v>953</v>
      </c>
      <c r="D415" s="1114"/>
      <c r="E415" s="1133"/>
      <c r="F415" s="1141"/>
      <c r="G415" s="1115"/>
      <c r="H415" s="1171"/>
      <c r="I415" s="1113"/>
      <c r="J415" s="1113"/>
      <c r="K415" s="1207"/>
      <c r="L415" s="1207"/>
      <c r="M415" s="802"/>
      <c r="N415" s="801"/>
      <c r="O415" s="801"/>
      <c r="P415" s="801"/>
      <c r="Q415" s="1573"/>
      <c r="R415" s="1573"/>
      <c r="S415" s="1577"/>
      <c r="T415" s="801"/>
      <c r="U415" s="801"/>
      <c r="V415" s="801"/>
      <c r="W415" s="801"/>
      <c r="X415" s="801"/>
      <c r="Y415" s="801"/>
      <c r="Z415" s="801"/>
      <c r="AA415" s="801"/>
      <c r="AB415" s="801"/>
      <c r="AC415" s="801"/>
      <c r="AD415" s="801"/>
      <c r="AE415" s="801"/>
      <c r="AF415" s="801"/>
      <c r="AG415" s="801"/>
      <c r="AH415" s="801"/>
      <c r="AI415" s="801"/>
      <c r="HF415" s="1201"/>
      <c r="HG415" s="1201"/>
      <c r="HH415" s="1201"/>
      <c r="HI415" s="1201"/>
      <c r="HJ415" s="1201"/>
      <c r="HK415" s="1201"/>
      <c r="HL415" s="1201"/>
      <c r="HM415" s="1201"/>
      <c r="HN415" s="1201"/>
    </row>
    <row r="416" spans="1:242" ht="30.75" hidden="1" customHeight="1">
      <c r="A416" s="935"/>
      <c r="B416" s="1228" t="s">
        <v>957</v>
      </c>
      <c r="C416" s="1153" t="s">
        <v>169</v>
      </c>
      <c r="D416" s="1027" t="s">
        <v>1022</v>
      </c>
      <c r="E416" s="657" t="s">
        <v>499</v>
      </c>
      <c r="F416" s="579"/>
      <c r="G416" s="707" t="s">
        <v>1039</v>
      </c>
      <c r="H416" s="1169"/>
      <c r="I416" s="649" t="s">
        <v>44</v>
      </c>
      <c r="J416" s="745">
        <v>2</v>
      </c>
      <c r="K416" s="1331" t="s">
        <v>806</v>
      </c>
      <c r="L416" s="770">
        <v>14</v>
      </c>
      <c r="M416" s="770"/>
      <c r="N416" s="771"/>
      <c r="O416" s="695">
        <v>24</v>
      </c>
      <c r="P416" s="582"/>
      <c r="Q416" s="1632" t="s">
        <v>1150</v>
      </c>
      <c r="R416" s="1632" t="s">
        <v>1150</v>
      </c>
      <c r="S416" s="1582">
        <v>1</v>
      </c>
      <c r="T416" s="1437" t="s">
        <v>104</v>
      </c>
      <c r="U416" s="1437" t="s">
        <v>113</v>
      </c>
      <c r="V416" s="1437"/>
      <c r="W416" s="671">
        <v>1</v>
      </c>
      <c r="X416" s="672" t="s">
        <v>107</v>
      </c>
      <c r="Y416" s="671" t="s">
        <v>105</v>
      </c>
      <c r="Z416" s="660" t="s">
        <v>125</v>
      </c>
      <c r="AA416" s="1436">
        <v>1</v>
      </c>
      <c r="AB416" s="1457" t="s">
        <v>107</v>
      </c>
      <c r="AC416" s="1457" t="s">
        <v>105</v>
      </c>
      <c r="AD416" s="1454" t="s">
        <v>125</v>
      </c>
      <c r="AE416" s="671">
        <v>1</v>
      </c>
      <c r="AF416" s="670" t="s">
        <v>107</v>
      </c>
      <c r="AG416" s="670" t="s">
        <v>105</v>
      </c>
      <c r="AH416" s="670" t="s">
        <v>125</v>
      </c>
      <c r="AI416" s="790" t="s">
        <v>473</v>
      </c>
    </row>
    <row r="417" spans="1:241" ht="30.75" hidden="1" customHeight="1">
      <c r="A417" s="935"/>
      <c r="B417" s="1228" t="s">
        <v>958</v>
      </c>
      <c r="C417" s="1153" t="s">
        <v>998</v>
      </c>
      <c r="D417" s="1027" t="s">
        <v>1023</v>
      </c>
      <c r="E417" s="657" t="s">
        <v>499</v>
      </c>
      <c r="F417" s="579"/>
      <c r="G417" s="707" t="s">
        <v>1039</v>
      </c>
      <c r="H417" s="1169"/>
      <c r="I417" s="649" t="s">
        <v>44</v>
      </c>
      <c r="J417" s="745">
        <v>2</v>
      </c>
      <c r="K417" s="1331" t="s">
        <v>928</v>
      </c>
      <c r="L417" s="770">
        <v>14</v>
      </c>
      <c r="M417" s="770"/>
      <c r="N417" s="771"/>
      <c r="O417" s="695">
        <v>24</v>
      </c>
      <c r="P417" s="582"/>
      <c r="Q417" s="1632" t="s">
        <v>1146</v>
      </c>
      <c r="R417" s="1632" t="s">
        <v>1146</v>
      </c>
      <c r="S417" s="1582">
        <v>1</v>
      </c>
      <c r="T417" s="1437" t="s">
        <v>107</v>
      </c>
      <c r="U417" s="1437" t="s">
        <v>108</v>
      </c>
      <c r="V417" s="1437" t="s">
        <v>973</v>
      </c>
      <c r="W417" s="671">
        <v>1</v>
      </c>
      <c r="X417" s="672" t="s">
        <v>107</v>
      </c>
      <c r="Y417" s="671" t="s">
        <v>108</v>
      </c>
      <c r="Z417" s="660" t="s">
        <v>973</v>
      </c>
      <c r="AA417" s="1436">
        <v>1</v>
      </c>
      <c r="AB417" s="1457" t="s">
        <v>107</v>
      </c>
      <c r="AC417" s="1457" t="s">
        <v>108</v>
      </c>
      <c r="AD417" s="1454" t="s">
        <v>973</v>
      </c>
      <c r="AE417" s="671">
        <v>1</v>
      </c>
      <c r="AF417" s="670" t="s">
        <v>107</v>
      </c>
      <c r="AG417" s="670" t="s">
        <v>108</v>
      </c>
      <c r="AH417" s="670" t="s">
        <v>973</v>
      </c>
      <c r="AI417" s="790" t="s">
        <v>474</v>
      </c>
    </row>
    <row r="418" spans="1:241" ht="76.5" hidden="1">
      <c r="A418" s="1086"/>
      <c r="B418" s="1228" t="s">
        <v>959</v>
      </c>
      <c r="C418" s="1131" t="s">
        <v>363</v>
      </c>
      <c r="D418" s="1242" t="s">
        <v>1024</v>
      </c>
      <c r="E418" s="657" t="s">
        <v>499</v>
      </c>
      <c r="F418" s="651"/>
      <c r="G418" s="707" t="s">
        <v>1039</v>
      </c>
      <c r="H418" s="1175"/>
      <c r="I418" s="649" t="s">
        <v>44</v>
      </c>
      <c r="J418" s="745">
        <v>2</v>
      </c>
      <c r="K418" s="1332" t="s">
        <v>743</v>
      </c>
      <c r="L418" s="770">
        <v>14</v>
      </c>
      <c r="M418" s="770"/>
      <c r="N418" s="771"/>
      <c r="O418" s="695">
        <v>18</v>
      </c>
      <c r="P418" s="582"/>
      <c r="Q418" s="1632" t="s">
        <v>1146</v>
      </c>
      <c r="R418" s="1632" t="s">
        <v>1146</v>
      </c>
      <c r="S418" s="1582">
        <v>1</v>
      </c>
      <c r="T418" s="1437" t="s">
        <v>107</v>
      </c>
      <c r="U418" s="1437" t="s">
        <v>105</v>
      </c>
      <c r="V418" s="1437" t="s">
        <v>598</v>
      </c>
      <c r="W418" s="671">
        <v>1</v>
      </c>
      <c r="X418" s="672" t="s">
        <v>107</v>
      </c>
      <c r="Y418" s="671" t="s">
        <v>105</v>
      </c>
      <c r="Z418" s="660" t="s">
        <v>598</v>
      </c>
      <c r="AA418" s="1436">
        <v>1</v>
      </c>
      <c r="AB418" s="1457" t="s">
        <v>107</v>
      </c>
      <c r="AC418" s="1437" t="s">
        <v>105</v>
      </c>
      <c r="AD418" s="1454" t="s">
        <v>598</v>
      </c>
      <c r="AE418" s="671">
        <v>1</v>
      </c>
      <c r="AF418" s="670" t="s">
        <v>107</v>
      </c>
      <c r="AG418" s="670" t="s">
        <v>105</v>
      </c>
      <c r="AH418" s="670" t="s">
        <v>598</v>
      </c>
      <c r="AI418" s="790" t="s">
        <v>475</v>
      </c>
    </row>
    <row r="419" spans="1:241" hidden="1">
      <c r="A419" s="1233"/>
      <c r="B419" s="1219"/>
      <c r="C419" s="1234"/>
      <c r="D419" s="1288"/>
      <c r="E419" s="1227"/>
      <c r="F419" s="1227"/>
      <c r="G419" s="1227"/>
      <c r="H419" s="1252"/>
      <c r="I419" s="1269"/>
      <c r="J419" s="1231"/>
      <c r="K419" s="1269"/>
      <c r="L419" s="1269"/>
      <c r="M419" s="1269"/>
      <c r="N419" s="1265"/>
      <c r="O419" s="1265"/>
      <c r="P419" s="1262"/>
      <c r="Q419" s="1588"/>
      <c r="R419" s="1588"/>
      <c r="S419" s="1582"/>
      <c r="T419" s="1476"/>
      <c r="U419" s="1476"/>
      <c r="V419" s="1476"/>
      <c r="W419" s="1238"/>
      <c r="X419" s="1248"/>
      <c r="Y419" s="1238"/>
      <c r="Z419" s="1260"/>
      <c r="AA419" s="1458"/>
      <c r="AB419" s="1459"/>
      <c r="AC419" s="1459"/>
      <c r="AD419" s="1454"/>
      <c r="AE419" s="1238"/>
      <c r="AF419" s="1263"/>
      <c r="AG419" s="1263"/>
      <c r="AH419" s="1263"/>
      <c r="AI419" s="1251"/>
    </row>
    <row r="420" spans="1:241" ht="58.5" hidden="1" customHeight="1">
      <c r="A420" s="1086"/>
      <c r="B420" s="1280" t="s">
        <v>960</v>
      </c>
      <c r="C420" s="1131" t="s">
        <v>988</v>
      </c>
      <c r="D420" s="1242" t="s">
        <v>1025</v>
      </c>
      <c r="E420" s="657" t="s">
        <v>499</v>
      </c>
      <c r="F420" s="651"/>
      <c r="G420" s="707" t="s">
        <v>1039</v>
      </c>
      <c r="H420" s="1175"/>
      <c r="I420" s="649" t="s">
        <v>44</v>
      </c>
      <c r="J420" s="745">
        <v>2</v>
      </c>
      <c r="K420" s="1333" t="s">
        <v>922</v>
      </c>
      <c r="L420" s="770">
        <v>80</v>
      </c>
      <c r="M420" s="770"/>
      <c r="N420" s="758" t="s">
        <v>989</v>
      </c>
      <c r="O420" s="729" t="s">
        <v>989</v>
      </c>
      <c r="P420" s="582" t="s">
        <v>989</v>
      </c>
      <c r="Q420" s="1588" t="s">
        <v>1159</v>
      </c>
      <c r="R420" s="1588" t="s">
        <v>1159</v>
      </c>
      <c r="S420" s="1582">
        <v>1</v>
      </c>
      <c r="T420" s="1437" t="s">
        <v>107</v>
      </c>
      <c r="U420" s="1437" t="s">
        <v>111</v>
      </c>
      <c r="V420" s="1437" t="s">
        <v>1036</v>
      </c>
      <c r="W420" s="671">
        <v>1</v>
      </c>
      <c r="X420" s="672" t="s">
        <v>107</v>
      </c>
      <c r="Y420" s="671" t="s">
        <v>111</v>
      </c>
      <c r="Z420" s="660" t="s">
        <v>1036</v>
      </c>
      <c r="AA420" s="1436">
        <v>1</v>
      </c>
      <c r="AB420" s="1457" t="s">
        <v>107</v>
      </c>
      <c r="AC420" s="1457" t="s">
        <v>111</v>
      </c>
      <c r="AD420" s="1454" t="s">
        <v>1036</v>
      </c>
      <c r="AE420" s="671">
        <v>1</v>
      </c>
      <c r="AF420" s="670" t="s">
        <v>107</v>
      </c>
      <c r="AG420" s="670" t="s">
        <v>111</v>
      </c>
      <c r="AH420" s="1307" t="s">
        <v>1036</v>
      </c>
      <c r="AI420" s="790" t="s">
        <v>476</v>
      </c>
    </row>
    <row r="421" spans="1:241" ht="28.5" hidden="1" customHeight="1">
      <c r="A421" s="1140" t="s">
        <v>1037</v>
      </c>
      <c r="B421" s="1140" t="s">
        <v>954</v>
      </c>
      <c r="C421" s="1184" t="s">
        <v>711</v>
      </c>
      <c r="D421" s="1114"/>
      <c r="E421" s="1133"/>
      <c r="F421" s="1141"/>
      <c r="G421" s="1115"/>
      <c r="H421" s="1171"/>
      <c r="I421" s="1113" t="s">
        <v>44</v>
      </c>
      <c r="J421" s="1113">
        <v>2</v>
      </c>
      <c r="K421" s="1207"/>
      <c r="L421" s="1207"/>
      <c r="M421" s="802"/>
      <c r="N421" s="801"/>
      <c r="O421" s="801"/>
      <c r="P421" s="801"/>
      <c r="Q421" s="1573"/>
      <c r="R421" s="1573"/>
      <c r="S421" s="1577"/>
      <c r="T421" s="801"/>
      <c r="U421" s="801"/>
      <c r="V421" s="801"/>
      <c r="W421" s="801"/>
      <c r="X421" s="801"/>
      <c r="Y421" s="801"/>
      <c r="Z421" s="801"/>
      <c r="AA421" s="801"/>
      <c r="AB421" s="801"/>
      <c r="AC421" s="801"/>
      <c r="AD421" s="801"/>
      <c r="AE421" s="801"/>
      <c r="AF421" s="801"/>
      <c r="AG421" s="801"/>
      <c r="AH421" s="801"/>
      <c r="AI421" s="801"/>
      <c r="HF421" s="1201"/>
      <c r="HG421" s="1201"/>
      <c r="HH421" s="1201"/>
      <c r="HI421" s="1201"/>
      <c r="HJ421" s="1201"/>
      <c r="HK421" s="1201"/>
      <c r="HL421" s="1201"/>
      <c r="HM421" s="1201"/>
      <c r="HN421" s="1201"/>
    </row>
    <row r="422" spans="1:241" ht="99" hidden="1" customHeight="1">
      <c r="A422" s="1086"/>
      <c r="B422" s="1228" t="str">
        <f>IF(B373="","",B373)</f>
        <v>LLA6ALL</v>
      </c>
      <c r="C422" s="1131" t="str">
        <f t="shared" ref="C422:AI423" si="126">IF(C373="","",C373)</f>
        <v>Allemand S6</v>
      </c>
      <c r="D422" s="1242" t="str">
        <f t="shared" si="126"/>
        <v>LOL6B6ALOL6C5ALOL6D6ALOL6DH1BLOL6E4ALOL6G5ALOL6H5A</v>
      </c>
      <c r="E422" s="657" t="str">
        <f t="shared" si="126"/>
        <v>UE TRONC COMMUN</v>
      </c>
      <c r="F422" s="651" t="str">
        <f t="shared" si="126"/>
        <v>UFR COLLEGIUM LLSH</v>
      </c>
      <c r="G422" s="579" t="str">
        <f t="shared" si="126"/>
        <v>LEA</v>
      </c>
      <c r="H422" s="1175" t="str">
        <f t="shared" si="126"/>
        <v/>
      </c>
      <c r="I422" s="649" t="str">
        <f t="shared" si="126"/>
        <v>2</v>
      </c>
      <c r="J422" s="745" t="str">
        <f t="shared" si="126"/>
        <v>2</v>
      </c>
      <c r="K422" s="770" t="str">
        <f t="shared" si="126"/>
        <v>FLEURY Alain</v>
      </c>
      <c r="L422" s="770">
        <f t="shared" si="126"/>
        <v>12</v>
      </c>
      <c r="M422" s="770" t="str">
        <f t="shared" si="126"/>
        <v/>
      </c>
      <c r="N422" s="771" t="str">
        <f t="shared" si="126"/>
        <v/>
      </c>
      <c r="O422" s="695">
        <f t="shared" si="126"/>
        <v>18</v>
      </c>
      <c r="P422" s="582" t="str">
        <f t="shared" si="126"/>
        <v/>
      </c>
      <c r="Q422" s="1633" t="s">
        <v>1158</v>
      </c>
      <c r="R422" s="1633" t="s">
        <v>1146</v>
      </c>
      <c r="S422" s="1582">
        <f t="shared" si="126"/>
        <v>1</v>
      </c>
      <c r="T422" s="1437" t="str">
        <f t="shared" si="126"/>
        <v>CC</v>
      </c>
      <c r="U422" s="1437" t="str">
        <f t="shared" si="126"/>
        <v>écrit et oral</v>
      </c>
      <c r="V422" s="1437" t="str">
        <f t="shared" si="126"/>
        <v>écrit 1h30 + oral 15 min</v>
      </c>
      <c r="W422" s="671">
        <f t="shared" si="126"/>
        <v>1</v>
      </c>
      <c r="X422" s="672" t="str">
        <f t="shared" si="126"/>
        <v>CT</v>
      </c>
      <c r="Y422" s="671" t="str">
        <f t="shared" si="126"/>
        <v>écrit</v>
      </c>
      <c r="Z422" s="660" t="str">
        <f t="shared" si="126"/>
        <v>2h00</v>
      </c>
      <c r="AA422" s="1436">
        <f t="shared" si="126"/>
        <v>1</v>
      </c>
      <c r="AB422" s="1457" t="str">
        <f t="shared" si="126"/>
        <v>CT</v>
      </c>
      <c r="AC422" s="1457" t="str">
        <f t="shared" si="126"/>
        <v>oral</v>
      </c>
      <c r="AD422" s="1454" t="str">
        <f t="shared" si="126"/>
        <v>15 min</v>
      </c>
      <c r="AE422" s="671">
        <f t="shared" si="126"/>
        <v>1</v>
      </c>
      <c r="AF422" s="670" t="str">
        <f t="shared" si="126"/>
        <v>CT</v>
      </c>
      <c r="AG422" s="670" t="str">
        <f t="shared" si="126"/>
        <v>oral</v>
      </c>
      <c r="AH422" s="670" t="str">
        <f t="shared" si="126"/>
        <v>15 min</v>
      </c>
      <c r="AI422" s="790" t="str">
        <f t="shared" si="126"/>
        <v>L'enseignement d'allemand pour spécialistes des autres disciplines travaille sur toutes les compétences écrites et orales et est organisé par groupes de niveau (A2/2 à B1+).</v>
      </c>
    </row>
    <row r="423" spans="1:241" ht="76.5" hidden="1">
      <c r="A423" s="1294"/>
      <c r="B423" s="1295" t="s">
        <v>136</v>
      </c>
      <c r="C423" s="1301" t="s">
        <v>139</v>
      </c>
      <c r="D423" s="1310" t="s">
        <v>990</v>
      </c>
      <c r="E423" s="657" t="str">
        <f t="shared" si="126"/>
        <v>UE TRONC COMMUN</v>
      </c>
      <c r="F423" s="1290" t="s">
        <v>1063</v>
      </c>
      <c r="G423" s="1308" t="s">
        <v>1039</v>
      </c>
      <c r="H423" s="1302"/>
      <c r="I423" s="1290" t="s">
        <v>44</v>
      </c>
      <c r="J423" s="1290" t="s">
        <v>44</v>
      </c>
      <c r="K423" s="1311" t="s">
        <v>1060</v>
      </c>
      <c r="L423" s="1311">
        <v>11</v>
      </c>
      <c r="M423" s="1296"/>
      <c r="N423" s="1291"/>
      <c r="O423" s="1292">
        <v>18</v>
      </c>
      <c r="P423" s="1293"/>
      <c r="Q423" s="1631" t="s">
        <v>1129</v>
      </c>
      <c r="R423" s="1633" t="s">
        <v>1146</v>
      </c>
      <c r="S423" s="1584">
        <v>1</v>
      </c>
      <c r="T423" s="1480" t="s">
        <v>104</v>
      </c>
      <c r="U423" s="1475"/>
      <c r="V423" s="1475"/>
      <c r="W423" s="1300">
        <v>1</v>
      </c>
      <c r="X423" s="1299" t="s">
        <v>107</v>
      </c>
      <c r="Y423" s="1299" t="s">
        <v>123</v>
      </c>
      <c r="Z423" s="1299" t="s">
        <v>125</v>
      </c>
      <c r="AA423" s="1474">
        <v>1</v>
      </c>
      <c r="AB423" s="1475" t="s">
        <v>107</v>
      </c>
      <c r="AC423" s="1475" t="s">
        <v>123</v>
      </c>
      <c r="AD423" s="1454" t="s">
        <v>125</v>
      </c>
      <c r="AE423" s="1300">
        <v>1</v>
      </c>
      <c r="AF423" s="1299" t="s">
        <v>107</v>
      </c>
      <c r="AG423" s="1299" t="s">
        <v>123</v>
      </c>
      <c r="AH423" s="1304" t="s">
        <v>125</v>
      </c>
      <c r="AI423" s="1305" t="s">
        <v>381</v>
      </c>
      <c r="AJ423" s="1297"/>
      <c r="AK423" s="1297"/>
      <c r="AL423" s="1297"/>
      <c r="AM423" s="1297"/>
      <c r="AN423" s="1297"/>
      <c r="AO423" s="1297"/>
      <c r="AP423" s="1297"/>
      <c r="AQ423" s="1297"/>
      <c r="AR423" s="1297"/>
      <c r="AS423" s="1297"/>
      <c r="AT423" s="1297"/>
      <c r="AU423" s="1297"/>
      <c r="AV423" s="1297"/>
      <c r="AW423" s="1297"/>
      <c r="AX423" s="1297"/>
      <c r="AY423" s="1297"/>
      <c r="AZ423" s="1297"/>
      <c r="BA423" s="1297"/>
      <c r="BB423" s="1297"/>
      <c r="BC423" s="1297"/>
      <c r="BD423" s="1297"/>
      <c r="BE423" s="1297"/>
      <c r="BF423" s="1297"/>
      <c r="BG423" s="1297"/>
      <c r="BH423" s="1297"/>
      <c r="BI423" s="1297"/>
      <c r="BJ423" s="1297"/>
      <c r="BK423" s="1297"/>
      <c r="BL423" s="1297"/>
      <c r="BM423" s="1297"/>
      <c r="BN423" s="1297"/>
      <c r="BO423" s="1297"/>
      <c r="BP423" s="1297"/>
      <c r="BQ423" s="1297"/>
      <c r="BR423" s="1297"/>
      <c r="BS423" s="1297"/>
      <c r="BT423" s="1297"/>
      <c r="BU423" s="1297"/>
      <c r="BV423" s="1297"/>
      <c r="BW423" s="1297"/>
      <c r="BX423" s="1297"/>
      <c r="BY423" s="1297"/>
      <c r="BZ423" s="1297"/>
      <c r="CA423" s="1297"/>
      <c r="CB423" s="1297"/>
      <c r="CC423" s="1297"/>
      <c r="CD423" s="1297"/>
      <c r="CE423" s="1297"/>
      <c r="CF423" s="1297"/>
      <c r="CG423" s="1297"/>
      <c r="CH423" s="1297"/>
      <c r="CI423" s="1297"/>
      <c r="CJ423" s="1297"/>
      <c r="CK423" s="1297"/>
      <c r="CL423" s="1297"/>
      <c r="CM423" s="1297"/>
      <c r="CN423" s="1297"/>
      <c r="CO423" s="1297"/>
      <c r="CP423" s="1297"/>
      <c r="CQ423" s="1297"/>
      <c r="CR423" s="1297"/>
      <c r="CS423" s="1297"/>
      <c r="CT423" s="1297"/>
      <c r="CU423" s="1297"/>
      <c r="CV423" s="1297"/>
      <c r="CW423" s="1297"/>
      <c r="CX423" s="1297"/>
      <c r="CY423" s="1297"/>
      <c r="CZ423" s="1297"/>
      <c r="DA423" s="1297"/>
      <c r="DB423" s="1297"/>
      <c r="DC423" s="1297"/>
      <c r="DD423" s="1297"/>
      <c r="DE423" s="1297"/>
      <c r="DF423" s="1297"/>
      <c r="DG423" s="1297"/>
      <c r="DH423" s="1297"/>
      <c r="DI423" s="1297"/>
      <c r="DJ423" s="1297"/>
      <c r="DK423" s="1297"/>
      <c r="DL423" s="1297"/>
      <c r="DM423" s="1297"/>
      <c r="DN423" s="1297"/>
      <c r="DO423" s="1297"/>
      <c r="DP423" s="1297"/>
      <c r="DQ423" s="1297"/>
      <c r="DR423" s="1297"/>
      <c r="DS423" s="1297"/>
      <c r="DT423" s="1297"/>
      <c r="DU423" s="1297"/>
      <c r="DV423" s="1297"/>
      <c r="DW423" s="1297"/>
      <c r="DX423" s="1297"/>
      <c r="DY423" s="1297"/>
      <c r="DZ423" s="1297"/>
      <c r="EA423" s="1297"/>
      <c r="EB423" s="1297"/>
      <c r="EC423" s="1297"/>
      <c r="ED423" s="1297"/>
      <c r="EE423" s="1297"/>
      <c r="EF423" s="1297"/>
      <c r="EG423" s="1297"/>
      <c r="EH423" s="1297"/>
      <c r="EI423" s="1297"/>
      <c r="EJ423" s="1297"/>
      <c r="EK423" s="1297"/>
      <c r="EL423" s="1297"/>
      <c r="EM423" s="1297"/>
      <c r="EN423" s="1297"/>
      <c r="EO423" s="1297"/>
      <c r="EP423" s="1297"/>
      <c r="EQ423" s="1297"/>
      <c r="ER423" s="1297"/>
      <c r="ES423" s="1297"/>
      <c r="ET423" s="1297"/>
      <c r="EU423" s="1297"/>
      <c r="EV423" s="1297"/>
      <c r="EW423" s="1297"/>
      <c r="EX423" s="1297"/>
      <c r="EY423" s="1297"/>
      <c r="EZ423" s="1297"/>
      <c r="FA423" s="1297"/>
      <c r="FB423" s="1297"/>
      <c r="FC423" s="1297"/>
      <c r="FD423" s="1297"/>
      <c r="FE423" s="1297"/>
      <c r="FF423" s="1297"/>
      <c r="FG423" s="1297"/>
      <c r="FH423" s="1297"/>
      <c r="FI423" s="1297"/>
      <c r="FJ423" s="1297"/>
      <c r="FK423" s="1297"/>
      <c r="FL423" s="1297"/>
      <c r="FM423" s="1297"/>
      <c r="FN423" s="1297"/>
      <c r="FO423" s="1297"/>
      <c r="FP423" s="1297"/>
      <c r="FQ423" s="1297"/>
      <c r="FR423" s="1297"/>
      <c r="FS423" s="1297"/>
      <c r="FT423" s="1297"/>
      <c r="FU423" s="1297"/>
      <c r="FV423" s="1297"/>
      <c r="FW423" s="1297"/>
      <c r="FX423" s="1297"/>
      <c r="FY423" s="1297"/>
      <c r="FZ423" s="1297"/>
      <c r="GA423" s="1297"/>
      <c r="GB423" s="1297"/>
      <c r="GC423" s="1297"/>
      <c r="GD423" s="1297"/>
      <c r="GE423" s="1297"/>
      <c r="GF423" s="1297"/>
      <c r="GG423" s="1297"/>
      <c r="GH423" s="1297"/>
      <c r="GI423" s="1297"/>
      <c r="GJ423" s="1297"/>
      <c r="GK423" s="1297"/>
      <c r="GL423" s="1297"/>
      <c r="GM423" s="1297"/>
      <c r="GN423" s="1297"/>
      <c r="GO423" s="1297"/>
      <c r="GP423" s="1297"/>
      <c r="GQ423" s="1297"/>
      <c r="GR423" s="1297"/>
      <c r="GS423" s="1297"/>
      <c r="GT423" s="1297"/>
      <c r="GU423" s="1297"/>
      <c r="GV423" s="1297"/>
      <c r="GW423" s="1297"/>
      <c r="GX423" s="1297"/>
      <c r="GY423" s="1297"/>
      <c r="GZ423" s="1297"/>
      <c r="HA423" s="1297"/>
      <c r="HB423" s="1297"/>
      <c r="HC423" s="1297"/>
      <c r="HD423" s="1297"/>
      <c r="HE423" s="1297"/>
      <c r="HF423" s="1297"/>
      <c r="HG423" s="1297"/>
      <c r="HH423" s="1297"/>
      <c r="HI423" s="1297"/>
      <c r="HJ423" s="1297"/>
      <c r="HK423" s="1297"/>
      <c r="HL423" s="1297"/>
      <c r="HM423" s="1297"/>
      <c r="HN423" s="1297"/>
      <c r="HO423" s="1306"/>
      <c r="HP423" s="1306"/>
      <c r="HQ423" s="1306"/>
      <c r="HR423" s="1306"/>
      <c r="HS423" s="1306"/>
      <c r="HT423" s="1306"/>
      <c r="HU423" s="1306"/>
      <c r="HV423" s="1306"/>
      <c r="HW423" s="1306"/>
      <c r="HX423" s="1306"/>
      <c r="HY423" s="1306"/>
      <c r="HZ423" s="1306"/>
      <c r="IA423" s="1306"/>
      <c r="IB423" s="1306"/>
      <c r="IC423" s="1306"/>
      <c r="ID423" s="1306"/>
      <c r="IE423" s="1306"/>
      <c r="IF423" s="1306"/>
      <c r="IG423" s="1306"/>
    </row>
    <row r="424" spans="1:241" ht="25.5" hidden="1">
      <c r="A424" s="1086"/>
      <c r="B424" s="1228" t="str">
        <f>IF(B375="","",B375)</f>
        <v>LLA6G90</v>
      </c>
      <c r="C424" s="1131" t="str">
        <f t="shared" ref="C424:AI424" si="127">IF(C375="","",C375)</f>
        <v>Atelier d'écriture 2</v>
      </c>
      <c r="D424" s="1242" t="str">
        <f t="shared" si="127"/>
        <v/>
      </c>
      <c r="E424" s="657" t="str">
        <f t="shared" si="127"/>
        <v>UE TRONC COMMUN</v>
      </c>
      <c r="F424" s="651" t="str">
        <f t="shared" si="127"/>
        <v>L3 LLCER</v>
      </c>
      <c r="G424" s="579" t="s">
        <v>591</v>
      </c>
      <c r="H424" s="1175" t="str">
        <f t="shared" si="127"/>
        <v/>
      </c>
      <c r="I424" s="649" t="str">
        <f t="shared" si="127"/>
        <v>2</v>
      </c>
      <c r="J424" s="745" t="str">
        <f t="shared" si="127"/>
        <v>2</v>
      </c>
      <c r="K424" s="770" t="str">
        <f t="shared" si="127"/>
        <v>BARUT Benoît</v>
      </c>
      <c r="L424" s="770" t="str">
        <f t="shared" si="127"/>
        <v>09</v>
      </c>
      <c r="M424" s="770" t="str">
        <f t="shared" si="127"/>
        <v/>
      </c>
      <c r="N424" s="771" t="str">
        <f t="shared" si="127"/>
        <v/>
      </c>
      <c r="O424" s="695">
        <f t="shared" si="127"/>
        <v>15</v>
      </c>
      <c r="P424" s="582" t="str">
        <f t="shared" si="127"/>
        <v/>
      </c>
      <c r="Q424" s="1588" t="s">
        <v>1157</v>
      </c>
      <c r="R424" s="1588" t="s">
        <v>1118</v>
      </c>
      <c r="S424" s="1582">
        <f t="shared" si="127"/>
        <v>1</v>
      </c>
      <c r="T424" s="1437" t="str">
        <f t="shared" si="127"/>
        <v>CC</v>
      </c>
      <c r="U424" s="1437" t="str">
        <f t="shared" si="127"/>
        <v>écrit et oral</v>
      </c>
      <c r="V424" s="1437" t="str">
        <f t="shared" si="127"/>
        <v>2 écrits 1h30 et 1 oral 15 min</v>
      </c>
      <c r="W424" s="671">
        <f t="shared" si="127"/>
        <v>1</v>
      </c>
      <c r="X424" s="672" t="str">
        <f t="shared" si="127"/>
        <v>CT</v>
      </c>
      <c r="Y424" s="671" t="str">
        <f t="shared" si="127"/>
        <v>écrit</v>
      </c>
      <c r="Z424" s="660" t="str">
        <f t="shared" si="127"/>
        <v>2h00</v>
      </c>
      <c r="AA424" s="1436">
        <f t="shared" si="127"/>
        <v>1</v>
      </c>
      <c r="AB424" s="1457" t="str">
        <f t="shared" si="127"/>
        <v>CT</v>
      </c>
      <c r="AC424" s="1457" t="str">
        <f t="shared" si="127"/>
        <v>écrit</v>
      </c>
      <c r="AD424" s="1454" t="str">
        <f t="shared" si="127"/>
        <v>2h00</v>
      </c>
      <c r="AE424" s="671">
        <f t="shared" si="127"/>
        <v>1</v>
      </c>
      <c r="AF424" s="670" t="str">
        <f t="shared" si="127"/>
        <v>CT</v>
      </c>
      <c r="AG424" s="670" t="str">
        <f t="shared" si="127"/>
        <v>écrit</v>
      </c>
      <c r="AH424" s="670" t="str">
        <f t="shared" si="127"/>
        <v>2h00</v>
      </c>
      <c r="AI424" s="790" t="str">
        <f t="shared" si="127"/>
        <v/>
      </c>
    </row>
    <row r="425" spans="1:241" ht="30.75" hidden="1" customHeight="1">
      <c r="A425" s="1208" t="s">
        <v>961</v>
      </c>
      <c r="B425" s="1208" t="s">
        <v>962</v>
      </c>
      <c r="C425" s="804" t="s">
        <v>974</v>
      </c>
      <c r="D425" s="1232" t="s">
        <v>1028</v>
      </c>
      <c r="E425" s="1194" t="s">
        <v>596</v>
      </c>
      <c r="F425" s="1194"/>
      <c r="G425" s="1150"/>
      <c r="H425" s="1168"/>
      <c r="I425" s="1193">
        <f>+I427+I428+I429</f>
        <v>6</v>
      </c>
      <c r="J425" s="1193">
        <f>+J427+J428+J429</f>
        <v>6</v>
      </c>
      <c r="K425" s="1208"/>
      <c r="L425" s="1208"/>
      <c r="M425" s="1044"/>
      <c r="N425" s="889"/>
      <c r="O425" s="889"/>
      <c r="P425" s="889"/>
      <c r="Q425" s="1574"/>
      <c r="R425" s="1574"/>
      <c r="S425" s="1576"/>
      <c r="T425" s="1040"/>
      <c r="U425" s="1105"/>
      <c r="V425" s="967"/>
      <c r="W425" s="1105"/>
      <c r="X425" s="1105"/>
      <c r="Y425" s="1105"/>
      <c r="Z425" s="1105"/>
      <c r="AA425" s="1105"/>
      <c r="AB425" s="1105"/>
      <c r="AC425" s="1105"/>
      <c r="AD425" s="1105"/>
      <c r="AE425" s="1105"/>
      <c r="AF425" s="1105"/>
      <c r="AG425" s="1105"/>
      <c r="AH425" s="1105"/>
      <c r="AI425" s="884"/>
      <c r="HF425" s="1201"/>
      <c r="HG425" s="1201"/>
      <c r="HH425" s="1201"/>
      <c r="HI425" s="1201"/>
      <c r="HJ425" s="1201"/>
      <c r="HK425" s="1201"/>
      <c r="HL425" s="1201"/>
      <c r="HM425" s="1201"/>
      <c r="HN425" s="1201"/>
      <c r="HO425" s="1201"/>
      <c r="HP425" s="1201"/>
      <c r="HQ425" s="1201"/>
      <c r="HR425" s="1201"/>
      <c r="HS425" s="1201"/>
      <c r="HT425" s="1201"/>
      <c r="HU425" s="1201"/>
      <c r="HV425" s="1201"/>
      <c r="HW425" s="1201"/>
      <c r="HX425" s="1201"/>
      <c r="HY425" s="1201"/>
      <c r="HZ425" s="1201"/>
      <c r="IA425" s="1201"/>
      <c r="IB425" s="1201"/>
      <c r="IC425" s="1201"/>
      <c r="ID425" s="1201"/>
      <c r="IE425" s="1201"/>
      <c r="IF425" s="1201"/>
      <c r="IG425" s="1201"/>
    </row>
    <row r="426" spans="1:241" s="1303" customFormat="1" ht="27.75" hidden="1" customHeight="1">
      <c r="A426" s="1140" t="s">
        <v>992</v>
      </c>
      <c r="B426" s="1140" t="s">
        <v>993</v>
      </c>
      <c r="C426" s="1184" t="s">
        <v>994</v>
      </c>
      <c r="D426" s="1114"/>
      <c r="E426" s="1133" t="s">
        <v>120</v>
      </c>
      <c r="F426" s="1141"/>
      <c r="G426" s="1114" t="s">
        <v>1039</v>
      </c>
      <c r="H426" s="1171"/>
      <c r="I426" s="1113"/>
      <c r="J426" s="1113"/>
      <c r="K426" s="1207"/>
      <c r="L426" s="1207"/>
      <c r="M426" s="802"/>
      <c r="N426" s="801"/>
      <c r="O426" s="801"/>
      <c r="P426" s="801"/>
      <c r="Q426" s="1573"/>
      <c r="R426" s="1573"/>
      <c r="S426" s="1577"/>
      <c r="T426" s="801"/>
      <c r="U426" s="801"/>
      <c r="V426" s="801"/>
      <c r="W426" s="801"/>
      <c r="X426" s="801"/>
      <c r="Y426" s="801"/>
      <c r="Z426" s="801"/>
      <c r="AA426" s="801"/>
      <c r="AB426" s="801"/>
      <c r="AC426" s="801"/>
      <c r="AD426" s="801"/>
      <c r="AE426" s="801"/>
      <c r="AF426" s="801"/>
      <c r="AG426" s="801"/>
      <c r="AH426" s="801"/>
      <c r="AI426" s="801"/>
      <c r="AJ426" s="1061"/>
      <c r="AK426" s="1061"/>
      <c r="AL426" s="1061"/>
      <c r="AM426" s="1061"/>
      <c r="AN426" s="1061"/>
      <c r="AO426" s="1061"/>
      <c r="AP426" s="1061"/>
      <c r="AQ426" s="1061"/>
      <c r="AR426" s="1061"/>
      <c r="AS426" s="1061"/>
      <c r="AT426" s="1061"/>
      <c r="AU426" s="1061"/>
      <c r="AV426" s="1061"/>
      <c r="AW426" s="1061"/>
      <c r="AX426" s="1061"/>
      <c r="AY426" s="1061"/>
      <c r="AZ426" s="1061"/>
      <c r="BA426" s="1061"/>
      <c r="BB426" s="1061"/>
      <c r="BC426" s="1061"/>
      <c r="BD426" s="1061"/>
      <c r="BE426" s="1061"/>
      <c r="BF426" s="1061"/>
      <c r="BG426" s="1061"/>
      <c r="BH426" s="1061"/>
      <c r="BI426" s="1061"/>
      <c r="BJ426" s="1061"/>
      <c r="BK426" s="1061"/>
      <c r="BL426" s="1061"/>
      <c r="BM426" s="1061"/>
      <c r="BN426" s="1061"/>
      <c r="BO426" s="1061"/>
      <c r="BP426" s="1061"/>
      <c r="BQ426" s="1061"/>
      <c r="BR426" s="1061"/>
      <c r="BS426" s="1061"/>
      <c r="BT426" s="1061"/>
      <c r="BU426" s="1061"/>
      <c r="BV426" s="1061"/>
      <c r="BW426" s="1061"/>
      <c r="BX426" s="1061"/>
      <c r="BY426" s="1061"/>
      <c r="BZ426" s="1061"/>
      <c r="CA426" s="1061"/>
      <c r="CB426" s="1061"/>
      <c r="CC426" s="1061"/>
      <c r="CD426" s="1061"/>
      <c r="CE426" s="1061"/>
      <c r="CF426" s="1061"/>
      <c r="CG426" s="1061"/>
      <c r="CH426" s="1061"/>
      <c r="CI426" s="1061"/>
      <c r="CJ426" s="1061"/>
      <c r="CK426" s="1061"/>
      <c r="CL426" s="1061"/>
      <c r="CM426" s="1061"/>
      <c r="CN426" s="1061"/>
      <c r="CO426" s="1061"/>
      <c r="CP426" s="1061"/>
      <c r="CQ426" s="1061"/>
      <c r="CR426" s="1061"/>
      <c r="CS426" s="1061"/>
      <c r="CT426" s="1061"/>
      <c r="CU426" s="1061"/>
      <c r="CV426" s="1061"/>
      <c r="CW426" s="1061"/>
      <c r="CX426" s="1061"/>
      <c r="CY426" s="1061"/>
      <c r="CZ426" s="1061"/>
      <c r="DA426" s="1061"/>
      <c r="DB426" s="1061"/>
      <c r="DC426" s="1061"/>
      <c r="DD426" s="1061"/>
      <c r="DE426" s="1061"/>
      <c r="DF426" s="1061"/>
      <c r="DG426" s="1298"/>
      <c r="DH426" s="1298"/>
      <c r="DI426" s="1298"/>
      <c r="DJ426" s="1298"/>
      <c r="DK426" s="1298"/>
      <c r="DL426" s="1298"/>
      <c r="DM426" s="1298"/>
      <c r="DN426" s="1298"/>
      <c r="DO426" s="1298"/>
      <c r="DP426" s="1298"/>
      <c r="DQ426" s="1298"/>
      <c r="DR426" s="1298"/>
      <c r="DS426" s="1298"/>
      <c r="DT426" s="1298"/>
      <c r="DU426" s="1298"/>
      <c r="DV426" s="1298"/>
      <c r="DW426" s="1298"/>
      <c r="DX426" s="1298"/>
      <c r="DY426" s="1298"/>
      <c r="DZ426" s="1298"/>
      <c r="EA426" s="1298"/>
      <c r="EB426" s="1298"/>
      <c r="EC426" s="1298"/>
      <c r="ED426" s="1298"/>
      <c r="EE426" s="1298"/>
      <c r="EF426" s="1298"/>
      <c r="EG426" s="1298"/>
      <c r="EH426" s="1298"/>
      <c r="EI426" s="1298"/>
      <c r="EJ426" s="1298"/>
      <c r="EK426" s="1298"/>
      <c r="EL426" s="1298"/>
      <c r="EM426" s="1298"/>
      <c r="EN426" s="1298"/>
      <c r="EO426" s="1298"/>
      <c r="EP426" s="1298"/>
      <c r="EQ426" s="1298"/>
      <c r="ER426" s="1298"/>
      <c r="ES426" s="1298"/>
      <c r="ET426" s="1298"/>
      <c r="EU426" s="1298"/>
      <c r="EV426" s="1298"/>
      <c r="EW426" s="1298"/>
      <c r="EX426" s="1298"/>
      <c r="EY426" s="1298"/>
      <c r="EZ426" s="1298"/>
      <c r="FA426" s="1298"/>
      <c r="FB426" s="1298"/>
      <c r="FC426" s="1298"/>
      <c r="FD426" s="1298"/>
      <c r="FE426" s="1298"/>
      <c r="FF426" s="1298"/>
      <c r="FG426" s="1298"/>
      <c r="FH426" s="1298"/>
      <c r="FI426" s="1298"/>
      <c r="FJ426" s="1298"/>
      <c r="FK426" s="1298"/>
      <c r="FL426" s="1298"/>
      <c r="FM426" s="1298"/>
      <c r="FN426" s="1298"/>
      <c r="FO426" s="1298"/>
      <c r="FP426" s="1298"/>
      <c r="FQ426" s="1298"/>
      <c r="FR426" s="1298"/>
      <c r="FS426" s="1298"/>
      <c r="FT426" s="1298"/>
      <c r="FU426" s="1298"/>
      <c r="FV426" s="1298"/>
      <c r="FW426" s="1298"/>
      <c r="FX426" s="1298"/>
      <c r="FY426" s="1298"/>
      <c r="FZ426" s="1298"/>
      <c r="GA426" s="1298"/>
      <c r="GB426" s="1298"/>
      <c r="GC426" s="1298"/>
      <c r="GD426" s="1298"/>
      <c r="GE426" s="1298"/>
      <c r="GF426" s="1298"/>
      <c r="GG426" s="1298"/>
      <c r="GH426" s="1298"/>
      <c r="GI426" s="1298"/>
      <c r="GJ426" s="1298"/>
      <c r="GK426" s="1298"/>
      <c r="GL426" s="1298"/>
      <c r="GM426" s="1298"/>
      <c r="GN426" s="1298"/>
      <c r="GO426" s="1298"/>
      <c r="GP426" s="1298"/>
      <c r="GQ426" s="1298"/>
      <c r="GR426" s="1298"/>
      <c r="GS426" s="1298"/>
      <c r="GT426" s="1298"/>
      <c r="GU426" s="1298"/>
      <c r="GV426" s="1298"/>
      <c r="GW426" s="1298"/>
      <c r="GX426" s="1298"/>
      <c r="GY426" s="1298"/>
      <c r="GZ426" s="1298"/>
      <c r="HA426" s="1298"/>
      <c r="HB426" s="1298"/>
      <c r="HC426" s="1298"/>
      <c r="HD426" s="1298"/>
      <c r="HE426" s="1298"/>
      <c r="HF426" s="1298"/>
      <c r="HG426" s="1298"/>
      <c r="HH426" s="1298"/>
      <c r="HI426" s="1298"/>
      <c r="HJ426" s="1298"/>
      <c r="HK426" s="1298"/>
      <c r="HL426" s="1298"/>
      <c r="HM426" s="1298"/>
      <c r="HN426" s="1298"/>
    </row>
    <row r="427" spans="1:241" ht="53.25" hidden="1" customHeight="1">
      <c r="A427" s="935"/>
      <c r="B427" s="1224" t="s">
        <v>860</v>
      </c>
      <c r="C427" s="1183" t="s">
        <v>170</v>
      </c>
      <c r="D427" s="1027" t="s">
        <v>1026</v>
      </c>
      <c r="E427" s="579" t="s">
        <v>511</v>
      </c>
      <c r="F427" s="579"/>
      <c r="G427" s="579" t="s">
        <v>1039</v>
      </c>
      <c r="H427" s="1169"/>
      <c r="I427" s="649" t="s">
        <v>44</v>
      </c>
      <c r="J427" s="745">
        <v>2</v>
      </c>
      <c r="K427" s="1334" t="s">
        <v>800</v>
      </c>
      <c r="L427" s="770">
        <v>14</v>
      </c>
      <c r="M427" s="770"/>
      <c r="N427" s="673"/>
      <c r="O427" s="641">
        <v>18</v>
      </c>
      <c r="P427" s="582"/>
      <c r="Q427" s="1632" t="s">
        <v>1152</v>
      </c>
      <c r="R427" s="1632" t="s">
        <v>1153</v>
      </c>
      <c r="S427" s="1578" t="s">
        <v>1048</v>
      </c>
      <c r="T427" s="1357" t="s">
        <v>109</v>
      </c>
      <c r="U427" s="1357" t="s">
        <v>108</v>
      </c>
      <c r="V427" s="1357" t="s">
        <v>148</v>
      </c>
      <c r="W427" s="661">
        <v>1</v>
      </c>
      <c r="X427" s="660" t="s">
        <v>107</v>
      </c>
      <c r="Y427" s="660" t="s">
        <v>108</v>
      </c>
      <c r="Z427" s="660" t="s">
        <v>148</v>
      </c>
      <c r="AA427" s="1356">
        <v>1</v>
      </c>
      <c r="AB427" s="1357" t="s">
        <v>107</v>
      </c>
      <c r="AC427" s="1357" t="s">
        <v>108</v>
      </c>
      <c r="AD427" s="1357" t="s">
        <v>148</v>
      </c>
      <c r="AE427" s="661">
        <v>1</v>
      </c>
      <c r="AF427" s="660" t="s">
        <v>107</v>
      </c>
      <c r="AG427" s="660" t="s">
        <v>108</v>
      </c>
      <c r="AH427" s="660" t="s">
        <v>148</v>
      </c>
      <c r="AI427" s="790" t="s">
        <v>477</v>
      </c>
    </row>
    <row r="428" spans="1:241" ht="53.25" hidden="1" customHeight="1">
      <c r="A428" s="935"/>
      <c r="B428" s="1224" t="s">
        <v>861</v>
      </c>
      <c r="C428" s="1183" t="s">
        <v>171</v>
      </c>
      <c r="D428" s="1027" t="s">
        <v>907</v>
      </c>
      <c r="E428" s="579" t="s">
        <v>511</v>
      </c>
      <c r="F428" s="579"/>
      <c r="G428" s="579" t="s">
        <v>1039</v>
      </c>
      <c r="H428" s="1169"/>
      <c r="I428" s="649" t="s">
        <v>44</v>
      </c>
      <c r="J428" s="745">
        <v>2</v>
      </c>
      <c r="K428" s="1334" t="s">
        <v>806</v>
      </c>
      <c r="L428" s="770">
        <v>14</v>
      </c>
      <c r="M428" s="770"/>
      <c r="N428" s="673"/>
      <c r="O428" s="641">
        <v>18</v>
      </c>
      <c r="P428" s="582"/>
      <c r="Q428" s="1632" t="s">
        <v>1151</v>
      </c>
      <c r="R428" s="1632" t="s">
        <v>1148</v>
      </c>
      <c r="S428" s="1585">
        <v>1</v>
      </c>
      <c r="T428" s="1357" t="s">
        <v>104</v>
      </c>
      <c r="U428" s="1357" t="s">
        <v>113</v>
      </c>
      <c r="V428" s="1357"/>
      <c r="W428" s="661">
        <v>1</v>
      </c>
      <c r="X428" s="660" t="s">
        <v>107</v>
      </c>
      <c r="Y428" s="660" t="s">
        <v>105</v>
      </c>
      <c r="Z428" s="660" t="s">
        <v>125</v>
      </c>
      <c r="AA428" s="1356">
        <v>1</v>
      </c>
      <c r="AB428" s="1357" t="s">
        <v>107</v>
      </c>
      <c r="AC428" s="1357" t="s">
        <v>105</v>
      </c>
      <c r="AD428" s="1357" t="s">
        <v>125</v>
      </c>
      <c r="AE428" s="661">
        <v>1</v>
      </c>
      <c r="AF428" s="660" t="s">
        <v>107</v>
      </c>
      <c r="AG428" s="660" t="s">
        <v>105</v>
      </c>
      <c r="AH428" s="660" t="s">
        <v>125</v>
      </c>
      <c r="AI428" s="790" t="s">
        <v>478</v>
      </c>
    </row>
    <row r="429" spans="1:241" ht="53.25" hidden="1" customHeight="1">
      <c r="A429" s="935"/>
      <c r="B429" s="1224" t="s">
        <v>971</v>
      </c>
      <c r="C429" s="1254" t="s">
        <v>972</v>
      </c>
      <c r="D429" s="1027" t="s">
        <v>1027</v>
      </c>
      <c r="E429" s="579" t="s">
        <v>511</v>
      </c>
      <c r="F429" s="579"/>
      <c r="G429" s="579" t="s">
        <v>1039</v>
      </c>
      <c r="H429" s="1169"/>
      <c r="I429" s="649" t="s">
        <v>44</v>
      </c>
      <c r="J429" s="745">
        <v>2</v>
      </c>
      <c r="K429" s="1334" t="s">
        <v>1014</v>
      </c>
      <c r="L429" s="770">
        <v>14</v>
      </c>
      <c r="M429" s="770"/>
      <c r="N429" s="673"/>
      <c r="O429" s="641">
        <v>18</v>
      </c>
      <c r="P429" s="582"/>
      <c r="Q429" s="1632" t="s">
        <v>1145</v>
      </c>
      <c r="R429" s="1632" t="s">
        <v>1146</v>
      </c>
      <c r="S429" s="1585">
        <v>1</v>
      </c>
      <c r="T429" s="1357" t="s">
        <v>104</v>
      </c>
      <c r="U429" s="1357" t="s">
        <v>113</v>
      </c>
      <c r="V429" s="1357" t="s">
        <v>1001</v>
      </c>
      <c r="W429" s="661">
        <v>1</v>
      </c>
      <c r="X429" s="660" t="s">
        <v>107</v>
      </c>
      <c r="Y429" s="660" t="s">
        <v>105</v>
      </c>
      <c r="Z429" s="660" t="s">
        <v>115</v>
      </c>
      <c r="AA429" s="1356">
        <v>1</v>
      </c>
      <c r="AB429" s="1357" t="s">
        <v>107</v>
      </c>
      <c r="AC429" s="1357" t="s">
        <v>105</v>
      </c>
      <c r="AD429" s="1357" t="s">
        <v>115</v>
      </c>
      <c r="AE429" s="661">
        <v>1</v>
      </c>
      <c r="AF429" s="660" t="s">
        <v>107</v>
      </c>
      <c r="AG429" s="660" t="s">
        <v>105</v>
      </c>
      <c r="AH429" s="660" t="s">
        <v>115</v>
      </c>
      <c r="AI429" s="790" t="s">
        <v>479</v>
      </c>
    </row>
    <row r="430" spans="1:241" ht="30.75" hidden="1" customHeight="1">
      <c r="A430" s="1208" t="s">
        <v>963</v>
      </c>
      <c r="B430" s="1208" t="s">
        <v>964</v>
      </c>
      <c r="C430" s="1188" t="s">
        <v>975</v>
      </c>
      <c r="D430" s="1232" t="s">
        <v>1029</v>
      </c>
      <c r="E430" s="1194" t="s">
        <v>596</v>
      </c>
      <c r="F430" s="1194"/>
      <c r="G430" s="1150"/>
      <c r="H430" s="1168"/>
      <c r="I430" s="1193">
        <f>+I432+I433</f>
        <v>6</v>
      </c>
      <c r="J430" s="1193">
        <f>+J432+J433</f>
        <v>6</v>
      </c>
      <c r="K430" s="1208"/>
      <c r="L430" s="1208"/>
      <c r="M430" s="1044"/>
      <c r="N430" s="889"/>
      <c r="O430" s="889"/>
      <c r="P430" s="889"/>
      <c r="Q430" s="1574"/>
      <c r="R430" s="1574"/>
      <c r="S430" s="1576"/>
      <c r="T430" s="1040"/>
      <c r="U430" s="1105"/>
      <c r="V430" s="967"/>
      <c r="W430" s="1105"/>
      <c r="X430" s="1105"/>
      <c r="Y430" s="1105"/>
      <c r="Z430" s="1105"/>
      <c r="AA430" s="1105"/>
      <c r="AB430" s="1105"/>
      <c r="AC430" s="1105"/>
      <c r="AD430" s="1105"/>
      <c r="AE430" s="1105"/>
      <c r="AF430" s="1105"/>
      <c r="AG430" s="1105"/>
      <c r="AH430" s="1105"/>
      <c r="AI430" s="884"/>
      <c r="HF430" s="1201"/>
      <c r="HG430" s="1201"/>
      <c r="HH430" s="1201"/>
      <c r="HI430" s="1201"/>
      <c r="HJ430" s="1201"/>
      <c r="HK430" s="1201"/>
      <c r="HL430" s="1201"/>
      <c r="HM430" s="1201"/>
      <c r="HN430" s="1201"/>
      <c r="HO430" s="1201"/>
      <c r="HP430" s="1201"/>
      <c r="HQ430" s="1201"/>
      <c r="HR430" s="1201"/>
      <c r="HS430" s="1201"/>
      <c r="HT430" s="1201"/>
      <c r="HU430" s="1201"/>
      <c r="HV430" s="1201"/>
      <c r="HW430" s="1201"/>
      <c r="HX430" s="1201"/>
      <c r="HY430" s="1201"/>
      <c r="HZ430" s="1201"/>
      <c r="IA430" s="1201"/>
      <c r="IB430" s="1201"/>
      <c r="IC430" s="1201"/>
      <c r="ID430" s="1201"/>
      <c r="IE430" s="1201"/>
      <c r="IF430" s="1201"/>
      <c r="IG430" s="1201"/>
    </row>
    <row r="431" spans="1:241" s="1303" customFormat="1" ht="25.5" hidden="1">
      <c r="A431" s="1140" t="str">
        <f>IF(A382="","",A382)</f>
        <v>LOLA6J02</v>
      </c>
      <c r="B431" s="1140" t="str">
        <f t="shared" ref="B431:G431" si="128">IF(B382="","",B382)</f>
        <v>LLA6J70</v>
      </c>
      <c r="C431" s="1184" t="str">
        <f t="shared" si="128"/>
        <v>UE spécialisation parcours commerce international S6</v>
      </c>
      <c r="D431" s="1114" t="str">
        <f t="shared" si="128"/>
        <v/>
      </c>
      <c r="E431" s="1133" t="str">
        <f t="shared" si="128"/>
        <v>BLOC</v>
      </c>
      <c r="F431" s="1141" t="str">
        <f t="shared" si="128"/>
        <v/>
      </c>
      <c r="G431" s="1114" t="str">
        <f t="shared" si="128"/>
        <v>LEA</v>
      </c>
      <c r="H431" s="1171"/>
      <c r="I431" s="1113" t="str">
        <f t="shared" ref="I431:AI431" si="129">IF(I382="","",I382)</f>
        <v/>
      </c>
      <c r="J431" s="1113" t="str">
        <f t="shared" si="129"/>
        <v/>
      </c>
      <c r="K431" s="1207" t="str">
        <f t="shared" si="129"/>
        <v/>
      </c>
      <c r="L431" s="1207" t="str">
        <f t="shared" si="129"/>
        <v/>
      </c>
      <c r="M431" s="802" t="str">
        <f t="shared" si="129"/>
        <v/>
      </c>
      <c r="N431" s="801" t="str">
        <f t="shared" si="129"/>
        <v/>
      </c>
      <c r="O431" s="801" t="str">
        <f t="shared" si="129"/>
        <v/>
      </c>
      <c r="P431" s="801" t="str">
        <f t="shared" si="129"/>
        <v/>
      </c>
      <c r="Q431" s="1573"/>
      <c r="R431" s="1573"/>
      <c r="S431" s="1577" t="str">
        <f t="shared" si="129"/>
        <v/>
      </c>
      <c r="T431" s="801" t="str">
        <f t="shared" si="129"/>
        <v/>
      </c>
      <c r="U431" s="801" t="str">
        <f t="shared" si="129"/>
        <v/>
      </c>
      <c r="V431" s="801" t="str">
        <f t="shared" si="129"/>
        <v/>
      </c>
      <c r="W431" s="801" t="str">
        <f t="shared" si="129"/>
        <v/>
      </c>
      <c r="X431" s="801" t="str">
        <f t="shared" si="129"/>
        <v/>
      </c>
      <c r="Y431" s="801" t="str">
        <f t="shared" si="129"/>
        <v/>
      </c>
      <c r="Z431" s="801" t="str">
        <f t="shared" si="129"/>
        <v/>
      </c>
      <c r="AA431" s="801" t="str">
        <f t="shared" si="129"/>
        <v/>
      </c>
      <c r="AB431" s="801" t="str">
        <f t="shared" si="129"/>
        <v/>
      </c>
      <c r="AC431" s="801" t="str">
        <f t="shared" si="129"/>
        <v/>
      </c>
      <c r="AD431" s="801" t="str">
        <f t="shared" si="129"/>
        <v/>
      </c>
      <c r="AE431" s="801" t="str">
        <f t="shared" si="129"/>
        <v/>
      </c>
      <c r="AF431" s="801" t="str">
        <f t="shared" si="129"/>
        <v/>
      </c>
      <c r="AG431" s="801" t="str">
        <f t="shared" si="129"/>
        <v/>
      </c>
      <c r="AH431" s="801" t="str">
        <f t="shared" si="129"/>
        <v/>
      </c>
      <c r="AI431" s="801" t="str">
        <f t="shared" si="129"/>
        <v/>
      </c>
      <c r="AJ431" s="1061"/>
      <c r="AK431" s="1061"/>
      <c r="AL431" s="1061"/>
      <c r="AM431" s="1061"/>
      <c r="AN431" s="1061"/>
      <c r="AO431" s="1061"/>
      <c r="AP431" s="1061"/>
      <c r="AQ431" s="1061"/>
      <c r="AR431" s="1061"/>
      <c r="AS431" s="1061"/>
      <c r="AT431" s="1061"/>
      <c r="AU431" s="1061"/>
      <c r="AV431" s="1061"/>
      <c r="AW431" s="1061"/>
      <c r="AX431" s="1061"/>
      <c r="AY431" s="1061"/>
      <c r="AZ431" s="1061"/>
      <c r="BA431" s="1061"/>
      <c r="BB431" s="1061"/>
      <c r="BC431" s="1061"/>
      <c r="BD431" s="1061"/>
      <c r="BE431" s="1061"/>
      <c r="BF431" s="1061"/>
      <c r="BG431" s="1061"/>
      <c r="BH431" s="1061"/>
      <c r="BI431" s="1061"/>
      <c r="BJ431" s="1061"/>
      <c r="BK431" s="1061"/>
      <c r="BL431" s="1061"/>
      <c r="BM431" s="1061"/>
      <c r="BN431" s="1061"/>
      <c r="BO431" s="1061"/>
      <c r="BP431" s="1061"/>
      <c r="BQ431" s="1061"/>
      <c r="BR431" s="1061"/>
      <c r="BS431" s="1061"/>
      <c r="BT431" s="1061"/>
      <c r="BU431" s="1061"/>
      <c r="BV431" s="1061"/>
      <c r="BW431" s="1061"/>
      <c r="BX431" s="1061"/>
      <c r="BY431" s="1061"/>
      <c r="BZ431" s="1061"/>
      <c r="CA431" s="1061"/>
      <c r="CB431" s="1061"/>
      <c r="CC431" s="1061"/>
      <c r="CD431" s="1061"/>
      <c r="CE431" s="1061"/>
      <c r="CF431" s="1061"/>
      <c r="CG431" s="1061"/>
      <c r="CH431" s="1061"/>
      <c r="CI431" s="1061"/>
      <c r="CJ431" s="1061"/>
      <c r="CK431" s="1061"/>
      <c r="CL431" s="1061"/>
      <c r="CM431" s="1061"/>
      <c r="CN431" s="1061"/>
      <c r="CO431" s="1061"/>
      <c r="CP431" s="1061"/>
      <c r="CQ431" s="1061"/>
      <c r="CR431" s="1061"/>
      <c r="CS431" s="1061"/>
      <c r="CT431" s="1061"/>
      <c r="CU431" s="1061"/>
      <c r="CV431" s="1061"/>
      <c r="CW431" s="1061"/>
      <c r="CX431" s="1061"/>
      <c r="CY431" s="1061"/>
      <c r="CZ431" s="1061"/>
      <c r="DA431" s="1061"/>
      <c r="DB431" s="1061"/>
      <c r="DC431" s="1061"/>
      <c r="DD431" s="1061"/>
      <c r="DE431" s="1061"/>
      <c r="DF431" s="1061"/>
      <c r="DG431" s="1298"/>
      <c r="DH431" s="1298"/>
      <c r="DI431" s="1298"/>
      <c r="DJ431" s="1298"/>
      <c r="DK431" s="1298"/>
      <c r="DL431" s="1298"/>
      <c r="DM431" s="1298"/>
      <c r="DN431" s="1298"/>
      <c r="DO431" s="1298"/>
      <c r="DP431" s="1298"/>
      <c r="DQ431" s="1298"/>
      <c r="DR431" s="1298"/>
      <c r="DS431" s="1298"/>
      <c r="DT431" s="1298"/>
      <c r="DU431" s="1298"/>
      <c r="DV431" s="1298"/>
      <c r="DW431" s="1298"/>
      <c r="DX431" s="1298"/>
      <c r="DY431" s="1298"/>
      <c r="DZ431" s="1298"/>
      <c r="EA431" s="1298"/>
      <c r="EB431" s="1298"/>
      <c r="EC431" s="1298"/>
      <c r="ED431" s="1298"/>
      <c r="EE431" s="1298"/>
      <c r="EF431" s="1298"/>
      <c r="EG431" s="1298"/>
      <c r="EH431" s="1298"/>
      <c r="EI431" s="1298"/>
      <c r="EJ431" s="1298"/>
      <c r="EK431" s="1298"/>
      <c r="EL431" s="1298"/>
      <c r="EM431" s="1298"/>
      <c r="EN431" s="1298"/>
      <c r="EO431" s="1298"/>
      <c r="EP431" s="1298"/>
      <c r="EQ431" s="1298"/>
      <c r="ER431" s="1298"/>
      <c r="ES431" s="1298"/>
      <c r="ET431" s="1298"/>
      <c r="EU431" s="1298"/>
      <c r="EV431" s="1298"/>
      <c r="EW431" s="1298"/>
      <c r="EX431" s="1298"/>
      <c r="EY431" s="1298"/>
      <c r="EZ431" s="1298"/>
      <c r="FA431" s="1298"/>
      <c r="FB431" s="1298"/>
      <c r="FC431" s="1298"/>
      <c r="FD431" s="1298"/>
      <c r="FE431" s="1298"/>
      <c r="FF431" s="1298"/>
      <c r="FG431" s="1298"/>
      <c r="FH431" s="1298"/>
      <c r="FI431" s="1298"/>
      <c r="FJ431" s="1298"/>
      <c r="FK431" s="1298"/>
      <c r="FL431" s="1298"/>
      <c r="FM431" s="1298"/>
      <c r="FN431" s="1298"/>
      <c r="FO431" s="1298"/>
      <c r="FP431" s="1298"/>
      <c r="FQ431" s="1298"/>
      <c r="FR431" s="1298"/>
      <c r="FS431" s="1298"/>
      <c r="FT431" s="1298"/>
      <c r="FU431" s="1298"/>
      <c r="FV431" s="1298"/>
      <c r="FW431" s="1298"/>
      <c r="FX431" s="1298"/>
      <c r="FY431" s="1298"/>
      <c r="FZ431" s="1298"/>
      <c r="GA431" s="1298"/>
      <c r="GB431" s="1298"/>
      <c r="GC431" s="1298"/>
      <c r="GD431" s="1298"/>
      <c r="GE431" s="1298"/>
      <c r="GF431" s="1298"/>
      <c r="GG431" s="1298"/>
      <c r="GH431" s="1298"/>
      <c r="GI431" s="1298"/>
      <c r="GJ431" s="1298"/>
      <c r="GK431" s="1298"/>
      <c r="GL431" s="1298"/>
      <c r="GM431" s="1298"/>
      <c r="GN431" s="1298"/>
      <c r="GO431" s="1298"/>
      <c r="GP431" s="1298"/>
      <c r="GQ431" s="1298"/>
      <c r="GR431" s="1298"/>
      <c r="GS431" s="1298"/>
      <c r="GT431" s="1298"/>
      <c r="GU431" s="1298"/>
      <c r="GV431" s="1298"/>
      <c r="GW431" s="1298"/>
      <c r="GX431" s="1298"/>
      <c r="GY431" s="1298"/>
      <c r="GZ431" s="1298"/>
      <c r="HA431" s="1298"/>
      <c r="HB431" s="1298"/>
      <c r="HC431" s="1298"/>
      <c r="HD431" s="1298"/>
      <c r="HE431" s="1298"/>
      <c r="HF431" s="1298"/>
      <c r="HG431" s="1298"/>
      <c r="HH431" s="1298"/>
      <c r="HI431" s="1298"/>
      <c r="HJ431" s="1298"/>
      <c r="HK431" s="1298"/>
      <c r="HL431" s="1298"/>
      <c r="HM431" s="1298"/>
      <c r="HN431" s="1298"/>
    </row>
    <row r="432" spans="1:241" s="1518" customFormat="1" ht="38.25" hidden="1">
      <c r="A432" s="935" t="str">
        <f t="shared" ref="A432:G433" si="130">IF(A383="","",A383)</f>
        <v/>
      </c>
      <c r="B432" s="1181" t="str">
        <f t="shared" si="130"/>
        <v>LLA6J7A</v>
      </c>
      <c r="C432" s="1153" t="str">
        <f t="shared" si="130"/>
        <v>Management interculturel</v>
      </c>
      <c r="D432" s="1027" t="str">
        <f t="shared" si="130"/>
        <v>LOL6B9RLOL6C9HLOL6J7C</v>
      </c>
      <c r="E432" s="579" t="str">
        <f t="shared" si="130"/>
        <v>UE spécialisation</v>
      </c>
      <c r="F432" s="579" t="str">
        <f t="shared" si="130"/>
        <v>L3 LLCER et LEA parc. Commerce international</v>
      </c>
      <c r="G432" s="579" t="str">
        <f t="shared" si="130"/>
        <v>LEA</v>
      </c>
      <c r="H432" s="1169"/>
      <c r="I432" s="649" t="str">
        <f t="shared" ref="I432:AI432" si="131">IF(I383="","",I383)</f>
        <v>3</v>
      </c>
      <c r="J432" s="745">
        <f t="shared" si="131"/>
        <v>3</v>
      </c>
      <c r="K432" s="1215" t="str">
        <f t="shared" si="131"/>
        <v>NOËL Isabelle</v>
      </c>
      <c r="L432" s="770" t="str">
        <f t="shared" si="131"/>
        <v>06</v>
      </c>
      <c r="M432" s="770" t="str">
        <f t="shared" si="131"/>
        <v/>
      </c>
      <c r="N432" s="765" t="str">
        <f t="shared" si="131"/>
        <v/>
      </c>
      <c r="O432" s="1353">
        <f t="shared" si="131"/>
        <v>20</v>
      </c>
      <c r="P432" s="582" t="str">
        <f t="shared" si="131"/>
        <v/>
      </c>
      <c r="Q432" s="582" t="str">
        <f t="shared" ref="Q432:R432" si="132">IF(Q383="","",Q383)</f>
        <v>PAS DE CHANGEMENT</v>
      </c>
      <c r="R432" s="582" t="str">
        <f t="shared" si="132"/>
        <v>100 % CT Devoir maison</v>
      </c>
      <c r="S432" s="1575">
        <f t="shared" si="131"/>
        <v>1</v>
      </c>
      <c r="T432" s="1454" t="str">
        <f t="shared" si="131"/>
        <v>CC</v>
      </c>
      <c r="U432" s="1454" t="str">
        <f t="shared" si="131"/>
        <v>écrit</v>
      </c>
      <c r="V432" s="1519" t="str">
        <f t="shared" si="131"/>
        <v>1h00</v>
      </c>
      <c r="W432" s="674">
        <f t="shared" si="131"/>
        <v>1</v>
      </c>
      <c r="X432" s="675" t="str">
        <f t="shared" si="131"/>
        <v>CT</v>
      </c>
      <c r="Y432" s="675" t="str">
        <f t="shared" si="131"/>
        <v>écrit</v>
      </c>
      <c r="Z432" s="1519" t="str">
        <f t="shared" si="131"/>
        <v>1h00</v>
      </c>
      <c r="AA432" s="1453">
        <f t="shared" si="131"/>
        <v>1</v>
      </c>
      <c r="AB432" s="1454" t="str">
        <f t="shared" si="131"/>
        <v>CT</v>
      </c>
      <c r="AC432" s="1454" t="str">
        <f t="shared" si="131"/>
        <v>écrit</v>
      </c>
      <c r="AD432" s="1519" t="str">
        <f t="shared" si="131"/>
        <v>1h00</v>
      </c>
      <c r="AE432" s="674">
        <f t="shared" si="131"/>
        <v>1</v>
      </c>
      <c r="AF432" s="675" t="str">
        <f t="shared" si="131"/>
        <v>CT</v>
      </c>
      <c r="AG432" s="675" t="str">
        <f t="shared" si="131"/>
        <v>écrit</v>
      </c>
      <c r="AH432" s="1519" t="str">
        <f t="shared" si="131"/>
        <v>1h00</v>
      </c>
      <c r="AI432" s="790" t="str">
        <f t="shared" si="131"/>
        <v>Etude des principaux concepts nécessaires à une bonne gestion des relations interpersonnelles dans un environnement interculturel :- concepts de base de l'analyse interculturelle- culture et pratiques managériales- la négociation internationale</v>
      </c>
      <c r="AJ432" s="1516"/>
      <c r="AK432" s="1516"/>
      <c r="AL432" s="1516"/>
      <c r="AM432" s="1516"/>
      <c r="AN432" s="1516"/>
      <c r="AO432" s="1516"/>
      <c r="AP432" s="1516"/>
      <c r="AQ432" s="1516"/>
      <c r="AR432" s="1516"/>
      <c r="AS432" s="1516"/>
      <c r="AT432" s="1516"/>
      <c r="AU432" s="1516"/>
      <c r="AV432" s="1516"/>
      <c r="AW432" s="1516"/>
      <c r="AX432" s="1516"/>
      <c r="AY432" s="1516"/>
      <c r="AZ432" s="1516"/>
      <c r="BA432" s="1516"/>
      <c r="BB432" s="1516"/>
      <c r="BC432" s="1516"/>
      <c r="BD432" s="1516"/>
      <c r="BE432" s="1516"/>
      <c r="BF432" s="1516"/>
      <c r="BG432" s="1516"/>
      <c r="BH432" s="1516"/>
      <c r="BI432" s="1516"/>
      <c r="BJ432" s="1516"/>
      <c r="BK432" s="1516"/>
      <c r="BL432" s="1516"/>
      <c r="BM432" s="1516"/>
      <c r="BN432" s="1516"/>
      <c r="BO432" s="1516"/>
      <c r="BP432" s="1516"/>
      <c r="BQ432" s="1516"/>
      <c r="BR432" s="1516"/>
      <c r="BS432" s="1516"/>
      <c r="BT432" s="1516"/>
      <c r="BU432" s="1516"/>
      <c r="BV432" s="1516"/>
      <c r="BW432" s="1516"/>
      <c r="BX432" s="1516"/>
      <c r="BY432" s="1516"/>
      <c r="BZ432" s="1516"/>
      <c r="CA432" s="1516"/>
      <c r="CB432" s="1516"/>
      <c r="CC432" s="1516"/>
      <c r="CD432" s="1516"/>
      <c r="CE432" s="1516"/>
      <c r="CF432" s="1516"/>
      <c r="CG432" s="1516"/>
      <c r="CH432" s="1516"/>
      <c r="CI432" s="1516"/>
      <c r="CJ432" s="1516"/>
      <c r="CK432" s="1516"/>
      <c r="CL432" s="1516"/>
      <c r="CM432" s="1516"/>
      <c r="CN432" s="1516"/>
      <c r="CO432" s="1516"/>
      <c r="CP432" s="1516"/>
      <c r="CQ432" s="1516"/>
      <c r="CR432" s="1516"/>
      <c r="CS432" s="1516"/>
      <c r="CT432" s="1516"/>
      <c r="CU432" s="1516"/>
      <c r="CV432" s="1516"/>
      <c r="CW432" s="1516"/>
      <c r="CX432" s="1516"/>
      <c r="CY432" s="1516"/>
      <c r="CZ432" s="1516"/>
      <c r="DA432" s="1516"/>
      <c r="DB432" s="1516"/>
      <c r="DC432" s="1516"/>
      <c r="DD432" s="1516"/>
      <c r="DE432" s="1516"/>
      <c r="DF432" s="1516"/>
      <c r="DG432" s="1517"/>
      <c r="DH432" s="1517"/>
      <c r="DI432" s="1517"/>
      <c r="DJ432" s="1517"/>
      <c r="DK432" s="1517"/>
      <c r="DL432" s="1517"/>
      <c r="DM432" s="1517"/>
      <c r="DN432" s="1517"/>
      <c r="DO432" s="1517"/>
      <c r="DP432" s="1517"/>
      <c r="DQ432" s="1517"/>
      <c r="DR432" s="1517"/>
      <c r="DS432" s="1517"/>
      <c r="DT432" s="1517"/>
      <c r="DU432" s="1517"/>
      <c r="DV432" s="1517"/>
      <c r="DW432" s="1517"/>
      <c r="DX432" s="1517"/>
      <c r="DY432" s="1517"/>
      <c r="DZ432" s="1517"/>
      <c r="EA432" s="1517"/>
      <c r="EB432" s="1517"/>
      <c r="EC432" s="1517"/>
      <c r="ED432" s="1517"/>
      <c r="EE432" s="1517"/>
      <c r="EF432" s="1517"/>
      <c r="EG432" s="1517"/>
      <c r="EH432" s="1517"/>
      <c r="EI432" s="1517"/>
      <c r="EJ432" s="1517"/>
      <c r="EK432" s="1517"/>
      <c r="EL432" s="1517"/>
      <c r="EM432" s="1517"/>
      <c r="EN432" s="1517"/>
      <c r="EO432" s="1517"/>
      <c r="EP432" s="1517"/>
      <c r="EQ432" s="1517"/>
      <c r="ER432" s="1517"/>
      <c r="ES432" s="1517"/>
      <c r="ET432" s="1517"/>
      <c r="EU432" s="1517"/>
      <c r="EV432" s="1517"/>
      <c r="EW432" s="1517"/>
      <c r="EX432" s="1517"/>
      <c r="EY432" s="1517"/>
      <c r="EZ432" s="1517"/>
      <c r="FA432" s="1517"/>
      <c r="FB432" s="1517"/>
      <c r="FC432" s="1517"/>
      <c r="FD432" s="1517"/>
      <c r="FE432" s="1517"/>
      <c r="FF432" s="1517"/>
      <c r="FG432" s="1517"/>
      <c r="FH432" s="1517"/>
      <c r="FI432" s="1517"/>
      <c r="FJ432" s="1517"/>
      <c r="FK432" s="1517"/>
      <c r="FL432" s="1517"/>
      <c r="FM432" s="1517"/>
      <c r="FN432" s="1517"/>
      <c r="FO432" s="1517"/>
      <c r="FP432" s="1517"/>
      <c r="FQ432" s="1517"/>
      <c r="FR432" s="1517"/>
      <c r="FS432" s="1517"/>
      <c r="FT432" s="1517"/>
      <c r="FU432" s="1517"/>
      <c r="FV432" s="1517"/>
      <c r="FW432" s="1517"/>
      <c r="FX432" s="1517"/>
      <c r="FY432" s="1517"/>
      <c r="FZ432" s="1517"/>
      <c r="GA432" s="1517"/>
      <c r="GB432" s="1517"/>
      <c r="GC432" s="1517"/>
      <c r="GD432" s="1517"/>
      <c r="GE432" s="1517"/>
      <c r="GF432" s="1517"/>
      <c r="GG432" s="1517"/>
      <c r="GH432" s="1517"/>
      <c r="GI432" s="1517"/>
      <c r="GJ432" s="1517"/>
      <c r="GK432" s="1517"/>
      <c r="GL432" s="1517"/>
      <c r="GM432" s="1517"/>
      <c r="GN432" s="1517"/>
      <c r="GO432" s="1517"/>
      <c r="GP432" s="1517"/>
      <c r="GQ432" s="1517"/>
      <c r="GR432" s="1517"/>
      <c r="GS432" s="1517"/>
      <c r="GT432" s="1517"/>
      <c r="GU432" s="1517"/>
      <c r="GV432" s="1517"/>
      <c r="GW432" s="1517"/>
      <c r="GX432" s="1517"/>
      <c r="GY432" s="1517"/>
      <c r="GZ432" s="1517"/>
      <c r="HA432" s="1517"/>
      <c r="HB432" s="1517"/>
      <c r="HC432" s="1517"/>
      <c r="HD432" s="1517"/>
      <c r="HE432" s="1517"/>
    </row>
    <row r="433" spans="1:241" s="1303" customFormat="1" ht="51" hidden="1">
      <c r="A433" s="935" t="str">
        <f t="shared" si="130"/>
        <v/>
      </c>
      <c r="B433" s="1181" t="str">
        <f t="shared" si="130"/>
        <v>LLA6J7B</v>
      </c>
      <c r="C433" s="1153" t="str">
        <f t="shared" si="130"/>
        <v>Droit des contrats de la Common law</v>
      </c>
      <c r="D433" s="1027" t="str">
        <f t="shared" si="130"/>
        <v>LOL6B9PLOL6C9FLOL6J7B</v>
      </c>
      <c r="E433" s="579" t="str">
        <f t="shared" si="130"/>
        <v>UE spécialisation</v>
      </c>
      <c r="F433" s="579" t="str">
        <f t="shared" si="130"/>
        <v>L3 LLCER et LEA parc. Commerce international</v>
      </c>
      <c r="G433" s="579" t="str">
        <f t="shared" si="130"/>
        <v>LEA</v>
      </c>
      <c r="H433" s="1169"/>
      <c r="I433" s="649" t="str">
        <f t="shared" ref="I433:AI433" si="133">IF(I384="","",I384)</f>
        <v>3</v>
      </c>
      <c r="J433" s="745">
        <f t="shared" si="133"/>
        <v>3</v>
      </c>
      <c r="K433" s="1215" t="str">
        <f t="shared" si="133"/>
        <v>GALLET Elodie</v>
      </c>
      <c r="L433" s="770" t="str">
        <f t="shared" si="133"/>
        <v>01 et 02</v>
      </c>
      <c r="M433" s="770" t="str">
        <f t="shared" si="133"/>
        <v/>
      </c>
      <c r="N433" s="767">
        <f t="shared" si="133"/>
        <v>10</v>
      </c>
      <c r="O433" s="692">
        <f t="shared" si="133"/>
        <v>10</v>
      </c>
      <c r="P433" s="582" t="str">
        <f t="shared" si="133"/>
        <v/>
      </c>
      <c r="Q433" s="582" t="str">
        <f t="shared" ref="Q433:R433" si="134">IF(Q384="","",Q384)</f>
        <v>PAS DE CHANGEMENT</v>
      </c>
      <c r="R433" s="582" t="str">
        <f t="shared" si="134"/>
        <v>CT / Oral à distance / 20 min</v>
      </c>
      <c r="S433" s="1575">
        <f t="shared" si="133"/>
        <v>1</v>
      </c>
      <c r="T433" s="1454" t="str">
        <f t="shared" si="133"/>
        <v>CC</v>
      </c>
      <c r="U433" s="1454" t="str">
        <f t="shared" si="133"/>
        <v>écrit et oral</v>
      </c>
      <c r="V433" s="1454" t="str">
        <f t="shared" si="133"/>
        <v>1h00</v>
      </c>
      <c r="W433" s="674">
        <f t="shared" si="133"/>
        <v>1</v>
      </c>
      <c r="X433" s="675" t="str">
        <f t="shared" si="133"/>
        <v>CT</v>
      </c>
      <c r="Y433" s="675" t="str">
        <f t="shared" si="133"/>
        <v>oral</v>
      </c>
      <c r="Z433" s="675" t="str">
        <f t="shared" si="133"/>
        <v>20 min</v>
      </c>
      <c r="AA433" s="1453">
        <f t="shared" si="133"/>
        <v>1</v>
      </c>
      <c r="AB433" s="1454" t="str">
        <f t="shared" si="133"/>
        <v>CT</v>
      </c>
      <c r="AC433" s="1454" t="str">
        <f t="shared" si="133"/>
        <v>oral</v>
      </c>
      <c r="AD433" s="1454" t="str">
        <f t="shared" si="133"/>
        <v>20 min</v>
      </c>
      <c r="AE433" s="674">
        <f t="shared" si="133"/>
        <v>1</v>
      </c>
      <c r="AF433" s="675" t="str">
        <f t="shared" si="133"/>
        <v>CT</v>
      </c>
      <c r="AG433" s="675" t="str">
        <f t="shared" si="133"/>
        <v xml:space="preserve">oral </v>
      </c>
      <c r="AH433" s="675" t="str">
        <f t="shared" si="133"/>
        <v>20 min</v>
      </c>
      <c r="AI433" s="790" t="str">
        <f t="shared" si="133"/>
        <v>Connaissance de base du vocabulaire et des mécanismes liés aux contrats anglo-saxons très courants dans le commerce international. Common law, equity, UCC, influence du droit européen et conséquences du Brexit. Systèmes judiciaires anglais, britanniques et états-unien.</v>
      </c>
      <c r="AJ433" s="1061"/>
      <c r="AK433" s="1061"/>
      <c r="AL433" s="1061"/>
      <c r="AM433" s="1061"/>
      <c r="AN433" s="1061"/>
      <c r="AO433" s="1061"/>
      <c r="AP433" s="1061"/>
      <c r="AQ433" s="1061"/>
      <c r="AR433" s="1061"/>
      <c r="AS433" s="1061"/>
      <c r="AT433" s="1061"/>
      <c r="AU433" s="1061"/>
      <c r="AV433" s="1061"/>
      <c r="AW433" s="1061"/>
      <c r="AX433" s="1061"/>
      <c r="AY433" s="1061"/>
      <c r="AZ433" s="1061"/>
      <c r="BA433" s="1061"/>
      <c r="BB433" s="1061"/>
      <c r="BC433" s="1061"/>
      <c r="BD433" s="1061"/>
      <c r="BE433" s="1061"/>
      <c r="BF433" s="1061"/>
      <c r="BG433" s="1061"/>
      <c r="BH433" s="1061"/>
      <c r="BI433" s="1061"/>
      <c r="BJ433" s="1061"/>
      <c r="BK433" s="1061"/>
      <c r="BL433" s="1061"/>
      <c r="BM433" s="1061"/>
      <c r="BN433" s="1061"/>
      <c r="BO433" s="1061"/>
      <c r="BP433" s="1061"/>
      <c r="BQ433" s="1061"/>
      <c r="BR433" s="1061"/>
      <c r="BS433" s="1061"/>
      <c r="BT433" s="1061"/>
      <c r="BU433" s="1061"/>
      <c r="BV433" s="1061"/>
      <c r="BW433" s="1061"/>
      <c r="BX433" s="1061"/>
      <c r="BY433" s="1061"/>
      <c r="BZ433" s="1061"/>
      <c r="CA433" s="1061"/>
      <c r="CB433" s="1061"/>
      <c r="CC433" s="1061"/>
      <c r="CD433" s="1061"/>
      <c r="CE433" s="1061"/>
      <c r="CF433" s="1061"/>
      <c r="CG433" s="1061"/>
      <c r="CH433" s="1061"/>
      <c r="CI433" s="1061"/>
      <c r="CJ433" s="1061"/>
      <c r="CK433" s="1061"/>
      <c r="CL433" s="1061"/>
      <c r="CM433" s="1061"/>
      <c r="CN433" s="1061"/>
      <c r="CO433" s="1061"/>
      <c r="CP433" s="1061"/>
      <c r="CQ433" s="1061"/>
      <c r="CR433" s="1061"/>
      <c r="CS433" s="1061"/>
      <c r="CT433" s="1061"/>
      <c r="CU433" s="1061"/>
      <c r="CV433" s="1061"/>
      <c r="CW433" s="1061"/>
      <c r="CX433" s="1061"/>
      <c r="CY433" s="1061"/>
      <c r="CZ433" s="1061"/>
      <c r="DA433" s="1061"/>
      <c r="DB433" s="1061"/>
      <c r="DC433" s="1061"/>
      <c r="DD433" s="1061"/>
      <c r="DE433" s="1061"/>
      <c r="DF433" s="1061"/>
      <c r="DG433" s="1298"/>
      <c r="DH433" s="1298"/>
      <c r="DI433" s="1298"/>
      <c r="DJ433" s="1298"/>
      <c r="DK433" s="1298"/>
      <c r="DL433" s="1298"/>
      <c r="DM433" s="1298"/>
      <c r="DN433" s="1298"/>
      <c r="DO433" s="1298"/>
      <c r="DP433" s="1298"/>
      <c r="DQ433" s="1298"/>
      <c r="DR433" s="1298"/>
      <c r="DS433" s="1298"/>
      <c r="DT433" s="1298"/>
      <c r="DU433" s="1298"/>
      <c r="DV433" s="1298"/>
      <c r="DW433" s="1298"/>
      <c r="DX433" s="1298"/>
      <c r="DY433" s="1298"/>
      <c r="DZ433" s="1298"/>
      <c r="EA433" s="1298"/>
      <c r="EB433" s="1298"/>
      <c r="EC433" s="1298"/>
      <c r="ED433" s="1298"/>
      <c r="EE433" s="1298"/>
      <c r="EF433" s="1298"/>
      <c r="EG433" s="1298"/>
      <c r="EH433" s="1298"/>
      <c r="EI433" s="1298"/>
      <c r="EJ433" s="1298"/>
      <c r="EK433" s="1298"/>
      <c r="EL433" s="1298"/>
      <c r="EM433" s="1298"/>
      <c r="EN433" s="1298"/>
      <c r="EO433" s="1298"/>
      <c r="EP433" s="1298"/>
      <c r="EQ433" s="1298"/>
      <c r="ER433" s="1298"/>
      <c r="ES433" s="1298"/>
      <c r="ET433" s="1298"/>
      <c r="EU433" s="1298"/>
      <c r="EV433" s="1298"/>
      <c r="EW433" s="1298"/>
      <c r="EX433" s="1298"/>
      <c r="EY433" s="1298"/>
      <c r="EZ433" s="1298"/>
      <c r="FA433" s="1298"/>
      <c r="FB433" s="1298"/>
      <c r="FC433" s="1298"/>
      <c r="FD433" s="1298"/>
      <c r="FE433" s="1298"/>
      <c r="FF433" s="1298"/>
      <c r="FG433" s="1298"/>
      <c r="FH433" s="1298"/>
      <c r="FI433" s="1298"/>
      <c r="FJ433" s="1298"/>
      <c r="FK433" s="1298"/>
      <c r="FL433" s="1298"/>
      <c r="FM433" s="1298"/>
      <c r="FN433" s="1298"/>
      <c r="FO433" s="1298"/>
      <c r="FP433" s="1298"/>
      <c r="FQ433" s="1298"/>
      <c r="FR433" s="1298"/>
      <c r="FS433" s="1298"/>
      <c r="FT433" s="1298"/>
      <c r="FU433" s="1298"/>
      <c r="FV433" s="1298"/>
      <c r="FW433" s="1298"/>
      <c r="FX433" s="1298"/>
      <c r="FY433" s="1298"/>
      <c r="FZ433" s="1298"/>
      <c r="GA433" s="1298"/>
      <c r="GB433" s="1298"/>
      <c r="GC433" s="1298"/>
      <c r="GD433" s="1298"/>
      <c r="GE433" s="1298"/>
      <c r="GF433" s="1298"/>
      <c r="GG433" s="1298"/>
      <c r="GH433" s="1298"/>
      <c r="GI433" s="1298"/>
      <c r="GJ433" s="1298"/>
      <c r="GK433" s="1298"/>
      <c r="GL433" s="1298"/>
      <c r="GM433" s="1298"/>
      <c r="GN433" s="1298"/>
      <c r="GO433" s="1298"/>
      <c r="GP433" s="1298"/>
      <c r="GQ433" s="1298"/>
      <c r="GR433" s="1298"/>
      <c r="GS433" s="1298"/>
      <c r="GT433" s="1298"/>
      <c r="GU433" s="1298"/>
      <c r="GV433" s="1298"/>
      <c r="GW433" s="1298"/>
      <c r="GX433" s="1298"/>
      <c r="GY433" s="1298"/>
      <c r="GZ433" s="1298"/>
      <c r="HA433" s="1298"/>
      <c r="HB433" s="1298"/>
      <c r="HC433" s="1298"/>
      <c r="HD433" s="1298"/>
      <c r="HE433" s="1298"/>
    </row>
    <row r="434" spans="1:241" ht="30.75" hidden="1" customHeight="1">
      <c r="A434" s="1208" t="s">
        <v>965</v>
      </c>
      <c r="B434" s="1208" t="s">
        <v>966</v>
      </c>
      <c r="C434" s="1188" t="s">
        <v>157</v>
      </c>
      <c r="D434" s="1232" t="s">
        <v>1030</v>
      </c>
      <c r="E434" s="1194" t="s">
        <v>596</v>
      </c>
      <c r="F434" s="1194"/>
      <c r="G434" s="1150"/>
      <c r="H434" s="1168"/>
      <c r="I434" s="1193">
        <f>+I436+I437</f>
        <v>6</v>
      </c>
      <c r="J434" s="1193">
        <f>+J436+J437</f>
        <v>6</v>
      </c>
      <c r="K434" s="1208"/>
      <c r="L434" s="1208"/>
      <c r="M434" s="1044"/>
      <c r="N434" s="889"/>
      <c r="O434" s="889"/>
      <c r="P434" s="889"/>
      <c r="Q434" s="1574"/>
      <c r="R434" s="1574"/>
      <c r="S434" s="1576"/>
      <c r="T434" s="1040"/>
      <c r="U434" s="1105"/>
      <c r="V434" s="967"/>
      <c r="W434" s="1105"/>
      <c r="X434" s="1105"/>
      <c r="Y434" s="1105"/>
      <c r="Z434" s="1105"/>
      <c r="AA434" s="1105"/>
      <c r="AB434" s="1105"/>
      <c r="AC434" s="1105"/>
      <c r="AD434" s="1105"/>
      <c r="AE434" s="1105"/>
      <c r="AF434" s="1105"/>
      <c r="AG434" s="1105"/>
      <c r="AH434" s="1105"/>
      <c r="AI434" s="884"/>
      <c r="HF434" s="1201"/>
      <c r="HG434" s="1201"/>
      <c r="HH434" s="1201"/>
      <c r="HI434" s="1201"/>
      <c r="HJ434" s="1201"/>
      <c r="HK434" s="1201"/>
      <c r="HL434" s="1201"/>
      <c r="HM434" s="1201"/>
      <c r="HN434" s="1201"/>
      <c r="HO434" s="1201"/>
      <c r="HP434" s="1201"/>
      <c r="HQ434" s="1201"/>
      <c r="HR434" s="1201"/>
      <c r="HS434" s="1201"/>
      <c r="HT434" s="1201"/>
      <c r="HU434" s="1201"/>
      <c r="HV434" s="1201"/>
      <c r="HW434" s="1201"/>
      <c r="HX434" s="1201"/>
      <c r="HY434" s="1201"/>
      <c r="HZ434" s="1201"/>
      <c r="IA434" s="1201"/>
      <c r="IB434" s="1201"/>
      <c r="IC434" s="1201"/>
      <c r="ID434" s="1201"/>
      <c r="IE434" s="1201"/>
      <c r="IF434" s="1201"/>
      <c r="IG434" s="1201"/>
    </row>
    <row r="435" spans="1:241" s="1303" customFormat="1" ht="24" hidden="1" customHeight="1">
      <c r="A435" s="1140" t="str">
        <f>IF(A386="","",A386)</f>
        <v>LOLA6H01</v>
      </c>
      <c r="B435" s="1140" t="str">
        <f t="shared" ref="B435:AI437" si="135">IF(B386="","",B386)</f>
        <v>LLA6H70</v>
      </c>
      <c r="C435" s="1184" t="str">
        <f t="shared" si="135"/>
        <v>UE spécialisation Parcours MEF-FLE S6</v>
      </c>
      <c r="D435" s="1114" t="str">
        <f t="shared" si="135"/>
        <v/>
      </c>
      <c r="E435" s="1133" t="str">
        <f t="shared" si="135"/>
        <v>BLOC</v>
      </c>
      <c r="F435" s="1141" t="str">
        <f t="shared" si="135"/>
        <v/>
      </c>
      <c r="G435" s="1114" t="str">
        <f t="shared" si="135"/>
        <v>SDL</v>
      </c>
      <c r="H435" s="1171" t="str">
        <f t="shared" si="135"/>
        <v/>
      </c>
      <c r="I435" s="1113" t="str">
        <f t="shared" si="135"/>
        <v/>
      </c>
      <c r="J435" s="1113" t="str">
        <f t="shared" si="135"/>
        <v/>
      </c>
      <c r="K435" s="1207" t="str">
        <f t="shared" si="135"/>
        <v/>
      </c>
      <c r="L435" s="1207" t="str">
        <f t="shared" si="135"/>
        <v/>
      </c>
      <c r="M435" s="802" t="str">
        <f t="shared" si="135"/>
        <v/>
      </c>
      <c r="N435" s="801" t="str">
        <f t="shared" si="135"/>
        <v/>
      </c>
      <c r="O435" s="801" t="str">
        <f t="shared" si="135"/>
        <v/>
      </c>
      <c r="P435" s="801" t="str">
        <f t="shared" si="135"/>
        <v/>
      </c>
      <c r="Q435" s="1573"/>
      <c r="R435" s="1573"/>
      <c r="S435" s="1577" t="str">
        <f t="shared" si="135"/>
        <v/>
      </c>
      <c r="T435" s="801" t="str">
        <f t="shared" si="135"/>
        <v/>
      </c>
      <c r="U435" s="801" t="str">
        <f t="shared" si="135"/>
        <v/>
      </c>
      <c r="V435" s="801" t="str">
        <f t="shared" si="135"/>
        <v/>
      </c>
      <c r="W435" s="801" t="str">
        <f t="shared" si="135"/>
        <v/>
      </c>
      <c r="X435" s="801" t="str">
        <f t="shared" si="135"/>
        <v/>
      </c>
      <c r="Y435" s="801" t="str">
        <f t="shared" si="135"/>
        <v/>
      </c>
      <c r="Z435" s="801" t="str">
        <f t="shared" si="135"/>
        <v/>
      </c>
      <c r="AA435" s="801" t="str">
        <f t="shared" si="135"/>
        <v/>
      </c>
      <c r="AB435" s="801" t="str">
        <f t="shared" si="135"/>
        <v/>
      </c>
      <c r="AC435" s="801" t="str">
        <f t="shared" si="135"/>
        <v/>
      </c>
      <c r="AD435" s="801" t="str">
        <f t="shared" si="135"/>
        <v/>
      </c>
      <c r="AE435" s="801" t="str">
        <f t="shared" si="135"/>
        <v/>
      </c>
      <c r="AF435" s="801" t="str">
        <f t="shared" si="135"/>
        <v/>
      </c>
      <c r="AG435" s="801" t="str">
        <f t="shared" si="135"/>
        <v/>
      </c>
      <c r="AH435" s="801" t="str">
        <f t="shared" si="135"/>
        <v/>
      </c>
      <c r="AI435" s="801" t="str">
        <f t="shared" si="135"/>
        <v/>
      </c>
      <c r="AJ435" s="1061"/>
      <c r="AK435" s="1061"/>
      <c r="AL435" s="1061"/>
      <c r="AM435" s="1061"/>
      <c r="AN435" s="1061"/>
      <c r="AO435" s="1061"/>
      <c r="AP435" s="1061"/>
      <c r="AQ435" s="1061"/>
      <c r="AR435" s="1061"/>
      <c r="AS435" s="1061"/>
      <c r="AT435" s="1061"/>
      <c r="AU435" s="1061"/>
      <c r="AV435" s="1061"/>
      <c r="AW435" s="1061"/>
      <c r="AX435" s="1061"/>
      <c r="AY435" s="1061"/>
      <c r="AZ435" s="1061"/>
      <c r="BA435" s="1061"/>
      <c r="BB435" s="1061"/>
      <c r="BC435" s="1061"/>
      <c r="BD435" s="1061"/>
      <c r="BE435" s="1061"/>
      <c r="BF435" s="1061"/>
      <c r="BG435" s="1061"/>
      <c r="BH435" s="1061"/>
      <c r="BI435" s="1061"/>
      <c r="BJ435" s="1061"/>
      <c r="BK435" s="1061"/>
      <c r="BL435" s="1061"/>
      <c r="BM435" s="1061"/>
      <c r="BN435" s="1061"/>
      <c r="BO435" s="1061"/>
      <c r="BP435" s="1061"/>
      <c r="BQ435" s="1061"/>
      <c r="BR435" s="1061"/>
      <c r="BS435" s="1061"/>
      <c r="BT435" s="1061"/>
      <c r="BU435" s="1061"/>
      <c r="BV435" s="1061"/>
      <c r="BW435" s="1061"/>
      <c r="BX435" s="1061"/>
      <c r="BY435" s="1061"/>
      <c r="BZ435" s="1061"/>
      <c r="CA435" s="1061"/>
      <c r="CB435" s="1061"/>
      <c r="CC435" s="1061"/>
      <c r="CD435" s="1061"/>
      <c r="CE435" s="1061"/>
      <c r="CF435" s="1061"/>
      <c r="CG435" s="1061"/>
      <c r="CH435" s="1061"/>
      <c r="CI435" s="1061"/>
      <c r="CJ435" s="1061"/>
      <c r="CK435" s="1061"/>
      <c r="CL435" s="1061"/>
      <c r="CM435" s="1061"/>
      <c r="CN435" s="1061"/>
      <c r="CO435" s="1061"/>
      <c r="CP435" s="1061"/>
      <c r="CQ435" s="1061"/>
      <c r="CR435" s="1061"/>
      <c r="CS435" s="1061"/>
      <c r="CT435" s="1061"/>
      <c r="CU435" s="1061"/>
      <c r="CV435" s="1061"/>
      <c r="CW435" s="1061"/>
      <c r="CX435" s="1061"/>
      <c r="CY435" s="1061"/>
      <c r="CZ435" s="1061"/>
      <c r="DA435" s="1061"/>
      <c r="DB435" s="1061"/>
      <c r="DC435" s="1061"/>
      <c r="DD435" s="1061"/>
      <c r="DE435" s="1061"/>
      <c r="DF435" s="1061"/>
      <c r="DG435" s="1298"/>
      <c r="DH435" s="1298"/>
      <c r="DI435" s="1298"/>
      <c r="DJ435" s="1298"/>
      <c r="DK435" s="1298"/>
      <c r="DL435" s="1298"/>
      <c r="DM435" s="1298"/>
      <c r="DN435" s="1298"/>
      <c r="DO435" s="1298"/>
      <c r="DP435" s="1298"/>
      <c r="DQ435" s="1298"/>
      <c r="DR435" s="1298"/>
      <c r="DS435" s="1298"/>
      <c r="DT435" s="1298"/>
      <c r="DU435" s="1298"/>
      <c r="DV435" s="1298"/>
      <c r="DW435" s="1298"/>
      <c r="DX435" s="1298"/>
      <c r="DY435" s="1298"/>
      <c r="DZ435" s="1298"/>
      <c r="EA435" s="1298"/>
      <c r="EB435" s="1298"/>
      <c r="EC435" s="1298"/>
      <c r="ED435" s="1298"/>
      <c r="EE435" s="1298"/>
      <c r="EF435" s="1298"/>
      <c r="EG435" s="1298"/>
      <c r="EH435" s="1298"/>
      <c r="EI435" s="1298"/>
      <c r="EJ435" s="1298"/>
      <c r="EK435" s="1298"/>
      <c r="EL435" s="1298"/>
      <c r="EM435" s="1298"/>
      <c r="EN435" s="1298"/>
      <c r="EO435" s="1298"/>
      <c r="EP435" s="1298"/>
      <c r="EQ435" s="1298"/>
      <c r="ER435" s="1298"/>
      <c r="ES435" s="1298"/>
      <c r="ET435" s="1298"/>
      <c r="EU435" s="1298"/>
      <c r="EV435" s="1298"/>
      <c r="EW435" s="1298"/>
      <c r="EX435" s="1298"/>
      <c r="EY435" s="1298"/>
      <c r="EZ435" s="1298"/>
      <c r="FA435" s="1298"/>
      <c r="FB435" s="1298"/>
      <c r="FC435" s="1298"/>
      <c r="FD435" s="1298"/>
      <c r="FE435" s="1298"/>
      <c r="FF435" s="1298"/>
      <c r="FG435" s="1298"/>
      <c r="FH435" s="1298"/>
      <c r="FI435" s="1298"/>
      <c r="FJ435" s="1298"/>
      <c r="FK435" s="1298"/>
      <c r="FL435" s="1298"/>
      <c r="FM435" s="1298"/>
      <c r="FN435" s="1298"/>
      <c r="FO435" s="1298"/>
      <c r="FP435" s="1298"/>
      <c r="FQ435" s="1298"/>
      <c r="FR435" s="1298"/>
      <c r="FS435" s="1298"/>
      <c r="FT435" s="1298"/>
      <c r="FU435" s="1298"/>
      <c r="FV435" s="1298"/>
      <c r="FW435" s="1298"/>
      <c r="FX435" s="1298"/>
      <c r="FY435" s="1298"/>
      <c r="FZ435" s="1298"/>
      <c r="GA435" s="1298"/>
      <c r="GB435" s="1298"/>
      <c r="GC435" s="1298"/>
      <c r="GD435" s="1298"/>
      <c r="GE435" s="1298"/>
      <c r="GF435" s="1298"/>
      <c r="GG435" s="1298"/>
      <c r="GH435" s="1298"/>
      <c r="GI435" s="1298"/>
      <c r="GJ435" s="1298"/>
      <c r="GK435" s="1298"/>
      <c r="GL435" s="1298"/>
      <c r="GM435" s="1298"/>
      <c r="GN435" s="1298"/>
      <c r="GO435" s="1298"/>
      <c r="GP435" s="1298"/>
      <c r="GQ435" s="1298"/>
      <c r="GR435" s="1298"/>
      <c r="GS435" s="1298"/>
      <c r="GT435" s="1298"/>
      <c r="GU435" s="1298"/>
      <c r="GV435" s="1298"/>
      <c r="GW435" s="1298"/>
      <c r="GX435" s="1298"/>
      <c r="GY435" s="1298"/>
      <c r="GZ435" s="1298"/>
      <c r="HA435" s="1298"/>
      <c r="HB435" s="1298"/>
      <c r="HC435" s="1298"/>
      <c r="HD435" s="1298"/>
      <c r="HE435" s="1298"/>
      <c r="HF435" s="1298"/>
      <c r="HG435" s="1298"/>
      <c r="HH435" s="1298"/>
      <c r="HI435" s="1298"/>
      <c r="HJ435" s="1298"/>
      <c r="HK435" s="1298"/>
      <c r="HL435" s="1298"/>
      <c r="HM435" s="1298"/>
      <c r="HN435" s="1298"/>
    </row>
    <row r="436" spans="1:241" s="1303" customFormat="1" ht="105" hidden="1" customHeight="1">
      <c r="A436" s="1185" t="str">
        <f t="shared" ref="A436:P437" si="136">IF(A387="","",A387)</f>
        <v/>
      </c>
      <c r="B436" s="1149" t="str">
        <f t="shared" si="136"/>
        <v>LLA6H7A</v>
      </c>
      <c r="C436" s="1137" t="str">
        <f t="shared" si="136"/>
        <v>Didactique du français langue étrangère et période d'observation</v>
      </c>
      <c r="D436" s="1027" t="str">
        <f t="shared" si="136"/>
        <v>LOL6B8ALOL6C7ALOL6H7ALOL6J9A</v>
      </c>
      <c r="E436" s="579" t="str">
        <f t="shared" si="136"/>
        <v>UE spécialisation</v>
      </c>
      <c r="F436" s="579" t="str">
        <f t="shared" si="136"/>
        <v>L3 SDL,  LLCER et LEA</v>
      </c>
      <c r="G436" s="579" t="str">
        <f t="shared" si="136"/>
        <v>SDL</v>
      </c>
      <c r="H436" s="1169" t="str">
        <f t="shared" si="136"/>
        <v/>
      </c>
      <c r="I436" s="649" t="str">
        <f t="shared" si="136"/>
        <v>3</v>
      </c>
      <c r="J436" s="745">
        <f t="shared" si="136"/>
        <v>3</v>
      </c>
      <c r="K436" s="1213" t="str">
        <f t="shared" si="136"/>
        <v>SKROVEC Marie</v>
      </c>
      <c r="L436" s="770" t="str">
        <f t="shared" si="136"/>
        <v>07</v>
      </c>
      <c r="M436" s="770" t="str">
        <f t="shared" si="136"/>
        <v/>
      </c>
      <c r="N436" s="767">
        <f t="shared" si="136"/>
        <v>16</v>
      </c>
      <c r="O436" s="641">
        <f t="shared" si="136"/>
        <v>18</v>
      </c>
      <c r="P436" s="582" t="str">
        <f t="shared" si="136"/>
        <v/>
      </c>
      <c r="Q436" s="582" t="str">
        <f t="shared" ref="Q436:R436" si="137">IF(Q387="","",Q387)</f>
        <v>100 % CC</v>
      </c>
      <c r="R436" s="582" t="str">
        <f t="shared" si="137"/>
        <v>100 % CT 2 dossiers + 1 oral</v>
      </c>
      <c r="S436" s="1582">
        <f t="shared" si="135"/>
        <v>1</v>
      </c>
      <c r="T436" s="1473" t="str">
        <f t="shared" si="135"/>
        <v>CC</v>
      </c>
      <c r="U436" s="1473" t="str">
        <f t="shared" si="135"/>
        <v/>
      </c>
      <c r="V436" s="1473" t="str">
        <f t="shared" si="135"/>
        <v/>
      </c>
      <c r="W436" s="677">
        <f t="shared" si="135"/>
        <v>1</v>
      </c>
      <c r="X436" s="678" t="str">
        <f t="shared" si="135"/>
        <v>CT</v>
      </c>
      <c r="Y436" s="677" t="str">
        <f t="shared" si="135"/>
        <v>Dossiers+Oral</v>
      </c>
      <c r="Z436" s="676" t="str">
        <f t="shared" si="135"/>
        <v>15-20 min</v>
      </c>
      <c r="AA436" s="1472">
        <f t="shared" si="135"/>
        <v>1</v>
      </c>
      <c r="AB436" s="1478" t="str">
        <f t="shared" si="135"/>
        <v>CT</v>
      </c>
      <c r="AC436" s="1454" t="str">
        <f t="shared" si="135"/>
        <v>Dossiers+Oral</v>
      </c>
      <c r="AD436" s="1454" t="str">
        <f t="shared" si="135"/>
        <v>15-20 min</v>
      </c>
      <c r="AE436" s="677">
        <f t="shared" si="135"/>
        <v>1</v>
      </c>
      <c r="AF436" s="676" t="str">
        <f t="shared" si="135"/>
        <v>CT</v>
      </c>
      <c r="AG436" s="1180" t="str">
        <f t="shared" si="135"/>
        <v>Dossiers+Oral</v>
      </c>
      <c r="AH436" s="676" t="str">
        <f t="shared" si="135"/>
        <v>15-20 min</v>
      </c>
      <c r="AI436" s="790" t="str">
        <f t="shared" si="135"/>
        <v>Le cours s'articule autour de plusieurs composantes :- connaissance des apprenants, identification des compétences, des besoins et objectifs d'apprentissage- élaboration d'un cours et d'une fiche pédagogique- présentation des différentes formes d'évaluation (diagnostique et pronostique, formative et sommative) et analyse d'erreurs- introduction à l'acquisition des L2- connaissance et compréhension de la classe de langue en tant qu'espace, temps, groupe humain.Dans le cadre de ce cours, les étudiants seront aménes :1- à réfléchir sur leur parcours d'apprentissage des langues étrangères2- à observer des cours de langue étrangère dans des établissements d'enseignement publics, privés ou associatifs.</v>
      </c>
      <c r="AJ436" s="1061"/>
      <c r="AK436" s="1061"/>
      <c r="AL436" s="1061"/>
      <c r="AM436" s="1061"/>
      <c r="AN436" s="1061"/>
      <c r="AO436" s="1061"/>
      <c r="AP436" s="1061"/>
      <c r="AQ436" s="1061"/>
      <c r="AR436" s="1061"/>
      <c r="AS436" s="1061"/>
      <c r="AT436" s="1061"/>
      <c r="AU436" s="1061"/>
      <c r="AV436" s="1061"/>
      <c r="AW436" s="1061"/>
      <c r="AX436" s="1061"/>
      <c r="AY436" s="1061"/>
      <c r="AZ436" s="1061"/>
      <c r="BA436" s="1061"/>
      <c r="BB436" s="1061"/>
      <c r="BC436" s="1061"/>
      <c r="BD436" s="1061"/>
      <c r="BE436" s="1061"/>
      <c r="BF436" s="1061"/>
      <c r="BG436" s="1061"/>
      <c r="BH436" s="1061"/>
      <c r="BI436" s="1061"/>
      <c r="BJ436" s="1061"/>
      <c r="BK436" s="1061"/>
      <c r="BL436" s="1061"/>
      <c r="BM436" s="1061"/>
      <c r="BN436" s="1061"/>
      <c r="BO436" s="1061"/>
      <c r="BP436" s="1061"/>
      <c r="BQ436" s="1061"/>
      <c r="BR436" s="1061"/>
      <c r="BS436" s="1061"/>
      <c r="BT436" s="1061"/>
      <c r="BU436" s="1061"/>
      <c r="BV436" s="1061"/>
      <c r="BW436" s="1061"/>
      <c r="BX436" s="1061"/>
      <c r="BY436" s="1061"/>
      <c r="BZ436" s="1061"/>
      <c r="CA436" s="1061"/>
      <c r="CB436" s="1061"/>
      <c r="CC436" s="1061"/>
      <c r="CD436" s="1061"/>
      <c r="CE436" s="1061"/>
      <c r="CF436" s="1061"/>
      <c r="CG436" s="1061"/>
      <c r="CH436" s="1061"/>
      <c r="CI436" s="1061"/>
      <c r="CJ436" s="1061"/>
      <c r="CK436" s="1061"/>
      <c r="CL436" s="1061"/>
      <c r="CM436" s="1061"/>
      <c r="CN436" s="1061"/>
      <c r="CO436" s="1061"/>
      <c r="CP436" s="1061"/>
      <c r="CQ436" s="1061"/>
      <c r="CR436" s="1061"/>
      <c r="CS436" s="1061"/>
      <c r="CT436" s="1061"/>
      <c r="CU436" s="1061"/>
      <c r="CV436" s="1061"/>
      <c r="CW436" s="1061"/>
      <c r="CX436" s="1061"/>
      <c r="CY436" s="1061"/>
      <c r="CZ436" s="1061"/>
      <c r="DA436" s="1061"/>
      <c r="DB436" s="1061"/>
      <c r="DC436" s="1061"/>
      <c r="DD436" s="1061"/>
      <c r="DE436" s="1061"/>
      <c r="DF436" s="1061"/>
      <c r="DG436" s="1298"/>
      <c r="DH436" s="1298"/>
      <c r="DI436" s="1298"/>
      <c r="DJ436" s="1298"/>
      <c r="DK436" s="1298"/>
      <c r="DL436" s="1298"/>
      <c r="DM436" s="1298"/>
      <c r="DN436" s="1298"/>
      <c r="DO436" s="1298"/>
      <c r="DP436" s="1298"/>
      <c r="DQ436" s="1298"/>
      <c r="DR436" s="1298"/>
      <c r="DS436" s="1298"/>
      <c r="DT436" s="1298"/>
      <c r="DU436" s="1298"/>
      <c r="DV436" s="1298"/>
      <c r="DW436" s="1298"/>
      <c r="DX436" s="1298"/>
      <c r="DY436" s="1298"/>
      <c r="DZ436" s="1298"/>
      <c r="EA436" s="1298"/>
      <c r="EB436" s="1298"/>
      <c r="EC436" s="1298"/>
      <c r="ED436" s="1298"/>
      <c r="EE436" s="1298"/>
      <c r="EF436" s="1298"/>
      <c r="EG436" s="1298"/>
      <c r="EH436" s="1298"/>
      <c r="EI436" s="1298"/>
      <c r="EJ436" s="1298"/>
      <c r="EK436" s="1298"/>
      <c r="EL436" s="1298"/>
      <c r="EM436" s="1298"/>
      <c r="EN436" s="1298"/>
      <c r="EO436" s="1298"/>
      <c r="EP436" s="1298"/>
      <c r="EQ436" s="1298"/>
      <c r="ER436" s="1298"/>
      <c r="ES436" s="1298"/>
      <c r="ET436" s="1298"/>
      <c r="EU436" s="1298"/>
      <c r="EV436" s="1298"/>
      <c r="EW436" s="1298"/>
      <c r="EX436" s="1298"/>
      <c r="EY436" s="1298"/>
      <c r="EZ436" s="1298"/>
      <c r="FA436" s="1298"/>
      <c r="FB436" s="1298"/>
      <c r="FC436" s="1298"/>
      <c r="FD436" s="1298"/>
      <c r="FE436" s="1298"/>
      <c r="FF436" s="1298"/>
      <c r="FG436" s="1298"/>
      <c r="FH436" s="1298"/>
      <c r="FI436" s="1298"/>
      <c r="FJ436" s="1298"/>
      <c r="FK436" s="1298"/>
      <c r="FL436" s="1298"/>
      <c r="FM436" s="1298"/>
      <c r="FN436" s="1298"/>
      <c r="FO436" s="1298"/>
      <c r="FP436" s="1298"/>
      <c r="FQ436" s="1298"/>
      <c r="FR436" s="1298"/>
      <c r="FS436" s="1298"/>
      <c r="FT436" s="1298"/>
      <c r="FU436" s="1298"/>
      <c r="FV436" s="1298"/>
      <c r="FW436" s="1298"/>
      <c r="FX436" s="1298"/>
      <c r="FY436" s="1298"/>
      <c r="FZ436" s="1298"/>
      <c r="GA436" s="1298"/>
      <c r="GB436" s="1298"/>
      <c r="GC436" s="1298"/>
      <c r="GD436" s="1298"/>
      <c r="GE436" s="1298"/>
      <c r="GF436" s="1298"/>
      <c r="GG436" s="1298"/>
      <c r="GH436" s="1298"/>
      <c r="GI436" s="1298"/>
      <c r="GJ436" s="1298"/>
      <c r="GK436" s="1298"/>
      <c r="GL436" s="1298"/>
      <c r="GM436" s="1298"/>
      <c r="GN436" s="1298"/>
      <c r="GO436" s="1298"/>
      <c r="GP436" s="1298"/>
      <c r="GQ436" s="1298"/>
      <c r="GR436" s="1298"/>
      <c r="GS436" s="1298"/>
      <c r="GT436" s="1298"/>
      <c r="GU436" s="1298"/>
      <c r="GV436" s="1298"/>
      <c r="GW436" s="1298"/>
      <c r="GX436" s="1298"/>
      <c r="GY436" s="1298"/>
      <c r="GZ436" s="1298"/>
      <c r="HA436" s="1298"/>
      <c r="HB436" s="1298"/>
      <c r="HC436" s="1298"/>
      <c r="HD436" s="1298"/>
      <c r="HE436" s="1298"/>
    </row>
    <row r="437" spans="1:241" s="1303" customFormat="1" ht="76.5" hidden="1">
      <c r="A437" s="935" t="str">
        <f t="shared" si="136"/>
        <v/>
      </c>
      <c r="B437" s="1149" t="str">
        <f t="shared" si="135"/>
        <v>LLA6H7B</v>
      </c>
      <c r="C437" s="1153" t="str">
        <f t="shared" si="135"/>
        <v>Grammaire pour le FLE</v>
      </c>
      <c r="D437" s="1027" t="str">
        <f t="shared" si="135"/>
        <v/>
      </c>
      <c r="E437" s="579" t="str">
        <f t="shared" si="135"/>
        <v>UE spécialisation</v>
      </c>
      <c r="F437" s="579" t="str">
        <f t="shared" si="135"/>
        <v>L3 SDL,  LLCER et LEA</v>
      </c>
      <c r="G437" s="579" t="str">
        <f t="shared" si="135"/>
        <v>SDL</v>
      </c>
      <c r="H437" s="1169" t="str">
        <f t="shared" si="135"/>
        <v/>
      </c>
      <c r="I437" s="649" t="str">
        <f t="shared" si="135"/>
        <v>3</v>
      </c>
      <c r="J437" s="745">
        <f t="shared" si="135"/>
        <v>3</v>
      </c>
      <c r="K437" s="1213" t="str">
        <f t="shared" si="135"/>
        <v>SKROVEC Marie</v>
      </c>
      <c r="L437" s="770" t="str">
        <f t="shared" si="135"/>
        <v>09 et 07</v>
      </c>
      <c r="M437" s="770" t="str">
        <f t="shared" si="135"/>
        <v/>
      </c>
      <c r="N437" s="765" t="str">
        <f t="shared" si="135"/>
        <v/>
      </c>
      <c r="O437" s="641">
        <f t="shared" si="135"/>
        <v>18</v>
      </c>
      <c r="P437" s="582" t="str">
        <f t="shared" si="135"/>
        <v/>
      </c>
      <c r="Q437" s="582" t="str">
        <f t="shared" ref="Q437:R437" si="138">IF(Q388="","",Q388)</f>
        <v>100 % CC</v>
      </c>
      <c r="R437" s="582" t="str">
        <f t="shared" si="138"/>
        <v>100 % CT Oral</v>
      </c>
      <c r="S437" s="1582">
        <f t="shared" si="135"/>
        <v>1</v>
      </c>
      <c r="T437" s="1473" t="str">
        <f t="shared" si="135"/>
        <v>CC</v>
      </c>
      <c r="U437" s="1473" t="str">
        <f t="shared" si="135"/>
        <v/>
      </c>
      <c r="V437" s="1473" t="str">
        <f t="shared" si="135"/>
        <v/>
      </c>
      <c r="W437" s="677">
        <f t="shared" si="135"/>
        <v>1</v>
      </c>
      <c r="X437" s="678" t="str">
        <f t="shared" si="135"/>
        <v>CT</v>
      </c>
      <c r="Y437" s="677" t="str">
        <f t="shared" si="135"/>
        <v>Oral</v>
      </c>
      <c r="Z437" s="676" t="str">
        <f t="shared" si="135"/>
        <v>15-20 min</v>
      </c>
      <c r="AA437" s="1472">
        <f t="shared" si="135"/>
        <v>1</v>
      </c>
      <c r="AB437" s="1478" t="str">
        <f t="shared" si="135"/>
        <v>CT</v>
      </c>
      <c r="AC437" s="1478" t="str">
        <f t="shared" si="135"/>
        <v>Oral</v>
      </c>
      <c r="AD437" s="1454" t="str">
        <f t="shared" si="135"/>
        <v>15-20 min</v>
      </c>
      <c r="AE437" s="677">
        <f t="shared" si="135"/>
        <v>1</v>
      </c>
      <c r="AF437" s="676" t="str">
        <f t="shared" si="135"/>
        <v>CT</v>
      </c>
      <c r="AG437" s="676" t="str">
        <f t="shared" si="135"/>
        <v>Oral</v>
      </c>
      <c r="AH437" s="676" t="str">
        <f t="shared" si="135"/>
        <v>15-20 min</v>
      </c>
      <c r="AI437" s="790" t="str">
        <f t="shared" si="135"/>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c r="AJ437" s="1061"/>
      <c r="AK437" s="1061"/>
      <c r="AL437" s="1061"/>
      <c r="AM437" s="1061"/>
      <c r="AN437" s="1061"/>
      <c r="AO437" s="1061"/>
      <c r="AP437" s="1061"/>
      <c r="AQ437" s="1061"/>
      <c r="AR437" s="1061"/>
      <c r="AS437" s="1061"/>
      <c r="AT437" s="1061"/>
      <c r="AU437" s="1061"/>
      <c r="AV437" s="1061"/>
      <c r="AW437" s="1061"/>
      <c r="AX437" s="1061"/>
      <c r="AY437" s="1061"/>
      <c r="AZ437" s="1061"/>
      <c r="BA437" s="1061"/>
      <c r="BB437" s="1061"/>
      <c r="BC437" s="1061"/>
      <c r="BD437" s="1061"/>
      <c r="BE437" s="1061"/>
      <c r="BF437" s="1061"/>
      <c r="BG437" s="1061"/>
      <c r="BH437" s="1061"/>
      <c r="BI437" s="1061"/>
      <c r="BJ437" s="1061"/>
      <c r="BK437" s="1061"/>
      <c r="BL437" s="1061"/>
      <c r="BM437" s="1061"/>
      <c r="BN437" s="1061"/>
      <c r="BO437" s="1061"/>
      <c r="BP437" s="1061"/>
      <c r="BQ437" s="1061"/>
      <c r="BR437" s="1061"/>
      <c r="BS437" s="1061"/>
      <c r="BT437" s="1061"/>
      <c r="BU437" s="1061"/>
      <c r="BV437" s="1061"/>
      <c r="BW437" s="1061"/>
      <c r="BX437" s="1061"/>
      <c r="BY437" s="1061"/>
      <c r="BZ437" s="1061"/>
      <c r="CA437" s="1061"/>
      <c r="CB437" s="1061"/>
      <c r="CC437" s="1061"/>
      <c r="CD437" s="1061"/>
      <c r="CE437" s="1061"/>
      <c r="CF437" s="1061"/>
      <c r="CG437" s="1061"/>
      <c r="CH437" s="1061"/>
      <c r="CI437" s="1061"/>
      <c r="CJ437" s="1061"/>
      <c r="CK437" s="1061"/>
      <c r="CL437" s="1061"/>
      <c r="CM437" s="1061"/>
      <c r="CN437" s="1061"/>
      <c r="CO437" s="1061"/>
      <c r="CP437" s="1061"/>
      <c r="CQ437" s="1061"/>
      <c r="CR437" s="1061"/>
      <c r="CS437" s="1061"/>
      <c r="CT437" s="1061"/>
      <c r="CU437" s="1061"/>
      <c r="CV437" s="1061"/>
      <c r="CW437" s="1061"/>
      <c r="CX437" s="1061"/>
      <c r="CY437" s="1061"/>
      <c r="CZ437" s="1061"/>
      <c r="DA437" s="1061"/>
      <c r="DB437" s="1061"/>
      <c r="DC437" s="1061"/>
      <c r="DD437" s="1061"/>
      <c r="DE437" s="1061"/>
      <c r="DF437" s="1061"/>
      <c r="DG437" s="1298"/>
      <c r="DH437" s="1298"/>
      <c r="DI437" s="1298"/>
      <c r="DJ437" s="1298"/>
      <c r="DK437" s="1298"/>
      <c r="DL437" s="1298"/>
      <c r="DM437" s="1298"/>
      <c r="DN437" s="1298"/>
      <c r="DO437" s="1298"/>
      <c r="DP437" s="1298"/>
      <c r="DQ437" s="1298"/>
      <c r="DR437" s="1298"/>
      <c r="DS437" s="1298"/>
      <c r="DT437" s="1298"/>
      <c r="DU437" s="1298"/>
      <c r="DV437" s="1298"/>
      <c r="DW437" s="1298"/>
      <c r="DX437" s="1298"/>
      <c r="DY437" s="1298"/>
      <c r="DZ437" s="1298"/>
      <c r="EA437" s="1298"/>
      <c r="EB437" s="1298"/>
      <c r="EC437" s="1298"/>
      <c r="ED437" s="1298"/>
      <c r="EE437" s="1298"/>
      <c r="EF437" s="1298"/>
      <c r="EG437" s="1298"/>
      <c r="EH437" s="1298"/>
      <c r="EI437" s="1298"/>
      <c r="EJ437" s="1298"/>
      <c r="EK437" s="1298"/>
      <c r="EL437" s="1298"/>
      <c r="EM437" s="1298"/>
      <c r="EN437" s="1298"/>
      <c r="EO437" s="1298"/>
      <c r="EP437" s="1298"/>
      <c r="EQ437" s="1298"/>
      <c r="ER437" s="1298"/>
      <c r="ES437" s="1298"/>
      <c r="ET437" s="1298"/>
      <c r="EU437" s="1298"/>
      <c r="EV437" s="1298"/>
      <c r="EW437" s="1298"/>
      <c r="EX437" s="1298"/>
      <c r="EY437" s="1298"/>
      <c r="EZ437" s="1298"/>
      <c r="FA437" s="1298"/>
      <c r="FB437" s="1298"/>
      <c r="FC437" s="1298"/>
      <c r="FD437" s="1298"/>
      <c r="FE437" s="1298"/>
      <c r="FF437" s="1298"/>
      <c r="FG437" s="1298"/>
      <c r="FH437" s="1298"/>
      <c r="FI437" s="1298"/>
      <c r="FJ437" s="1298"/>
      <c r="FK437" s="1298"/>
      <c r="FL437" s="1298"/>
      <c r="FM437" s="1298"/>
      <c r="FN437" s="1298"/>
      <c r="FO437" s="1298"/>
      <c r="FP437" s="1298"/>
      <c r="FQ437" s="1298"/>
      <c r="FR437" s="1298"/>
      <c r="FS437" s="1298"/>
      <c r="FT437" s="1298"/>
      <c r="FU437" s="1298"/>
      <c r="FV437" s="1298"/>
      <c r="FW437" s="1298"/>
      <c r="FX437" s="1298"/>
      <c r="FY437" s="1298"/>
      <c r="FZ437" s="1298"/>
      <c r="GA437" s="1298"/>
      <c r="GB437" s="1298"/>
      <c r="GC437" s="1298"/>
      <c r="GD437" s="1298"/>
      <c r="GE437" s="1298"/>
      <c r="GF437" s="1298"/>
      <c r="GG437" s="1298"/>
      <c r="GH437" s="1298"/>
      <c r="GI437" s="1298"/>
      <c r="GJ437" s="1298"/>
      <c r="GK437" s="1298"/>
      <c r="GL437" s="1298"/>
      <c r="GM437" s="1298"/>
      <c r="GN437" s="1298"/>
      <c r="GO437" s="1298"/>
      <c r="GP437" s="1298"/>
      <c r="GQ437" s="1298"/>
      <c r="GR437" s="1298"/>
      <c r="GS437" s="1298"/>
      <c r="GT437" s="1298"/>
      <c r="GU437" s="1298"/>
      <c r="GV437" s="1298"/>
      <c r="GW437" s="1298"/>
      <c r="GX437" s="1298"/>
      <c r="GY437" s="1298"/>
      <c r="GZ437" s="1298"/>
      <c r="HA437" s="1298"/>
      <c r="HB437" s="1298"/>
      <c r="HC437" s="1298"/>
      <c r="HD437" s="1298"/>
      <c r="HE437" s="1298"/>
    </row>
    <row r="438" spans="1:241" ht="30.75" hidden="1" customHeight="1">
      <c r="A438" s="1208" t="s">
        <v>968</v>
      </c>
      <c r="B438" s="1208" t="s">
        <v>967</v>
      </c>
      <c r="C438" s="1188" t="s">
        <v>53</v>
      </c>
      <c r="D438" s="1232" t="s">
        <v>1031</v>
      </c>
      <c r="E438" s="1194" t="s">
        <v>596</v>
      </c>
      <c r="F438" s="1194"/>
      <c r="G438" s="1150"/>
      <c r="H438" s="1168"/>
      <c r="I438" s="1193">
        <f>+I441+I440</f>
        <v>6</v>
      </c>
      <c r="J438" s="1193">
        <f>+J441+J440</f>
        <v>6</v>
      </c>
      <c r="K438" s="1208"/>
      <c r="L438" s="1208"/>
      <c r="M438" s="1044"/>
      <c r="N438" s="889"/>
      <c r="O438" s="889"/>
      <c r="P438" s="889"/>
      <c r="Q438" s="1574"/>
      <c r="R438" s="1574"/>
      <c r="S438" s="1576"/>
      <c r="T438" s="1040"/>
      <c r="U438" s="1105"/>
      <c r="V438" s="967"/>
      <c r="W438" s="1105"/>
      <c r="X438" s="1105"/>
      <c r="Y438" s="1105"/>
      <c r="Z438" s="1105"/>
      <c r="AA438" s="1105"/>
      <c r="AB438" s="1105"/>
      <c r="AC438" s="1105"/>
      <c r="AD438" s="1105"/>
      <c r="AE438" s="1105"/>
      <c r="AF438" s="1105"/>
      <c r="AG438" s="1105"/>
      <c r="AH438" s="1105"/>
      <c r="AI438" s="884"/>
      <c r="HF438" s="1201"/>
      <c r="HG438" s="1201"/>
      <c r="HH438" s="1201"/>
      <c r="HI438" s="1201"/>
      <c r="HJ438" s="1201"/>
      <c r="HK438" s="1201"/>
      <c r="HL438" s="1201"/>
      <c r="HM438" s="1201"/>
      <c r="HN438" s="1201"/>
      <c r="HO438" s="1201"/>
      <c r="HP438" s="1201"/>
      <c r="HQ438" s="1201"/>
      <c r="HR438" s="1201"/>
      <c r="HS438" s="1201"/>
      <c r="HT438" s="1201"/>
      <c r="HU438" s="1201"/>
      <c r="HV438" s="1201"/>
      <c r="HW438" s="1201"/>
      <c r="HX438" s="1201"/>
      <c r="HY438" s="1201"/>
      <c r="HZ438" s="1201"/>
      <c r="IA438" s="1201"/>
      <c r="IB438" s="1201"/>
      <c r="IC438" s="1201"/>
      <c r="ID438" s="1201"/>
      <c r="IE438" s="1201"/>
      <c r="IF438" s="1201"/>
      <c r="IG438" s="1201"/>
    </row>
    <row r="439" spans="1:241" s="1303" customFormat="1" ht="30.75" hidden="1" customHeight="1">
      <c r="A439" s="1140" t="str">
        <f t="shared" ref="A439:G439" si="139">IF(A390="","",A390)</f>
        <v>LOLA6B06</v>
      </c>
      <c r="B439" s="1140" t="str">
        <f t="shared" si="139"/>
        <v>LLA6B70</v>
      </c>
      <c r="C439" s="1184" t="str">
        <f t="shared" si="139"/>
        <v>UE spécialisation parcours Traduction S6</v>
      </c>
      <c r="D439" s="1114" t="str">
        <f t="shared" si="139"/>
        <v/>
      </c>
      <c r="E439" s="1133" t="str">
        <f t="shared" si="139"/>
        <v>BLOC</v>
      </c>
      <c r="F439" s="1141" t="str">
        <f t="shared" si="139"/>
        <v>L3 LLCER et LEA parc. Traduction</v>
      </c>
      <c r="G439" s="1115" t="str">
        <f t="shared" si="139"/>
        <v/>
      </c>
      <c r="H439" s="1171" t="str">
        <f t="shared" ref="H439:AI439" si="140">IF(H390="","",H390)</f>
        <v/>
      </c>
      <c r="I439" s="1113" t="str">
        <f t="shared" si="140"/>
        <v/>
      </c>
      <c r="J439" s="1113" t="str">
        <f t="shared" si="140"/>
        <v/>
      </c>
      <c r="K439" s="1207" t="str">
        <f t="shared" si="140"/>
        <v/>
      </c>
      <c r="L439" s="1207" t="str">
        <f t="shared" si="140"/>
        <v/>
      </c>
      <c r="M439" s="802" t="str">
        <f t="shared" si="140"/>
        <v/>
      </c>
      <c r="N439" s="801" t="str">
        <f t="shared" si="140"/>
        <v/>
      </c>
      <c r="O439" s="801" t="str">
        <f t="shared" si="140"/>
        <v/>
      </c>
      <c r="P439" s="801" t="str">
        <f t="shared" si="140"/>
        <v/>
      </c>
      <c r="Q439" s="1573"/>
      <c r="R439" s="1573"/>
      <c r="S439" s="1577" t="str">
        <f t="shared" si="140"/>
        <v/>
      </c>
      <c r="T439" s="801" t="str">
        <f t="shared" si="140"/>
        <v/>
      </c>
      <c r="U439" s="801" t="str">
        <f t="shared" si="140"/>
        <v/>
      </c>
      <c r="V439" s="801" t="str">
        <f t="shared" si="140"/>
        <v/>
      </c>
      <c r="W439" s="801" t="str">
        <f t="shared" si="140"/>
        <v/>
      </c>
      <c r="X439" s="801" t="str">
        <f t="shared" si="140"/>
        <v/>
      </c>
      <c r="Y439" s="801" t="str">
        <f t="shared" si="140"/>
        <v/>
      </c>
      <c r="Z439" s="801" t="str">
        <f t="shared" si="140"/>
        <v/>
      </c>
      <c r="AA439" s="801" t="str">
        <f t="shared" si="140"/>
        <v/>
      </c>
      <c r="AB439" s="801" t="str">
        <f t="shared" si="140"/>
        <v/>
      </c>
      <c r="AC439" s="801" t="str">
        <f t="shared" si="140"/>
        <v/>
      </c>
      <c r="AD439" s="801" t="str">
        <f t="shared" si="140"/>
        <v/>
      </c>
      <c r="AE439" s="801" t="str">
        <f t="shared" si="140"/>
        <v/>
      </c>
      <c r="AF439" s="801" t="str">
        <f t="shared" si="140"/>
        <v/>
      </c>
      <c r="AG439" s="801" t="str">
        <f t="shared" si="140"/>
        <v/>
      </c>
      <c r="AH439" s="801" t="str">
        <f t="shared" si="140"/>
        <v/>
      </c>
      <c r="AI439" s="801" t="str">
        <f t="shared" si="140"/>
        <v/>
      </c>
      <c r="AJ439" s="1061"/>
      <c r="AK439" s="1061"/>
      <c r="AL439" s="1061"/>
      <c r="AM439" s="1061"/>
      <c r="AN439" s="1061"/>
      <c r="AO439" s="1061"/>
      <c r="AP439" s="1061"/>
      <c r="AQ439" s="1061"/>
      <c r="AR439" s="1061"/>
      <c r="AS439" s="1061"/>
      <c r="AT439" s="1061"/>
      <c r="AU439" s="1061"/>
      <c r="AV439" s="1061"/>
      <c r="AW439" s="1061"/>
      <c r="AX439" s="1061"/>
      <c r="AY439" s="1061"/>
      <c r="AZ439" s="1061"/>
      <c r="BA439" s="1061"/>
      <c r="BB439" s="1061"/>
      <c r="BC439" s="1061"/>
      <c r="BD439" s="1061"/>
      <c r="BE439" s="1061"/>
      <c r="BF439" s="1061"/>
      <c r="BG439" s="1061"/>
      <c r="BH439" s="1061"/>
      <c r="BI439" s="1061"/>
      <c r="BJ439" s="1061"/>
      <c r="BK439" s="1061"/>
      <c r="BL439" s="1061"/>
      <c r="BM439" s="1061"/>
      <c r="BN439" s="1061"/>
      <c r="BO439" s="1061"/>
      <c r="BP439" s="1061"/>
      <c r="BQ439" s="1061"/>
      <c r="BR439" s="1061"/>
      <c r="BS439" s="1061"/>
      <c r="BT439" s="1061"/>
      <c r="BU439" s="1061"/>
      <c r="BV439" s="1061"/>
      <c r="BW439" s="1061"/>
      <c r="BX439" s="1061"/>
      <c r="BY439" s="1061"/>
      <c r="BZ439" s="1061"/>
      <c r="CA439" s="1061"/>
      <c r="CB439" s="1061"/>
      <c r="CC439" s="1061"/>
      <c r="CD439" s="1061"/>
      <c r="CE439" s="1061"/>
      <c r="CF439" s="1061"/>
      <c r="CG439" s="1061"/>
      <c r="CH439" s="1061"/>
      <c r="CI439" s="1061"/>
      <c r="CJ439" s="1061"/>
      <c r="CK439" s="1061"/>
      <c r="CL439" s="1061"/>
      <c r="CM439" s="1061"/>
      <c r="CN439" s="1061"/>
      <c r="CO439" s="1061"/>
      <c r="CP439" s="1061"/>
      <c r="CQ439" s="1061"/>
      <c r="CR439" s="1061"/>
      <c r="CS439" s="1061"/>
      <c r="CT439" s="1061"/>
      <c r="CU439" s="1061"/>
      <c r="CV439" s="1061"/>
      <c r="CW439" s="1061"/>
      <c r="CX439" s="1061"/>
      <c r="CY439" s="1061"/>
      <c r="CZ439" s="1061"/>
      <c r="DA439" s="1061"/>
      <c r="DB439" s="1061"/>
      <c r="DC439" s="1061"/>
      <c r="DD439" s="1061"/>
      <c r="DE439" s="1061"/>
      <c r="DF439" s="1061"/>
      <c r="DG439" s="1298"/>
      <c r="DH439" s="1298"/>
      <c r="DI439" s="1298"/>
      <c r="DJ439" s="1298"/>
      <c r="DK439" s="1298"/>
      <c r="DL439" s="1298"/>
      <c r="DM439" s="1298"/>
      <c r="DN439" s="1298"/>
      <c r="DO439" s="1298"/>
      <c r="DP439" s="1298"/>
      <c r="DQ439" s="1298"/>
      <c r="DR439" s="1298"/>
      <c r="DS439" s="1298"/>
      <c r="DT439" s="1298"/>
      <c r="DU439" s="1298"/>
      <c r="DV439" s="1298"/>
      <c r="DW439" s="1298"/>
      <c r="DX439" s="1298"/>
      <c r="DY439" s="1298"/>
      <c r="DZ439" s="1298"/>
      <c r="EA439" s="1298"/>
      <c r="EB439" s="1298"/>
      <c r="EC439" s="1298"/>
      <c r="ED439" s="1298"/>
      <c r="EE439" s="1298"/>
      <c r="EF439" s="1298"/>
      <c r="EG439" s="1298"/>
      <c r="EH439" s="1298"/>
      <c r="EI439" s="1298"/>
      <c r="EJ439" s="1298"/>
      <c r="EK439" s="1298"/>
      <c r="EL439" s="1298"/>
      <c r="EM439" s="1298"/>
      <c r="EN439" s="1298"/>
      <c r="EO439" s="1298"/>
      <c r="EP439" s="1298"/>
      <c r="EQ439" s="1298"/>
      <c r="ER439" s="1298"/>
      <c r="ES439" s="1298"/>
      <c r="ET439" s="1298"/>
      <c r="EU439" s="1298"/>
      <c r="EV439" s="1298"/>
      <c r="EW439" s="1298"/>
      <c r="EX439" s="1298"/>
      <c r="EY439" s="1298"/>
      <c r="EZ439" s="1298"/>
      <c r="FA439" s="1298"/>
      <c r="FB439" s="1298"/>
      <c r="FC439" s="1298"/>
      <c r="FD439" s="1298"/>
      <c r="FE439" s="1298"/>
      <c r="FF439" s="1298"/>
      <c r="FG439" s="1298"/>
      <c r="FH439" s="1298"/>
      <c r="FI439" s="1298"/>
      <c r="FJ439" s="1298"/>
      <c r="FK439" s="1298"/>
      <c r="FL439" s="1298"/>
      <c r="FM439" s="1298"/>
      <c r="FN439" s="1298"/>
      <c r="FO439" s="1298"/>
      <c r="FP439" s="1298"/>
      <c r="FQ439" s="1298"/>
      <c r="FR439" s="1298"/>
      <c r="FS439" s="1298"/>
      <c r="FT439" s="1298"/>
      <c r="FU439" s="1298"/>
      <c r="FV439" s="1298"/>
      <c r="FW439" s="1298"/>
      <c r="FX439" s="1298"/>
      <c r="FY439" s="1298"/>
      <c r="FZ439" s="1298"/>
      <c r="GA439" s="1298"/>
      <c r="GB439" s="1298"/>
      <c r="GC439" s="1298"/>
      <c r="GD439" s="1298"/>
      <c r="GE439" s="1298"/>
      <c r="GF439" s="1298"/>
      <c r="GG439" s="1298"/>
      <c r="GH439" s="1298"/>
      <c r="GI439" s="1298"/>
      <c r="GJ439" s="1298"/>
      <c r="GK439" s="1298"/>
      <c r="GL439" s="1298"/>
      <c r="GM439" s="1298"/>
      <c r="GN439" s="1298"/>
      <c r="GO439" s="1298"/>
      <c r="GP439" s="1298"/>
      <c r="GQ439" s="1298"/>
      <c r="GR439" s="1298"/>
      <c r="GS439" s="1298"/>
      <c r="GT439" s="1298"/>
      <c r="GU439" s="1298"/>
      <c r="GV439" s="1298"/>
      <c r="GW439" s="1298"/>
      <c r="GX439" s="1298"/>
      <c r="GY439" s="1298"/>
      <c r="GZ439" s="1298"/>
      <c r="HA439" s="1298"/>
      <c r="HB439" s="1298"/>
      <c r="HC439" s="1298"/>
      <c r="HD439" s="1298"/>
      <c r="HE439" s="1298"/>
      <c r="HF439" s="1298"/>
      <c r="HG439" s="1298"/>
      <c r="HH439" s="1298"/>
      <c r="HI439" s="1298"/>
      <c r="HJ439" s="1298"/>
      <c r="HK439" s="1298"/>
      <c r="HL439" s="1298"/>
      <c r="HM439" s="1298"/>
      <c r="HN439" s="1298"/>
    </row>
    <row r="440" spans="1:241" s="851" customFormat="1" ht="102" hidden="1">
      <c r="A440" s="1139" t="str">
        <f t="shared" ref="A440:G440" si="141">IF(A391="","",A391)</f>
        <v/>
      </c>
      <c r="B440" s="1154" t="str">
        <f t="shared" si="141"/>
        <v>LLA6B7A</v>
      </c>
      <c r="C440" s="1156" t="str">
        <f t="shared" si="141"/>
        <v>Outils théoriques de la traduction 2 :  stylistique comparée</v>
      </c>
      <c r="D440" s="818" t="str">
        <f t="shared" si="141"/>
        <v>LOL6B9HLOL6C8ALOL6J8A</v>
      </c>
      <c r="E440" s="579" t="str">
        <f t="shared" si="141"/>
        <v>UE spécialisation</v>
      </c>
      <c r="F440" s="579" t="str">
        <f t="shared" si="141"/>
        <v>L3 LLCER et LEA parc. Traduction</v>
      </c>
      <c r="G440" s="656" t="str">
        <f t="shared" si="141"/>
        <v>LLCER</v>
      </c>
      <c r="H440" s="1138" t="str">
        <f t="shared" ref="H440:AI440" si="142">IF(H391="","",H391)</f>
        <v/>
      </c>
      <c r="I440" s="657">
        <f t="shared" si="142"/>
        <v>3</v>
      </c>
      <c r="J440" s="757">
        <f t="shared" si="142"/>
        <v>3</v>
      </c>
      <c r="K440" s="1213" t="str">
        <f t="shared" si="142"/>
        <v>CLOISEAU Gilles</v>
      </c>
      <c r="L440" s="774">
        <f t="shared" si="142"/>
        <v>11</v>
      </c>
      <c r="M440" s="755" t="str">
        <f t="shared" si="142"/>
        <v/>
      </c>
      <c r="N440" s="1177" t="str">
        <f t="shared" si="142"/>
        <v/>
      </c>
      <c r="O440" s="1353">
        <f t="shared" si="142"/>
        <v>20</v>
      </c>
      <c r="P440" s="582" t="str">
        <f t="shared" si="142"/>
        <v/>
      </c>
      <c r="Q440" s="582" t="str">
        <f t="shared" si="142"/>
        <v>PAS DE CHANGEMENT</v>
      </c>
      <c r="R440" s="582" t="str">
        <f t="shared" si="142"/>
        <v>CT/écrit à distance/1h30</v>
      </c>
      <c r="S440" s="1575">
        <f t="shared" si="142"/>
        <v>1</v>
      </c>
      <c r="T440" s="1454" t="str">
        <f t="shared" si="142"/>
        <v>CC</v>
      </c>
      <c r="U440" s="1454" t="str">
        <f t="shared" si="142"/>
        <v>écrit</v>
      </c>
      <c r="V440" s="1440" t="str">
        <f t="shared" si="142"/>
        <v>2h00</v>
      </c>
      <c r="W440" s="674">
        <f t="shared" si="142"/>
        <v>1</v>
      </c>
      <c r="X440" s="675" t="str">
        <f t="shared" si="142"/>
        <v>CT</v>
      </c>
      <c r="Y440" s="675" t="str">
        <f t="shared" si="142"/>
        <v>écrit</v>
      </c>
      <c r="Z440" s="1440" t="str">
        <f t="shared" si="142"/>
        <v>2h00</v>
      </c>
      <c r="AA440" s="1453">
        <f t="shared" si="142"/>
        <v>1</v>
      </c>
      <c r="AB440" s="1454" t="str">
        <f t="shared" si="142"/>
        <v>CT</v>
      </c>
      <c r="AC440" s="1454" t="str">
        <f t="shared" si="142"/>
        <v>écrit</v>
      </c>
      <c r="AD440" s="1440" t="str">
        <f t="shared" si="142"/>
        <v>2h00</v>
      </c>
      <c r="AE440" s="674">
        <f t="shared" si="142"/>
        <v>1</v>
      </c>
      <c r="AF440" s="675" t="str">
        <f t="shared" si="142"/>
        <v>CT</v>
      </c>
      <c r="AG440" s="675" t="str">
        <f t="shared" si="142"/>
        <v>écrit</v>
      </c>
      <c r="AH440" s="1440" t="str">
        <f t="shared" si="142"/>
        <v>2h00</v>
      </c>
      <c r="AI440" s="793" t="str">
        <f t="shared" si="142"/>
        <v>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v>
      </c>
      <c r="AJ440" s="1061"/>
      <c r="AK440" s="1061"/>
      <c r="AL440" s="1061"/>
      <c r="AM440" s="1061"/>
      <c r="AN440" s="1061"/>
      <c r="AO440" s="1061"/>
      <c r="AP440" s="1061"/>
      <c r="AQ440" s="1061"/>
      <c r="AR440" s="1061"/>
      <c r="AS440" s="1061"/>
      <c r="AT440" s="1061"/>
      <c r="AU440" s="1061"/>
      <c r="AV440" s="1061"/>
      <c r="AW440" s="1061"/>
      <c r="AX440" s="1061"/>
      <c r="AY440" s="1061"/>
      <c r="AZ440" s="1061"/>
      <c r="BA440" s="1061"/>
      <c r="BB440" s="1061"/>
      <c r="BC440" s="1061"/>
      <c r="BD440" s="1061"/>
      <c r="BE440" s="1061"/>
      <c r="BF440" s="1061"/>
      <c r="BG440" s="1061"/>
      <c r="BH440" s="1061"/>
      <c r="BI440" s="1061"/>
      <c r="BJ440" s="1061"/>
      <c r="BK440" s="1061"/>
      <c r="BL440" s="1061"/>
      <c r="BM440" s="1061"/>
      <c r="BN440" s="1061"/>
      <c r="BO440" s="1061"/>
      <c r="BP440" s="1061"/>
      <c r="BQ440" s="1061"/>
      <c r="BR440" s="1061"/>
      <c r="BS440" s="1061"/>
      <c r="BT440" s="1061"/>
      <c r="BU440" s="1061"/>
      <c r="BV440" s="1061"/>
      <c r="BW440" s="1061"/>
      <c r="BX440" s="1061"/>
      <c r="BY440" s="1061"/>
      <c r="BZ440" s="1061"/>
      <c r="CA440" s="1061"/>
      <c r="CB440" s="1061"/>
      <c r="CC440" s="1061"/>
      <c r="CD440" s="1061"/>
      <c r="CE440" s="1061"/>
      <c r="CF440" s="1061"/>
      <c r="CG440" s="1061"/>
      <c r="CH440" s="1061"/>
      <c r="CI440" s="1061"/>
      <c r="CJ440" s="1061"/>
      <c r="CK440" s="1061"/>
      <c r="CL440" s="1061"/>
      <c r="CM440" s="1061"/>
      <c r="CN440" s="1061"/>
      <c r="CO440" s="1061"/>
      <c r="CP440" s="1061"/>
      <c r="CQ440" s="1061"/>
      <c r="CR440" s="1061"/>
      <c r="CS440" s="1061"/>
      <c r="CT440" s="1061"/>
      <c r="CU440" s="1061"/>
      <c r="CV440" s="1061"/>
      <c r="CW440" s="1061"/>
      <c r="CX440" s="1061"/>
      <c r="CY440" s="1061"/>
      <c r="CZ440" s="1061"/>
      <c r="DA440" s="1061"/>
      <c r="DB440" s="1061"/>
      <c r="DC440" s="1061"/>
      <c r="DD440" s="1061"/>
      <c r="DE440" s="1061"/>
      <c r="DF440" s="1061"/>
      <c r="DG440" s="945"/>
      <c r="DH440" s="945"/>
      <c r="DI440" s="945"/>
      <c r="DJ440" s="945"/>
      <c r="DK440" s="945"/>
      <c r="DL440" s="945"/>
      <c r="DM440" s="945"/>
      <c r="DN440" s="945"/>
      <c r="DO440" s="945"/>
      <c r="DP440" s="945"/>
      <c r="DQ440" s="945"/>
      <c r="DR440" s="945"/>
      <c r="DS440" s="945"/>
      <c r="DT440" s="945"/>
      <c r="DU440" s="945"/>
      <c r="DV440" s="945"/>
      <c r="DW440" s="945"/>
      <c r="DX440" s="945"/>
      <c r="DY440" s="945"/>
      <c r="DZ440" s="945"/>
      <c r="EA440" s="945"/>
      <c r="EB440" s="945"/>
      <c r="EC440" s="945"/>
      <c r="ED440" s="945"/>
      <c r="EE440" s="945"/>
      <c r="EF440" s="945"/>
      <c r="EG440" s="945"/>
      <c r="EH440" s="945"/>
      <c r="EI440" s="945"/>
      <c r="EJ440" s="945"/>
      <c r="EK440" s="945"/>
      <c r="EL440" s="945"/>
      <c r="EM440" s="945"/>
      <c r="EN440" s="945"/>
      <c r="EO440" s="945"/>
      <c r="EP440" s="945"/>
      <c r="EQ440" s="945"/>
      <c r="ER440" s="945"/>
      <c r="ES440" s="945"/>
      <c r="ET440" s="945"/>
      <c r="EU440" s="945"/>
      <c r="EV440" s="945"/>
      <c r="EW440" s="945"/>
      <c r="EX440" s="945"/>
      <c r="EY440" s="945"/>
      <c r="EZ440" s="945"/>
      <c r="FA440" s="945"/>
      <c r="FB440" s="945"/>
      <c r="FC440" s="945"/>
      <c r="FD440" s="945"/>
      <c r="FE440" s="945"/>
      <c r="FF440" s="945"/>
      <c r="FG440" s="945"/>
      <c r="FH440" s="945"/>
      <c r="FI440" s="945"/>
      <c r="FJ440" s="945"/>
      <c r="FK440" s="945"/>
      <c r="FL440" s="945"/>
      <c r="FM440" s="945"/>
      <c r="FN440" s="945"/>
      <c r="FO440" s="945"/>
      <c r="FP440" s="945"/>
      <c r="FQ440" s="945"/>
      <c r="FR440" s="945"/>
      <c r="FS440" s="945"/>
      <c r="FT440" s="945"/>
      <c r="FU440" s="945"/>
      <c r="FV440" s="945"/>
      <c r="FW440" s="945"/>
      <c r="FX440" s="945"/>
      <c r="FY440" s="945"/>
      <c r="FZ440" s="945"/>
      <c r="GA440" s="945"/>
      <c r="GB440" s="945"/>
      <c r="GC440" s="945"/>
      <c r="GD440" s="945"/>
      <c r="GE440" s="945"/>
      <c r="GF440" s="945"/>
      <c r="GG440" s="945"/>
      <c r="GH440" s="945"/>
      <c r="GI440" s="945"/>
      <c r="GJ440" s="945"/>
      <c r="GK440" s="945"/>
      <c r="GL440" s="945"/>
      <c r="GM440" s="945"/>
      <c r="GN440" s="945"/>
      <c r="GO440" s="945"/>
      <c r="GP440" s="945"/>
      <c r="GQ440" s="945"/>
      <c r="GR440" s="945"/>
      <c r="GS440" s="945"/>
      <c r="GT440" s="945"/>
      <c r="GU440" s="945"/>
      <c r="GV440" s="945"/>
      <c r="GW440" s="945"/>
      <c r="GX440" s="945"/>
      <c r="GY440" s="945"/>
      <c r="GZ440" s="945"/>
      <c r="HA440" s="945"/>
      <c r="HB440" s="945"/>
      <c r="HC440" s="945"/>
      <c r="HD440" s="945"/>
      <c r="HE440" s="945"/>
    </row>
    <row r="441" spans="1:241" s="1303" customFormat="1" ht="30.75" hidden="1" customHeight="1">
      <c r="A441" s="1140" t="str">
        <f t="shared" ref="A441:G441" si="143">IF(A392="","",A392)</f>
        <v>LCLA6B02</v>
      </c>
      <c r="B441" s="1140" t="str">
        <f t="shared" si="143"/>
        <v>LLA6B7B</v>
      </c>
      <c r="C441" s="1184" t="str">
        <f t="shared" si="143"/>
        <v xml:space="preserve">Choix traduction renforcée 2 </v>
      </c>
      <c r="D441" s="1114" t="str">
        <f t="shared" si="143"/>
        <v>LOL6B9B</v>
      </c>
      <c r="E441" s="1133" t="str">
        <f t="shared" si="143"/>
        <v>CHAPEAU</v>
      </c>
      <c r="F441" s="1141" t="str">
        <f t="shared" si="143"/>
        <v>L3 LLCER et LEA parc. Traduction</v>
      </c>
      <c r="G441" s="1115" t="str">
        <f t="shared" si="143"/>
        <v/>
      </c>
      <c r="H441" s="1171" t="str">
        <f t="shared" ref="H441:AI441" si="144">IF(H392="","",H392)</f>
        <v>1 UE / 3 ECTS</v>
      </c>
      <c r="I441" s="1113">
        <f t="shared" si="144"/>
        <v>3</v>
      </c>
      <c r="J441" s="1113">
        <f t="shared" si="144"/>
        <v>3</v>
      </c>
      <c r="K441" s="1207" t="str">
        <f t="shared" si="144"/>
        <v/>
      </c>
      <c r="L441" s="1207" t="str">
        <f t="shared" si="144"/>
        <v/>
      </c>
      <c r="M441" s="802" t="str">
        <f t="shared" si="144"/>
        <v/>
      </c>
      <c r="N441" s="801" t="str">
        <f t="shared" si="144"/>
        <v/>
      </c>
      <c r="O441" s="801" t="str">
        <f t="shared" si="144"/>
        <v/>
      </c>
      <c r="P441" s="801" t="str">
        <f t="shared" si="144"/>
        <v/>
      </c>
      <c r="Q441" s="1573"/>
      <c r="R441" s="1573"/>
      <c r="S441" s="1577" t="str">
        <f t="shared" si="144"/>
        <v/>
      </c>
      <c r="T441" s="801" t="str">
        <f t="shared" si="144"/>
        <v/>
      </c>
      <c r="U441" s="801" t="str">
        <f t="shared" si="144"/>
        <v/>
      </c>
      <c r="V441" s="801" t="str">
        <f t="shared" si="144"/>
        <v/>
      </c>
      <c r="W441" s="801" t="str">
        <f t="shared" si="144"/>
        <v/>
      </c>
      <c r="X441" s="801" t="str">
        <f t="shared" si="144"/>
        <v/>
      </c>
      <c r="Y441" s="801" t="str">
        <f t="shared" si="144"/>
        <v/>
      </c>
      <c r="Z441" s="801" t="str">
        <f t="shared" si="144"/>
        <v/>
      </c>
      <c r="AA441" s="801" t="str">
        <f t="shared" si="144"/>
        <v/>
      </c>
      <c r="AB441" s="801" t="str">
        <f t="shared" si="144"/>
        <v/>
      </c>
      <c r="AC441" s="801" t="str">
        <f t="shared" si="144"/>
        <v/>
      </c>
      <c r="AD441" s="801" t="str">
        <f t="shared" si="144"/>
        <v/>
      </c>
      <c r="AE441" s="801" t="str">
        <f t="shared" si="144"/>
        <v/>
      </c>
      <c r="AF441" s="801" t="str">
        <f t="shared" si="144"/>
        <v/>
      </c>
      <c r="AG441" s="801" t="str">
        <f t="shared" si="144"/>
        <v/>
      </c>
      <c r="AH441" s="801" t="str">
        <f t="shared" si="144"/>
        <v/>
      </c>
      <c r="AI441" s="801" t="str">
        <f t="shared" si="144"/>
        <v/>
      </c>
      <c r="AJ441" s="1061"/>
      <c r="AK441" s="1061"/>
      <c r="AL441" s="1061"/>
      <c r="AM441" s="1061"/>
      <c r="AN441" s="1061"/>
      <c r="AO441" s="1061"/>
      <c r="AP441" s="1061"/>
      <c r="AQ441" s="1061"/>
      <c r="AR441" s="1061"/>
      <c r="AS441" s="1061"/>
      <c r="AT441" s="1061"/>
      <c r="AU441" s="1061"/>
      <c r="AV441" s="1061"/>
      <c r="AW441" s="1061"/>
      <c r="AX441" s="1061"/>
      <c r="AY441" s="1061"/>
      <c r="AZ441" s="1061"/>
      <c r="BA441" s="1061"/>
      <c r="BB441" s="1061"/>
      <c r="BC441" s="1061"/>
      <c r="BD441" s="1061"/>
      <c r="BE441" s="1061"/>
      <c r="BF441" s="1061"/>
      <c r="BG441" s="1061"/>
      <c r="BH441" s="1061"/>
      <c r="BI441" s="1061"/>
      <c r="BJ441" s="1061"/>
      <c r="BK441" s="1061"/>
      <c r="BL441" s="1061"/>
      <c r="BM441" s="1061"/>
      <c r="BN441" s="1061"/>
      <c r="BO441" s="1061"/>
      <c r="BP441" s="1061"/>
      <c r="BQ441" s="1061"/>
      <c r="BR441" s="1061"/>
      <c r="BS441" s="1061"/>
      <c r="BT441" s="1061"/>
      <c r="BU441" s="1061"/>
      <c r="BV441" s="1061"/>
      <c r="BW441" s="1061"/>
      <c r="BX441" s="1061"/>
      <c r="BY441" s="1061"/>
      <c r="BZ441" s="1061"/>
      <c r="CA441" s="1061"/>
      <c r="CB441" s="1061"/>
      <c r="CC441" s="1061"/>
      <c r="CD441" s="1061"/>
      <c r="CE441" s="1061"/>
      <c r="CF441" s="1061"/>
      <c r="CG441" s="1061"/>
      <c r="CH441" s="1061"/>
      <c r="CI441" s="1061"/>
      <c r="CJ441" s="1061"/>
      <c r="CK441" s="1061"/>
      <c r="CL441" s="1061"/>
      <c r="CM441" s="1061"/>
      <c r="CN441" s="1061"/>
      <c r="CO441" s="1061"/>
      <c r="CP441" s="1061"/>
      <c r="CQ441" s="1061"/>
      <c r="CR441" s="1061"/>
      <c r="CS441" s="1061"/>
      <c r="CT441" s="1061"/>
      <c r="CU441" s="1061"/>
      <c r="CV441" s="1061"/>
      <c r="CW441" s="1061"/>
      <c r="CX441" s="1061"/>
      <c r="CY441" s="1061"/>
      <c r="CZ441" s="1061"/>
      <c r="DA441" s="1061"/>
      <c r="DB441" s="1061"/>
      <c r="DC441" s="1061"/>
      <c r="DD441" s="1061"/>
      <c r="DE441" s="1061"/>
      <c r="DF441" s="1061"/>
      <c r="DG441" s="1298"/>
      <c r="DH441" s="1298"/>
      <c r="DI441" s="1298"/>
      <c r="DJ441" s="1298"/>
      <c r="DK441" s="1298"/>
      <c r="DL441" s="1298"/>
      <c r="DM441" s="1298"/>
      <c r="DN441" s="1298"/>
      <c r="DO441" s="1298"/>
      <c r="DP441" s="1298"/>
      <c r="DQ441" s="1298"/>
      <c r="DR441" s="1298"/>
      <c r="DS441" s="1298"/>
      <c r="DT441" s="1298"/>
      <c r="DU441" s="1298"/>
      <c r="DV441" s="1298"/>
      <c r="DW441" s="1298"/>
      <c r="DX441" s="1298"/>
      <c r="DY441" s="1298"/>
      <c r="DZ441" s="1298"/>
      <c r="EA441" s="1298"/>
      <c r="EB441" s="1298"/>
      <c r="EC441" s="1298"/>
      <c r="ED441" s="1298"/>
      <c r="EE441" s="1298"/>
      <c r="EF441" s="1298"/>
      <c r="EG441" s="1298"/>
      <c r="EH441" s="1298"/>
      <c r="EI441" s="1298"/>
      <c r="EJ441" s="1298"/>
      <c r="EK441" s="1298"/>
      <c r="EL441" s="1298"/>
      <c r="EM441" s="1298"/>
      <c r="EN441" s="1298"/>
      <c r="EO441" s="1298"/>
      <c r="EP441" s="1298"/>
      <c r="EQ441" s="1298"/>
      <c r="ER441" s="1298"/>
      <c r="ES441" s="1298"/>
      <c r="ET441" s="1298"/>
      <c r="EU441" s="1298"/>
      <c r="EV441" s="1298"/>
      <c r="EW441" s="1298"/>
      <c r="EX441" s="1298"/>
      <c r="EY441" s="1298"/>
      <c r="EZ441" s="1298"/>
      <c r="FA441" s="1298"/>
      <c r="FB441" s="1298"/>
      <c r="FC441" s="1298"/>
      <c r="FD441" s="1298"/>
      <c r="FE441" s="1298"/>
      <c r="FF441" s="1298"/>
      <c r="FG441" s="1298"/>
      <c r="FH441" s="1298"/>
      <c r="FI441" s="1298"/>
      <c r="FJ441" s="1298"/>
      <c r="FK441" s="1298"/>
      <c r="FL441" s="1298"/>
      <c r="FM441" s="1298"/>
      <c r="FN441" s="1298"/>
      <c r="FO441" s="1298"/>
      <c r="FP441" s="1298"/>
      <c r="FQ441" s="1298"/>
      <c r="FR441" s="1298"/>
      <c r="FS441" s="1298"/>
      <c r="FT441" s="1298"/>
      <c r="FU441" s="1298"/>
      <c r="FV441" s="1298"/>
      <c r="FW441" s="1298"/>
      <c r="FX441" s="1298"/>
      <c r="FY441" s="1298"/>
      <c r="FZ441" s="1298"/>
      <c r="GA441" s="1298"/>
      <c r="GB441" s="1298"/>
      <c r="GC441" s="1298"/>
      <c r="GD441" s="1298"/>
      <c r="GE441" s="1298"/>
      <c r="GF441" s="1298"/>
      <c r="GG441" s="1298"/>
      <c r="GH441" s="1298"/>
      <c r="GI441" s="1298"/>
      <c r="GJ441" s="1298"/>
      <c r="GK441" s="1298"/>
      <c r="GL441" s="1298"/>
      <c r="GM441" s="1298"/>
      <c r="GN441" s="1298"/>
      <c r="GO441" s="1298"/>
      <c r="GP441" s="1298"/>
      <c r="GQ441" s="1298"/>
      <c r="GR441" s="1298"/>
      <c r="GS441" s="1298"/>
      <c r="GT441" s="1298"/>
      <c r="GU441" s="1298"/>
      <c r="GV441" s="1298"/>
      <c r="GW441" s="1298"/>
      <c r="GX441" s="1298"/>
      <c r="GY441" s="1298"/>
      <c r="GZ441" s="1298"/>
      <c r="HA441" s="1298"/>
      <c r="HB441" s="1298"/>
      <c r="HC441" s="1298"/>
      <c r="HD441" s="1298"/>
      <c r="HE441" s="1298"/>
      <c r="HF441" s="1298"/>
      <c r="HG441" s="1298"/>
      <c r="HH441" s="1298"/>
      <c r="HI441" s="1298"/>
      <c r="HJ441" s="1298"/>
      <c r="HK441" s="1298"/>
      <c r="HL441" s="1298"/>
      <c r="HM441" s="1298"/>
      <c r="HN441" s="1298"/>
    </row>
    <row r="442" spans="1:241" s="1303" customFormat="1" ht="41.25" hidden="1" customHeight="1">
      <c r="A442" s="1009" t="str">
        <f t="shared" ref="A442:G442" si="145">IF(A393="","",A393)</f>
        <v/>
      </c>
      <c r="B442" s="1154" t="str">
        <f t="shared" si="145"/>
        <v>LLA6B7B1</v>
      </c>
      <c r="C442" s="1156" t="str">
        <f t="shared" si="145"/>
        <v>Traduction renforcée 2 Allemand-Français</v>
      </c>
      <c r="D442" s="818" t="str">
        <f t="shared" si="145"/>
        <v>LOL6B9ILOL6J8F</v>
      </c>
      <c r="E442" s="579" t="str">
        <f t="shared" si="145"/>
        <v>UE spécialisation</v>
      </c>
      <c r="F442" s="579" t="str">
        <f t="shared" si="145"/>
        <v>L3 LLCER et LEA parc. Traduction</v>
      </c>
      <c r="G442" s="656" t="str">
        <f t="shared" si="145"/>
        <v>LLCER</v>
      </c>
      <c r="H442" s="649" t="str">
        <f t="shared" ref="H442:AI442" si="146">IF(H393="","",H393)</f>
        <v/>
      </c>
      <c r="I442" s="1165" t="str">
        <f t="shared" si="146"/>
        <v>3</v>
      </c>
      <c r="J442" s="757" t="str">
        <f t="shared" si="146"/>
        <v>3</v>
      </c>
      <c r="K442" s="1213" t="str">
        <f t="shared" si="146"/>
        <v>FLEURY Alain</v>
      </c>
      <c r="L442" s="774">
        <f t="shared" si="146"/>
        <v>12</v>
      </c>
      <c r="M442" s="755" t="str">
        <f t="shared" si="146"/>
        <v/>
      </c>
      <c r="N442" s="673" t="str">
        <f t="shared" si="146"/>
        <v/>
      </c>
      <c r="O442" s="1353">
        <f t="shared" si="146"/>
        <v>15</v>
      </c>
      <c r="P442" s="582" t="str">
        <f t="shared" si="146"/>
        <v/>
      </c>
      <c r="Q442" s="582" t="str">
        <f t="shared" ref="Q442:R442" si="147">IF(Q393="","",Q393)</f>
        <v>PAS DE CHANGEMENT</v>
      </c>
      <c r="R442" s="582" t="str">
        <f t="shared" si="147"/>
        <v>100 % CT devoir maison</v>
      </c>
      <c r="S442" s="1575">
        <f t="shared" si="146"/>
        <v>1</v>
      </c>
      <c r="T442" s="1454" t="str">
        <f t="shared" si="146"/>
        <v>CC</v>
      </c>
      <c r="U442" s="1454" t="str">
        <f t="shared" si="146"/>
        <v>écrit</v>
      </c>
      <c r="V442" s="1454" t="str">
        <f t="shared" si="146"/>
        <v>1h30</v>
      </c>
      <c r="W442" s="674">
        <f t="shared" si="146"/>
        <v>1</v>
      </c>
      <c r="X442" s="675" t="str">
        <f t="shared" si="146"/>
        <v>CT</v>
      </c>
      <c r="Y442" s="675" t="str">
        <f t="shared" si="146"/>
        <v>écrit</v>
      </c>
      <c r="Z442" s="675" t="str">
        <f t="shared" si="146"/>
        <v>1h30</v>
      </c>
      <c r="AA442" s="1453">
        <f t="shared" si="146"/>
        <v>1</v>
      </c>
      <c r="AB442" s="1454" t="str">
        <f t="shared" si="146"/>
        <v>CT</v>
      </c>
      <c r="AC442" s="1454" t="str">
        <f t="shared" si="146"/>
        <v>écrit</v>
      </c>
      <c r="AD442" s="1454" t="str">
        <f t="shared" si="146"/>
        <v>1h30</v>
      </c>
      <c r="AE442" s="674">
        <f t="shared" si="146"/>
        <v>1</v>
      </c>
      <c r="AF442" s="675" t="str">
        <f t="shared" si="146"/>
        <v>CT</v>
      </c>
      <c r="AG442" s="675" t="str">
        <f t="shared" si="146"/>
        <v>écrit</v>
      </c>
      <c r="AH442" s="675" t="str">
        <f t="shared" si="146"/>
        <v>1h30</v>
      </c>
      <c r="AI442" s="793" t="str">
        <f t="shared" si="146"/>
        <v/>
      </c>
      <c r="AJ442" s="1061"/>
      <c r="AK442" s="1061"/>
      <c r="AL442" s="1061"/>
      <c r="AM442" s="1061"/>
      <c r="AN442" s="1061"/>
      <c r="AO442" s="1061"/>
      <c r="AP442" s="1061"/>
      <c r="AQ442" s="1061"/>
      <c r="AR442" s="1061"/>
      <c r="AS442" s="1061"/>
      <c r="AT442" s="1061"/>
      <c r="AU442" s="1061"/>
      <c r="AV442" s="1061"/>
      <c r="AW442" s="1061"/>
      <c r="AX442" s="1061"/>
      <c r="AY442" s="1061"/>
      <c r="AZ442" s="1061"/>
      <c r="BA442" s="1061"/>
      <c r="BB442" s="1061"/>
      <c r="BC442" s="1061"/>
      <c r="BD442" s="1061"/>
      <c r="BE442" s="1061"/>
      <c r="BF442" s="1061"/>
      <c r="BG442" s="1061"/>
      <c r="BH442" s="1061"/>
      <c r="BI442" s="1061"/>
      <c r="BJ442" s="1061"/>
      <c r="BK442" s="1061"/>
      <c r="BL442" s="1061"/>
      <c r="BM442" s="1061"/>
      <c r="BN442" s="1061"/>
      <c r="BO442" s="1061"/>
      <c r="BP442" s="1061"/>
      <c r="BQ442" s="1061"/>
      <c r="BR442" s="1061"/>
      <c r="BS442" s="1061"/>
      <c r="BT442" s="1061"/>
      <c r="BU442" s="1061"/>
      <c r="BV442" s="1061"/>
      <c r="BW442" s="1061"/>
      <c r="BX442" s="1061"/>
      <c r="BY442" s="1061"/>
      <c r="BZ442" s="1061"/>
      <c r="CA442" s="1061"/>
      <c r="CB442" s="1061"/>
      <c r="CC442" s="1061"/>
      <c r="CD442" s="1061"/>
      <c r="CE442" s="1061"/>
      <c r="CF442" s="1061"/>
      <c r="CG442" s="1061"/>
      <c r="CH442" s="1061"/>
      <c r="CI442" s="1061"/>
      <c r="CJ442" s="1061"/>
      <c r="CK442" s="1061"/>
      <c r="CL442" s="1061"/>
      <c r="CM442" s="1061"/>
      <c r="CN442" s="1061"/>
      <c r="CO442" s="1061"/>
      <c r="CP442" s="1061"/>
      <c r="CQ442" s="1061"/>
      <c r="CR442" s="1061"/>
      <c r="CS442" s="1061"/>
      <c r="CT442" s="1061"/>
      <c r="CU442" s="1061"/>
      <c r="CV442" s="1061"/>
      <c r="CW442" s="1061"/>
      <c r="CX442" s="1061"/>
      <c r="CY442" s="1061"/>
      <c r="CZ442" s="1061"/>
      <c r="DA442" s="1061"/>
      <c r="DB442" s="1061"/>
      <c r="DC442" s="1061"/>
      <c r="DD442" s="1061"/>
      <c r="DE442" s="1061"/>
      <c r="DF442" s="1061"/>
      <c r="DG442" s="1298"/>
      <c r="DH442" s="1298"/>
      <c r="DI442" s="1298"/>
      <c r="DJ442" s="1298"/>
      <c r="DK442" s="1298"/>
      <c r="DL442" s="1298"/>
      <c r="DM442" s="1298"/>
      <c r="DN442" s="1298"/>
      <c r="DO442" s="1298"/>
      <c r="DP442" s="1298"/>
      <c r="DQ442" s="1298"/>
      <c r="DR442" s="1298"/>
      <c r="DS442" s="1298"/>
      <c r="DT442" s="1298"/>
      <c r="DU442" s="1298"/>
      <c r="DV442" s="1298"/>
      <c r="DW442" s="1298"/>
      <c r="DX442" s="1298"/>
      <c r="DY442" s="1298"/>
      <c r="DZ442" s="1298"/>
      <c r="EA442" s="1298"/>
      <c r="EB442" s="1298"/>
      <c r="EC442" s="1298"/>
      <c r="ED442" s="1298"/>
      <c r="EE442" s="1298"/>
      <c r="EF442" s="1298"/>
      <c r="EG442" s="1298"/>
      <c r="EH442" s="1298"/>
      <c r="EI442" s="1298"/>
      <c r="EJ442" s="1298"/>
      <c r="EK442" s="1298"/>
      <c r="EL442" s="1298"/>
      <c r="EM442" s="1298"/>
      <c r="EN442" s="1298"/>
      <c r="EO442" s="1298"/>
      <c r="EP442" s="1298"/>
      <c r="EQ442" s="1298"/>
      <c r="ER442" s="1298"/>
      <c r="ES442" s="1298"/>
      <c r="ET442" s="1298"/>
      <c r="EU442" s="1298"/>
      <c r="EV442" s="1298"/>
      <c r="EW442" s="1298"/>
      <c r="EX442" s="1298"/>
      <c r="EY442" s="1298"/>
      <c r="EZ442" s="1298"/>
      <c r="FA442" s="1298"/>
      <c r="FB442" s="1298"/>
      <c r="FC442" s="1298"/>
      <c r="FD442" s="1298"/>
      <c r="FE442" s="1298"/>
      <c r="FF442" s="1298"/>
      <c r="FG442" s="1298"/>
      <c r="FH442" s="1298"/>
      <c r="FI442" s="1298"/>
      <c r="FJ442" s="1298"/>
      <c r="FK442" s="1298"/>
      <c r="FL442" s="1298"/>
      <c r="FM442" s="1298"/>
      <c r="FN442" s="1298"/>
      <c r="FO442" s="1298"/>
      <c r="FP442" s="1298"/>
      <c r="FQ442" s="1298"/>
      <c r="FR442" s="1298"/>
      <c r="FS442" s="1298"/>
      <c r="FT442" s="1298"/>
      <c r="FU442" s="1298"/>
      <c r="FV442" s="1298"/>
      <c r="FW442" s="1298"/>
      <c r="FX442" s="1298"/>
      <c r="FY442" s="1298"/>
      <c r="FZ442" s="1298"/>
      <c r="GA442" s="1298"/>
      <c r="GB442" s="1298"/>
      <c r="GC442" s="1298"/>
      <c r="GD442" s="1298"/>
      <c r="GE442" s="1298"/>
      <c r="GF442" s="1298"/>
      <c r="GG442" s="1298"/>
      <c r="GH442" s="1298"/>
      <c r="GI442" s="1298"/>
      <c r="GJ442" s="1298"/>
      <c r="GK442" s="1298"/>
      <c r="GL442" s="1298"/>
      <c r="GM442" s="1298"/>
      <c r="GN442" s="1298"/>
      <c r="GO442" s="1298"/>
      <c r="GP442" s="1298"/>
      <c r="GQ442" s="1298"/>
      <c r="GR442" s="1298"/>
      <c r="GS442" s="1298"/>
      <c r="GT442" s="1298"/>
      <c r="GU442" s="1298"/>
      <c r="GV442" s="1298"/>
      <c r="GW442" s="1298"/>
      <c r="GX442" s="1298"/>
      <c r="GY442" s="1298"/>
      <c r="GZ442" s="1298"/>
      <c r="HA442" s="1298"/>
      <c r="HB442" s="1298"/>
      <c r="HC442" s="1298"/>
      <c r="HD442" s="1298"/>
      <c r="HE442" s="1298"/>
    </row>
    <row r="443" spans="1:241" s="1303" customFormat="1" ht="41.25" hidden="1" customHeight="1">
      <c r="A443" s="1009" t="str">
        <f t="shared" ref="A443:G443" si="148">IF(A394="","",A394)</f>
        <v/>
      </c>
      <c r="B443" s="1154" t="str">
        <f t="shared" si="148"/>
        <v>LLA6B7B2</v>
      </c>
      <c r="C443" s="1156" t="str">
        <f t="shared" si="148"/>
        <v>Traduction renforcée 2 Espagnol-Français</v>
      </c>
      <c r="D443" s="818" t="str">
        <f t="shared" si="148"/>
        <v>LOL6B9JLOL6C8ELOL6J8G</v>
      </c>
      <c r="E443" s="579" t="str">
        <f t="shared" si="148"/>
        <v>UE spécialisation</v>
      </c>
      <c r="F443" s="579" t="str">
        <f t="shared" si="148"/>
        <v>L3 LLCER et LEA parc. Traduction</v>
      </c>
      <c r="G443" s="656" t="str">
        <f t="shared" si="148"/>
        <v>LLCER</v>
      </c>
      <c r="H443" s="649" t="str">
        <f t="shared" ref="H443:AI443" si="149">IF(H394="","",H394)</f>
        <v/>
      </c>
      <c r="I443" s="1165" t="str">
        <f t="shared" si="149"/>
        <v>3</v>
      </c>
      <c r="J443" s="757" t="str">
        <f t="shared" si="149"/>
        <v>3</v>
      </c>
      <c r="K443" s="1213" t="str">
        <f t="shared" si="149"/>
        <v>GINESTA-MUNOZ Magali</v>
      </c>
      <c r="L443" s="774">
        <f t="shared" si="149"/>
        <v>14</v>
      </c>
      <c r="M443" s="755" t="str">
        <f t="shared" si="149"/>
        <v/>
      </c>
      <c r="N443" s="673" t="str">
        <f t="shared" si="149"/>
        <v/>
      </c>
      <c r="O443" s="1353">
        <f t="shared" si="149"/>
        <v>15</v>
      </c>
      <c r="P443" s="582" t="str">
        <f t="shared" si="149"/>
        <v/>
      </c>
      <c r="Q443" s="582" t="str">
        <f t="shared" ref="Q443:R443" si="150">IF(Q394="","",Q394)</f>
        <v>PAS DE CHANGEMENT</v>
      </c>
      <c r="R443" s="582" t="str">
        <f t="shared" si="150"/>
        <v>100 % CT devoir maison</v>
      </c>
      <c r="S443" s="1575">
        <f t="shared" si="149"/>
        <v>1</v>
      </c>
      <c r="T443" s="1454" t="str">
        <f t="shared" si="149"/>
        <v>CC</v>
      </c>
      <c r="U443" s="1454" t="str">
        <f t="shared" si="149"/>
        <v>écrit</v>
      </c>
      <c r="V443" s="1454" t="str">
        <f t="shared" si="149"/>
        <v/>
      </c>
      <c r="W443" s="674">
        <f t="shared" si="149"/>
        <v>1</v>
      </c>
      <c r="X443" s="675" t="str">
        <f t="shared" si="149"/>
        <v>CT</v>
      </c>
      <c r="Y443" s="675" t="str">
        <f t="shared" si="149"/>
        <v>écrit</v>
      </c>
      <c r="Z443" s="675" t="str">
        <f t="shared" si="149"/>
        <v>1h30</v>
      </c>
      <c r="AA443" s="1453">
        <f t="shared" si="149"/>
        <v>1</v>
      </c>
      <c r="AB443" s="1454" t="str">
        <f t="shared" si="149"/>
        <v>CT</v>
      </c>
      <c r="AC443" s="1454" t="str">
        <f t="shared" si="149"/>
        <v>écrit</v>
      </c>
      <c r="AD443" s="1454" t="str">
        <f t="shared" si="149"/>
        <v>1h30</v>
      </c>
      <c r="AE443" s="674">
        <f t="shared" si="149"/>
        <v>1</v>
      </c>
      <c r="AF443" s="675" t="str">
        <f t="shared" si="149"/>
        <v>CT</v>
      </c>
      <c r="AG443" s="675" t="str">
        <f t="shared" si="149"/>
        <v>écrit</v>
      </c>
      <c r="AH443" s="675" t="str">
        <f t="shared" si="149"/>
        <v>1h30</v>
      </c>
      <c r="AI443" s="793" t="str">
        <f t="shared" si="149"/>
        <v/>
      </c>
      <c r="AJ443" s="1061"/>
      <c r="AK443" s="1061"/>
      <c r="AL443" s="1061"/>
      <c r="AM443" s="1061"/>
      <c r="AN443" s="1061"/>
      <c r="AO443" s="1061"/>
      <c r="AP443" s="1061"/>
      <c r="AQ443" s="1061"/>
      <c r="AR443" s="1061"/>
      <c r="AS443" s="1061"/>
      <c r="AT443" s="1061"/>
      <c r="AU443" s="1061"/>
      <c r="AV443" s="1061"/>
      <c r="AW443" s="1061"/>
      <c r="AX443" s="1061"/>
      <c r="AY443" s="1061"/>
      <c r="AZ443" s="1061"/>
      <c r="BA443" s="1061"/>
      <c r="BB443" s="1061"/>
      <c r="BC443" s="1061"/>
      <c r="BD443" s="1061"/>
      <c r="BE443" s="1061"/>
      <c r="BF443" s="1061"/>
      <c r="BG443" s="1061"/>
      <c r="BH443" s="1061"/>
      <c r="BI443" s="1061"/>
      <c r="BJ443" s="1061"/>
      <c r="BK443" s="1061"/>
      <c r="BL443" s="1061"/>
      <c r="BM443" s="1061"/>
      <c r="BN443" s="1061"/>
      <c r="BO443" s="1061"/>
      <c r="BP443" s="1061"/>
      <c r="BQ443" s="1061"/>
      <c r="BR443" s="1061"/>
      <c r="BS443" s="1061"/>
      <c r="BT443" s="1061"/>
      <c r="BU443" s="1061"/>
      <c r="BV443" s="1061"/>
      <c r="BW443" s="1061"/>
      <c r="BX443" s="1061"/>
      <c r="BY443" s="1061"/>
      <c r="BZ443" s="1061"/>
      <c r="CA443" s="1061"/>
      <c r="CB443" s="1061"/>
      <c r="CC443" s="1061"/>
      <c r="CD443" s="1061"/>
      <c r="CE443" s="1061"/>
      <c r="CF443" s="1061"/>
      <c r="CG443" s="1061"/>
      <c r="CH443" s="1061"/>
      <c r="CI443" s="1061"/>
      <c r="CJ443" s="1061"/>
      <c r="CK443" s="1061"/>
      <c r="CL443" s="1061"/>
      <c r="CM443" s="1061"/>
      <c r="CN443" s="1061"/>
      <c r="CO443" s="1061"/>
      <c r="CP443" s="1061"/>
      <c r="CQ443" s="1061"/>
      <c r="CR443" s="1061"/>
      <c r="CS443" s="1061"/>
      <c r="CT443" s="1061"/>
      <c r="CU443" s="1061"/>
      <c r="CV443" s="1061"/>
      <c r="CW443" s="1061"/>
      <c r="CX443" s="1061"/>
      <c r="CY443" s="1061"/>
      <c r="CZ443" s="1061"/>
      <c r="DA443" s="1061"/>
      <c r="DB443" s="1061"/>
      <c r="DC443" s="1061"/>
      <c r="DD443" s="1061"/>
      <c r="DE443" s="1061"/>
      <c r="DF443" s="1061"/>
      <c r="DG443" s="1298"/>
      <c r="DH443" s="1298"/>
      <c r="DI443" s="1298"/>
      <c r="DJ443" s="1298"/>
      <c r="DK443" s="1298"/>
      <c r="DL443" s="1298"/>
      <c r="DM443" s="1298"/>
      <c r="DN443" s="1298"/>
      <c r="DO443" s="1298"/>
      <c r="DP443" s="1298"/>
      <c r="DQ443" s="1298"/>
      <c r="DR443" s="1298"/>
      <c r="DS443" s="1298"/>
      <c r="DT443" s="1298"/>
      <c r="DU443" s="1298"/>
      <c r="DV443" s="1298"/>
      <c r="DW443" s="1298"/>
      <c r="DX443" s="1298"/>
      <c r="DY443" s="1298"/>
      <c r="DZ443" s="1298"/>
      <c r="EA443" s="1298"/>
      <c r="EB443" s="1298"/>
      <c r="EC443" s="1298"/>
      <c r="ED443" s="1298"/>
      <c r="EE443" s="1298"/>
      <c r="EF443" s="1298"/>
      <c r="EG443" s="1298"/>
      <c r="EH443" s="1298"/>
      <c r="EI443" s="1298"/>
      <c r="EJ443" s="1298"/>
      <c r="EK443" s="1298"/>
      <c r="EL443" s="1298"/>
      <c r="EM443" s="1298"/>
      <c r="EN443" s="1298"/>
      <c r="EO443" s="1298"/>
      <c r="EP443" s="1298"/>
      <c r="EQ443" s="1298"/>
      <c r="ER443" s="1298"/>
      <c r="ES443" s="1298"/>
      <c r="ET443" s="1298"/>
      <c r="EU443" s="1298"/>
      <c r="EV443" s="1298"/>
      <c r="EW443" s="1298"/>
      <c r="EX443" s="1298"/>
      <c r="EY443" s="1298"/>
      <c r="EZ443" s="1298"/>
      <c r="FA443" s="1298"/>
      <c r="FB443" s="1298"/>
      <c r="FC443" s="1298"/>
      <c r="FD443" s="1298"/>
      <c r="FE443" s="1298"/>
      <c r="FF443" s="1298"/>
      <c r="FG443" s="1298"/>
      <c r="FH443" s="1298"/>
      <c r="FI443" s="1298"/>
      <c r="FJ443" s="1298"/>
      <c r="FK443" s="1298"/>
      <c r="FL443" s="1298"/>
      <c r="FM443" s="1298"/>
      <c r="FN443" s="1298"/>
      <c r="FO443" s="1298"/>
      <c r="FP443" s="1298"/>
      <c r="FQ443" s="1298"/>
      <c r="FR443" s="1298"/>
      <c r="FS443" s="1298"/>
      <c r="FT443" s="1298"/>
      <c r="FU443" s="1298"/>
      <c r="FV443" s="1298"/>
      <c r="FW443" s="1298"/>
      <c r="FX443" s="1298"/>
      <c r="FY443" s="1298"/>
      <c r="FZ443" s="1298"/>
      <c r="GA443" s="1298"/>
      <c r="GB443" s="1298"/>
      <c r="GC443" s="1298"/>
      <c r="GD443" s="1298"/>
      <c r="GE443" s="1298"/>
      <c r="GF443" s="1298"/>
      <c r="GG443" s="1298"/>
      <c r="GH443" s="1298"/>
      <c r="GI443" s="1298"/>
      <c r="GJ443" s="1298"/>
      <c r="GK443" s="1298"/>
      <c r="GL443" s="1298"/>
      <c r="GM443" s="1298"/>
      <c r="GN443" s="1298"/>
      <c r="GO443" s="1298"/>
      <c r="GP443" s="1298"/>
      <c r="GQ443" s="1298"/>
      <c r="GR443" s="1298"/>
      <c r="GS443" s="1298"/>
      <c r="GT443" s="1298"/>
      <c r="GU443" s="1298"/>
      <c r="GV443" s="1298"/>
      <c r="GW443" s="1298"/>
      <c r="GX443" s="1298"/>
      <c r="GY443" s="1298"/>
      <c r="GZ443" s="1298"/>
      <c r="HA443" s="1298"/>
      <c r="HB443" s="1298"/>
      <c r="HC443" s="1298"/>
      <c r="HD443" s="1298"/>
      <c r="HE443" s="1298"/>
    </row>
    <row r="444" spans="1:241" s="1303" customFormat="1" ht="30.75" hidden="1" customHeight="1">
      <c r="A444" s="1009" t="str">
        <f t="shared" ref="A444:G444" si="151">IF(A395="","",A395)</f>
        <v/>
      </c>
      <c r="B444" s="1154" t="str">
        <f t="shared" si="151"/>
        <v>LLA6B7B3</v>
      </c>
      <c r="C444" s="1156" t="str">
        <f t="shared" si="151"/>
        <v>Traduction renforcée 2 Japonais-Français</v>
      </c>
      <c r="D444" s="818" t="str">
        <f t="shared" si="151"/>
        <v>LOL6J8I</v>
      </c>
      <c r="E444" s="579" t="str">
        <f t="shared" si="151"/>
        <v>UE spécialisation</v>
      </c>
      <c r="F444" s="579" t="str">
        <f t="shared" si="151"/>
        <v>L3 LLCER et LEA parc. Traduction</v>
      </c>
      <c r="G444" s="656" t="str">
        <f t="shared" si="151"/>
        <v>LLCER</v>
      </c>
      <c r="H444" s="649" t="str">
        <f t="shared" ref="H444:AI444" si="152">IF(H395="","",H395)</f>
        <v/>
      </c>
      <c r="I444" s="1165" t="str">
        <f t="shared" si="152"/>
        <v>3</v>
      </c>
      <c r="J444" s="757" t="str">
        <f t="shared" si="152"/>
        <v>3</v>
      </c>
      <c r="K444" s="1213" t="str">
        <f t="shared" si="152"/>
        <v>DURRINGER Fabien</v>
      </c>
      <c r="L444" s="774">
        <f t="shared" si="152"/>
        <v>15</v>
      </c>
      <c r="M444" s="755" t="str">
        <f t="shared" si="152"/>
        <v/>
      </c>
      <c r="N444" s="673" t="str">
        <f t="shared" si="152"/>
        <v/>
      </c>
      <c r="O444" s="1353">
        <f t="shared" si="152"/>
        <v>15</v>
      </c>
      <c r="P444" s="582" t="str">
        <f t="shared" si="152"/>
        <v/>
      </c>
      <c r="Q444" s="582" t="str">
        <f t="shared" ref="Q444:R444" si="153">IF(Q395="","",Q395)</f>
        <v>PAS DE CHANGEMENT</v>
      </c>
      <c r="R444" s="582" t="str">
        <f t="shared" si="153"/>
        <v>100 % CT devoir maison</v>
      </c>
      <c r="S444" s="1575">
        <f t="shared" si="152"/>
        <v>1</v>
      </c>
      <c r="T444" s="1440" t="str">
        <f t="shared" si="152"/>
        <v>CC</v>
      </c>
      <c r="U444" s="1454" t="str">
        <f t="shared" si="152"/>
        <v>écrit</v>
      </c>
      <c r="V444" s="1440" t="str">
        <f t="shared" si="152"/>
        <v xml:space="preserve">30 min. + 1h00 </v>
      </c>
      <c r="W444" s="674">
        <f t="shared" si="152"/>
        <v>1</v>
      </c>
      <c r="X444" s="675" t="str">
        <f t="shared" si="152"/>
        <v>CT</v>
      </c>
      <c r="Y444" s="675" t="str">
        <f t="shared" si="152"/>
        <v>écrit</v>
      </c>
      <c r="Z444" s="675" t="str">
        <f t="shared" si="152"/>
        <v>1h00</v>
      </c>
      <c r="AA444" s="1453">
        <f t="shared" si="152"/>
        <v>1</v>
      </c>
      <c r="AB444" s="1454" t="str">
        <f t="shared" si="152"/>
        <v>CT</v>
      </c>
      <c r="AC444" s="1454" t="str">
        <f t="shared" si="152"/>
        <v>écrit</v>
      </c>
      <c r="AD444" s="1454" t="str">
        <f t="shared" si="152"/>
        <v>1h00</v>
      </c>
      <c r="AE444" s="674">
        <f t="shared" si="152"/>
        <v>1</v>
      </c>
      <c r="AF444" s="675" t="str">
        <f t="shared" si="152"/>
        <v>CT</v>
      </c>
      <c r="AG444" s="675" t="str">
        <f t="shared" si="152"/>
        <v>écrit</v>
      </c>
      <c r="AH444" s="675" t="str">
        <f t="shared" si="152"/>
        <v>1h00</v>
      </c>
      <c r="AI444" s="793" t="str">
        <f t="shared" si="152"/>
        <v/>
      </c>
      <c r="AJ444" s="1061"/>
      <c r="AK444" s="1061"/>
      <c r="AL444" s="1061"/>
      <c r="AM444" s="1061"/>
      <c r="AN444" s="1061"/>
      <c r="AO444" s="1061"/>
      <c r="AP444" s="1061"/>
      <c r="AQ444" s="1061"/>
      <c r="AR444" s="1061"/>
      <c r="AS444" s="1061"/>
      <c r="AT444" s="1061"/>
      <c r="AU444" s="1061"/>
      <c r="AV444" s="1061"/>
      <c r="AW444" s="1061"/>
      <c r="AX444" s="1061"/>
      <c r="AY444" s="1061"/>
      <c r="AZ444" s="1061"/>
      <c r="BA444" s="1061"/>
      <c r="BB444" s="1061"/>
      <c r="BC444" s="1061"/>
      <c r="BD444" s="1061"/>
      <c r="BE444" s="1061"/>
      <c r="BF444" s="1061"/>
      <c r="BG444" s="1061"/>
      <c r="BH444" s="1061"/>
      <c r="BI444" s="1061"/>
      <c r="BJ444" s="1061"/>
      <c r="BK444" s="1061"/>
      <c r="BL444" s="1061"/>
      <c r="BM444" s="1061"/>
      <c r="BN444" s="1061"/>
      <c r="BO444" s="1061"/>
      <c r="BP444" s="1061"/>
      <c r="BQ444" s="1061"/>
      <c r="BR444" s="1061"/>
      <c r="BS444" s="1061"/>
      <c r="BT444" s="1061"/>
      <c r="BU444" s="1061"/>
      <c r="BV444" s="1061"/>
      <c r="BW444" s="1061"/>
      <c r="BX444" s="1061"/>
      <c r="BY444" s="1061"/>
      <c r="BZ444" s="1061"/>
      <c r="CA444" s="1061"/>
      <c r="CB444" s="1061"/>
      <c r="CC444" s="1061"/>
      <c r="CD444" s="1061"/>
      <c r="CE444" s="1061"/>
      <c r="CF444" s="1061"/>
      <c r="CG444" s="1061"/>
      <c r="CH444" s="1061"/>
      <c r="CI444" s="1061"/>
      <c r="CJ444" s="1061"/>
      <c r="CK444" s="1061"/>
      <c r="CL444" s="1061"/>
      <c r="CM444" s="1061"/>
      <c r="CN444" s="1061"/>
      <c r="CO444" s="1061"/>
      <c r="CP444" s="1061"/>
      <c r="CQ444" s="1061"/>
      <c r="CR444" s="1061"/>
      <c r="CS444" s="1061"/>
      <c r="CT444" s="1061"/>
      <c r="CU444" s="1061"/>
      <c r="CV444" s="1061"/>
      <c r="CW444" s="1061"/>
      <c r="CX444" s="1061"/>
      <c r="CY444" s="1061"/>
      <c r="CZ444" s="1061"/>
      <c r="DA444" s="1061"/>
      <c r="DB444" s="1061"/>
      <c r="DC444" s="1061"/>
      <c r="DD444" s="1061"/>
      <c r="DE444" s="1061"/>
      <c r="DF444" s="1061"/>
      <c r="DG444" s="1298"/>
      <c r="DH444" s="1298"/>
      <c r="DI444" s="1298"/>
      <c r="DJ444" s="1298"/>
      <c r="DK444" s="1298"/>
      <c r="DL444" s="1298"/>
      <c r="DM444" s="1298"/>
      <c r="DN444" s="1298"/>
      <c r="DO444" s="1298"/>
      <c r="DP444" s="1298"/>
      <c r="DQ444" s="1298"/>
      <c r="DR444" s="1298"/>
      <c r="DS444" s="1298"/>
      <c r="DT444" s="1298"/>
      <c r="DU444" s="1298"/>
      <c r="DV444" s="1298"/>
      <c r="DW444" s="1298"/>
      <c r="DX444" s="1298"/>
      <c r="DY444" s="1298"/>
      <c r="DZ444" s="1298"/>
      <c r="EA444" s="1298"/>
      <c r="EB444" s="1298"/>
      <c r="EC444" s="1298"/>
      <c r="ED444" s="1298"/>
      <c r="EE444" s="1298"/>
      <c r="EF444" s="1298"/>
      <c r="EG444" s="1298"/>
      <c r="EH444" s="1298"/>
      <c r="EI444" s="1298"/>
      <c r="EJ444" s="1298"/>
      <c r="EK444" s="1298"/>
      <c r="EL444" s="1298"/>
      <c r="EM444" s="1298"/>
      <c r="EN444" s="1298"/>
      <c r="EO444" s="1298"/>
      <c r="EP444" s="1298"/>
      <c r="EQ444" s="1298"/>
      <c r="ER444" s="1298"/>
      <c r="ES444" s="1298"/>
      <c r="ET444" s="1298"/>
      <c r="EU444" s="1298"/>
      <c r="EV444" s="1298"/>
      <c r="EW444" s="1298"/>
      <c r="EX444" s="1298"/>
      <c r="EY444" s="1298"/>
      <c r="EZ444" s="1298"/>
      <c r="FA444" s="1298"/>
      <c r="FB444" s="1298"/>
      <c r="FC444" s="1298"/>
      <c r="FD444" s="1298"/>
      <c r="FE444" s="1298"/>
      <c r="FF444" s="1298"/>
      <c r="FG444" s="1298"/>
      <c r="FH444" s="1298"/>
      <c r="FI444" s="1298"/>
      <c r="FJ444" s="1298"/>
      <c r="FK444" s="1298"/>
      <c r="FL444" s="1298"/>
      <c r="FM444" s="1298"/>
      <c r="FN444" s="1298"/>
      <c r="FO444" s="1298"/>
      <c r="FP444" s="1298"/>
      <c r="FQ444" s="1298"/>
      <c r="FR444" s="1298"/>
      <c r="FS444" s="1298"/>
      <c r="FT444" s="1298"/>
      <c r="FU444" s="1298"/>
      <c r="FV444" s="1298"/>
      <c r="FW444" s="1298"/>
      <c r="FX444" s="1298"/>
      <c r="FY444" s="1298"/>
      <c r="FZ444" s="1298"/>
      <c r="GA444" s="1298"/>
      <c r="GB444" s="1298"/>
      <c r="GC444" s="1298"/>
      <c r="GD444" s="1298"/>
      <c r="GE444" s="1298"/>
      <c r="GF444" s="1298"/>
      <c r="GG444" s="1298"/>
      <c r="GH444" s="1298"/>
      <c r="GI444" s="1298"/>
      <c r="GJ444" s="1298"/>
      <c r="GK444" s="1298"/>
      <c r="GL444" s="1298"/>
      <c r="GM444" s="1298"/>
      <c r="GN444" s="1298"/>
      <c r="GO444" s="1298"/>
      <c r="GP444" s="1298"/>
      <c r="GQ444" s="1298"/>
      <c r="GR444" s="1298"/>
      <c r="GS444" s="1298"/>
      <c r="GT444" s="1298"/>
      <c r="GU444" s="1298"/>
      <c r="GV444" s="1298"/>
      <c r="GW444" s="1298"/>
      <c r="GX444" s="1298"/>
      <c r="GY444" s="1298"/>
      <c r="GZ444" s="1298"/>
      <c r="HA444" s="1298"/>
      <c r="HB444" s="1298"/>
      <c r="HC444" s="1298"/>
      <c r="HD444" s="1298"/>
      <c r="HE444" s="1298"/>
    </row>
    <row r="445" spans="1:241" ht="30.75" hidden="1" customHeight="1">
      <c r="A445" s="1208" t="s">
        <v>970</v>
      </c>
      <c r="B445" s="1208" t="s">
        <v>969</v>
      </c>
      <c r="C445" s="1188" t="s">
        <v>54</v>
      </c>
      <c r="D445" s="1232"/>
      <c r="E445" s="1194"/>
      <c r="F445" s="1194"/>
      <c r="G445" s="1150"/>
      <c r="H445" s="1168"/>
      <c r="I445" s="1193"/>
      <c r="J445" s="1208"/>
      <c r="K445" s="1208"/>
      <c r="L445" s="1208"/>
      <c r="M445" s="1044"/>
      <c r="N445" s="889"/>
      <c r="O445" s="889"/>
      <c r="P445" s="889"/>
      <c r="Q445" s="1574"/>
      <c r="R445" s="1574"/>
      <c r="S445" s="1576"/>
      <c r="T445" s="1040"/>
      <c r="U445" s="1105"/>
      <c r="V445" s="967"/>
      <c r="W445" s="1105"/>
      <c r="X445" s="1105"/>
      <c r="Y445" s="1105"/>
      <c r="Z445" s="1105"/>
      <c r="AA445" s="1105"/>
      <c r="AB445" s="1105"/>
      <c r="AC445" s="1105"/>
      <c r="AD445" s="1105"/>
      <c r="AE445" s="1105"/>
      <c r="AF445" s="1105"/>
      <c r="AG445" s="1105"/>
      <c r="AH445" s="1105"/>
      <c r="AI445" s="884"/>
      <c r="HF445" s="1201"/>
      <c r="HG445" s="1201"/>
      <c r="HH445" s="1201"/>
      <c r="HI445" s="1201"/>
      <c r="HJ445" s="1201"/>
      <c r="HK445" s="1201"/>
      <c r="HL445" s="1201"/>
      <c r="HM445" s="1201"/>
      <c r="HN445" s="1201"/>
      <c r="HO445" s="1201"/>
      <c r="HP445" s="1201"/>
      <c r="HQ445" s="1201"/>
      <c r="HR445" s="1201"/>
      <c r="HS445" s="1201"/>
      <c r="HT445" s="1201"/>
      <c r="HU445" s="1201"/>
      <c r="HV445" s="1201"/>
      <c r="HW445" s="1201"/>
      <c r="HX445" s="1201"/>
      <c r="HY445" s="1201"/>
      <c r="HZ445" s="1201"/>
      <c r="IA445" s="1201"/>
      <c r="IB445" s="1201"/>
      <c r="IC445" s="1201"/>
      <c r="ID445" s="1201"/>
      <c r="IE445" s="1201"/>
      <c r="IF445" s="1201"/>
      <c r="IG445" s="1201"/>
    </row>
    <row r="446" spans="1:241" s="1303" customFormat="1" ht="25.5" hidden="1">
      <c r="A446" s="1140" t="str">
        <f t="shared" ref="A446:AI446" si="154">IF(A397="","",A397)</f>
        <v>LCLA6B03</v>
      </c>
      <c r="B446" s="1140" t="str">
        <f t="shared" si="154"/>
        <v>LLA6B80</v>
      </c>
      <c r="C446" s="1184" t="str">
        <f t="shared" si="154"/>
        <v>Choix UE spécialisation parcours médiation interculturelle S6</v>
      </c>
      <c r="D446" s="1114" t="str">
        <f t="shared" si="154"/>
        <v/>
      </c>
      <c r="E446" s="1140" t="str">
        <f t="shared" si="154"/>
        <v>BLOC</v>
      </c>
      <c r="F446" s="1140" t="str">
        <f t="shared" si="154"/>
        <v>1 UE / 6 ECTS</v>
      </c>
      <c r="G446" s="1115" t="str">
        <f t="shared" si="154"/>
        <v/>
      </c>
      <c r="H446" s="1171" t="str">
        <f t="shared" si="154"/>
        <v/>
      </c>
      <c r="I446" s="1113" t="str">
        <f t="shared" si="154"/>
        <v/>
      </c>
      <c r="J446" s="1113" t="str">
        <f t="shared" si="154"/>
        <v/>
      </c>
      <c r="K446" s="1207" t="str">
        <f t="shared" si="154"/>
        <v/>
      </c>
      <c r="L446" s="1207" t="str">
        <f t="shared" si="154"/>
        <v/>
      </c>
      <c r="M446" s="802" t="str">
        <f t="shared" si="154"/>
        <v/>
      </c>
      <c r="N446" s="801" t="str">
        <f t="shared" si="154"/>
        <v/>
      </c>
      <c r="O446" s="801" t="str">
        <f t="shared" si="154"/>
        <v/>
      </c>
      <c r="P446" s="801" t="str">
        <f t="shared" si="154"/>
        <v/>
      </c>
      <c r="Q446" s="1573"/>
      <c r="R446" s="1573"/>
      <c r="S446" s="1577" t="str">
        <f t="shared" si="154"/>
        <v/>
      </c>
      <c r="T446" s="801" t="str">
        <f t="shared" si="154"/>
        <v/>
      </c>
      <c r="U446" s="801" t="str">
        <f t="shared" si="154"/>
        <v/>
      </c>
      <c r="V446" s="801" t="str">
        <f t="shared" si="154"/>
        <v/>
      </c>
      <c r="W446" s="801" t="str">
        <f t="shared" si="154"/>
        <v/>
      </c>
      <c r="X446" s="801" t="str">
        <f t="shared" si="154"/>
        <v/>
      </c>
      <c r="Y446" s="801" t="str">
        <f t="shared" si="154"/>
        <v/>
      </c>
      <c r="Z446" s="801" t="str">
        <f t="shared" si="154"/>
        <v/>
      </c>
      <c r="AA446" s="801" t="str">
        <f t="shared" si="154"/>
        <v/>
      </c>
      <c r="AB446" s="801" t="str">
        <f t="shared" si="154"/>
        <v/>
      </c>
      <c r="AC446" s="801" t="str">
        <f t="shared" si="154"/>
        <v/>
      </c>
      <c r="AD446" s="801" t="str">
        <f t="shared" si="154"/>
        <v/>
      </c>
      <c r="AE446" s="801" t="str">
        <f t="shared" si="154"/>
        <v/>
      </c>
      <c r="AF446" s="801" t="str">
        <f t="shared" si="154"/>
        <v/>
      </c>
      <c r="AG446" s="801" t="str">
        <f t="shared" si="154"/>
        <v/>
      </c>
      <c r="AH446" s="801" t="str">
        <f t="shared" si="154"/>
        <v/>
      </c>
      <c r="AI446" s="801" t="str">
        <f t="shared" si="154"/>
        <v/>
      </c>
      <c r="AJ446" s="1061"/>
      <c r="AK446" s="1061"/>
      <c r="AL446" s="1061"/>
      <c r="AM446" s="1061"/>
      <c r="AN446" s="1061"/>
      <c r="AO446" s="1061"/>
      <c r="AP446" s="1061"/>
      <c r="AQ446" s="1061"/>
      <c r="AR446" s="1061"/>
      <c r="AS446" s="1061"/>
      <c r="AT446" s="1061"/>
      <c r="AU446" s="1061"/>
      <c r="AV446" s="1061"/>
      <c r="AW446" s="1061"/>
      <c r="AX446" s="1061"/>
      <c r="AY446" s="1061"/>
      <c r="AZ446" s="1061"/>
      <c r="BA446" s="1061"/>
      <c r="BB446" s="1061"/>
      <c r="BC446" s="1061"/>
      <c r="BD446" s="1061"/>
      <c r="BE446" s="1061"/>
      <c r="BF446" s="1061"/>
      <c r="BG446" s="1061"/>
      <c r="BH446" s="1061"/>
      <c r="BI446" s="1061"/>
      <c r="BJ446" s="1061"/>
      <c r="BK446" s="1061"/>
      <c r="BL446" s="1061"/>
      <c r="BM446" s="1061"/>
      <c r="BN446" s="1061"/>
      <c r="BO446" s="1061"/>
      <c r="BP446" s="1061"/>
      <c r="BQ446" s="1061"/>
      <c r="BR446" s="1061"/>
      <c r="BS446" s="1061"/>
      <c r="BT446" s="1061"/>
      <c r="BU446" s="1061"/>
      <c r="BV446" s="1061"/>
      <c r="BW446" s="1061"/>
      <c r="BX446" s="1061"/>
      <c r="BY446" s="1061"/>
      <c r="BZ446" s="1061"/>
      <c r="CA446" s="1061"/>
      <c r="CB446" s="1061"/>
      <c r="CC446" s="1061"/>
      <c r="CD446" s="1061"/>
      <c r="CE446" s="1061"/>
      <c r="CF446" s="1061"/>
      <c r="CG446" s="1061"/>
      <c r="CH446" s="1061"/>
      <c r="CI446" s="1061"/>
      <c r="CJ446" s="1061"/>
      <c r="CK446" s="1061"/>
      <c r="CL446" s="1061"/>
      <c r="CM446" s="1061"/>
      <c r="CN446" s="1061"/>
      <c r="CO446" s="1061"/>
      <c r="CP446" s="1061"/>
      <c r="CQ446" s="1061"/>
      <c r="CR446" s="1061"/>
      <c r="CS446" s="1061"/>
      <c r="CT446" s="1061"/>
      <c r="CU446" s="1061"/>
      <c r="CV446" s="1061"/>
      <c r="CW446" s="1061"/>
      <c r="CX446" s="1061"/>
      <c r="CY446" s="1061"/>
      <c r="CZ446" s="1061"/>
      <c r="DA446" s="1061"/>
      <c r="DB446" s="1061"/>
      <c r="DC446" s="1061"/>
      <c r="DD446" s="1061"/>
      <c r="DE446" s="1061"/>
      <c r="DF446" s="1061"/>
      <c r="DG446" s="1298"/>
      <c r="DH446" s="1298"/>
      <c r="DI446" s="1298"/>
      <c r="DJ446" s="1298"/>
      <c r="DK446" s="1298"/>
      <c r="DL446" s="1298"/>
      <c r="DM446" s="1298"/>
      <c r="DN446" s="1298"/>
      <c r="DO446" s="1298"/>
      <c r="DP446" s="1298"/>
      <c r="DQ446" s="1298"/>
      <c r="DR446" s="1298"/>
      <c r="DS446" s="1298"/>
      <c r="DT446" s="1298"/>
      <c r="DU446" s="1298"/>
      <c r="DV446" s="1298"/>
      <c r="DW446" s="1298"/>
      <c r="DX446" s="1298"/>
      <c r="DY446" s="1298"/>
      <c r="DZ446" s="1298"/>
      <c r="EA446" s="1298"/>
      <c r="EB446" s="1298"/>
      <c r="EC446" s="1298"/>
      <c r="ED446" s="1298"/>
      <c r="EE446" s="1298"/>
      <c r="EF446" s="1298"/>
      <c r="EG446" s="1298"/>
      <c r="EH446" s="1298"/>
      <c r="EI446" s="1298"/>
      <c r="EJ446" s="1298"/>
      <c r="EK446" s="1298"/>
      <c r="EL446" s="1298"/>
      <c r="EM446" s="1298"/>
      <c r="EN446" s="1298"/>
      <c r="EO446" s="1298"/>
      <c r="EP446" s="1298"/>
      <c r="EQ446" s="1298"/>
      <c r="ER446" s="1298"/>
      <c r="ES446" s="1298"/>
      <c r="ET446" s="1298"/>
      <c r="EU446" s="1298"/>
      <c r="EV446" s="1298"/>
      <c r="EW446" s="1298"/>
      <c r="EX446" s="1298"/>
      <c r="EY446" s="1298"/>
      <c r="EZ446" s="1298"/>
      <c r="FA446" s="1298"/>
      <c r="FB446" s="1298"/>
      <c r="FC446" s="1298"/>
      <c r="FD446" s="1298"/>
      <c r="FE446" s="1298"/>
      <c r="FF446" s="1298"/>
      <c r="FG446" s="1298"/>
      <c r="FH446" s="1298"/>
      <c r="FI446" s="1298"/>
      <c r="FJ446" s="1298"/>
      <c r="FK446" s="1298"/>
      <c r="FL446" s="1298"/>
      <c r="FM446" s="1298"/>
      <c r="FN446" s="1298"/>
      <c r="FO446" s="1298"/>
      <c r="FP446" s="1298"/>
      <c r="FQ446" s="1298"/>
      <c r="FR446" s="1298"/>
      <c r="FS446" s="1298"/>
      <c r="FT446" s="1298"/>
      <c r="FU446" s="1298"/>
      <c r="FV446" s="1298"/>
      <c r="FW446" s="1298"/>
      <c r="FX446" s="1298"/>
      <c r="FY446" s="1298"/>
      <c r="FZ446" s="1298"/>
      <c r="GA446" s="1298"/>
      <c r="GB446" s="1298"/>
      <c r="GC446" s="1298"/>
      <c r="GD446" s="1298"/>
      <c r="GE446" s="1298"/>
      <c r="GF446" s="1298"/>
      <c r="GG446" s="1298"/>
      <c r="GH446" s="1298"/>
      <c r="GI446" s="1298"/>
      <c r="GJ446" s="1298"/>
      <c r="GK446" s="1298"/>
      <c r="GL446" s="1298"/>
      <c r="GM446" s="1298"/>
      <c r="GN446" s="1298"/>
      <c r="GO446" s="1298"/>
      <c r="GP446" s="1298"/>
      <c r="GQ446" s="1298"/>
      <c r="GR446" s="1298"/>
      <c r="GS446" s="1298"/>
      <c r="GT446" s="1298"/>
      <c r="GU446" s="1298"/>
      <c r="GV446" s="1298"/>
      <c r="GW446" s="1298"/>
      <c r="GX446" s="1298"/>
      <c r="GY446" s="1298"/>
      <c r="GZ446" s="1298"/>
      <c r="HA446" s="1298"/>
      <c r="HB446" s="1298"/>
      <c r="HC446" s="1298"/>
      <c r="HD446" s="1298"/>
      <c r="HE446" s="1298"/>
      <c r="HF446" s="1298"/>
      <c r="HG446" s="1298"/>
      <c r="HH446" s="1298"/>
      <c r="HI446" s="1298"/>
      <c r="HJ446" s="1298"/>
      <c r="HK446" s="1298"/>
      <c r="HL446" s="1298"/>
      <c r="HM446" s="1298"/>
      <c r="HN446" s="1298"/>
    </row>
    <row r="447" spans="1:241" s="1187" customFormat="1" ht="28.5" hidden="1" customHeight="1">
      <c r="A447" s="1166" t="str">
        <f t="shared" ref="A447:AI447" si="155">IF(A398="","",A398)</f>
        <v>LOLA6B07</v>
      </c>
      <c r="B447" s="1209" t="str">
        <f t="shared" si="155"/>
        <v>LLA6B8A</v>
      </c>
      <c r="C447" s="1192" t="str">
        <f t="shared" si="155"/>
        <v>Culture anglophone S6</v>
      </c>
      <c r="D447" s="1152" t="str">
        <f t="shared" si="155"/>
        <v/>
      </c>
      <c r="E447" s="1129" t="str">
        <f t="shared" si="155"/>
        <v>CHAPEAU</v>
      </c>
      <c r="F447" s="1146" t="str">
        <f t="shared" si="155"/>
        <v>L3 LLCER et LEA parc. Médiation</v>
      </c>
      <c r="G447" s="1146" t="str">
        <f t="shared" si="155"/>
        <v/>
      </c>
      <c r="H447" s="1158" t="str">
        <f t="shared" si="155"/>
        <v/>
      </c>
      <c r="I447" s="1210" t="str">
        <f t="shared" si="155"/>
        <v/>
      </c>
      <c r="J447" s="1210" t="str">
        <f t="shared" si="155"/>
        <v/>
      </c>
      <c r="K447" s="1147" t="str">
        <f t="shared" si="155"/>
        <v/>
      </c>
      <c r="L447" s="1147" t="str">
        <f t="shared" si="155"/>
        <v/>
      </c>
      <c r="M447" s="1190" t="str">
        <f t="shared" si="155"/>
        <v/>
      </c>
      <c r="N447" s="1170" t="str">
        <f t="shared" si="155"/>
        <v/>
      </c>
      <c r="O447" s="1191" t="str">
        <f t="shared" si="155"/>
        <v/>
      </c>
      <c r="P447" s="1178" t="str">
        <f t="shared" si="155"/>
        <v/>
      </c>
      <c r="Q447" s="1591"/>
      <c r="R447" s="1591"/>
      <c r="S447" s="1586" t="str">
        <f t="shared" si="155"/>
        <v/>
      </c>
      <c r="T447" s="1456" t="str">
        <f t="shared" si="155"/>
        <v/>
      </c>
      <c r="U447" s="1456" t="str">
        <f t="shared" si="155"/>
        <v/>
      </c>
      <c r="V447" s="1456" t="str">
        <f t="shared" si="155"/>
        <v/>
      </c>
      <c r="W447" s="1136" t="str">
        <f t="shared" si="155"/>
        <v/>
      </c>
      <c r="X447" s="1148" t="str">
        <f t="shared" si="155"/>
        <v/>
      </c>
      <c r="Y447" s="1136" t="str">
        <f t="shared" si="155"/>
        <v/>
      </c>
      <c r="Z447" s="1173" t="str">
        <f t="shared" si="155"/>
        <v/>
      </c>
      <c r="AA447" s="1455" t="str">
        <f t="shared" si="155"/>
        <v/>
      </c>
      <c r="AB447" s="1468" t="str">
        <f t="shared" si="155"/>
        <v/>
      </c>
      <c r="AC447" s="1468" t="str">
        <f t="shared" si="155"/>
        <v/>
      </c>
      <c r="AD447" s="1454" t="str">
        <f t="shared" si="155"/>
        <v/>
      </c>
      <c r="AE447" s="1136" t="str">
        <f t="shared" si="155"/>
        <v/>
      </c>
      <c r="AF447" s="1173" t="str">
        <f t="shared" si="155"/>
        <v/>
      </c>
      <c r="AG447" s="1173" t="str">
        <f t="shared" si="155"/>
        <v/>
      </c>
      <c r="AH447" s="1173" t="str">
        <f t="shared" si="155"/>
        <v/>
      </c>
      <c r="AI447" s="1135" t="str">
        <f t="shared" si="155"/>
        <v/>
      </c>
      <c r="AJ447" s="1167"/>
      <c r="AK447" s="1167"/>
      <c r="AL447" s="1167"/>
      <c r="AM447" s="1167"/>
      <c r="AN447" s="1167"/>
      <c r="AO447" s="1167"/>
      <c r="AP447" s="1167"/>
      <c r="AQ447" s="1167"/>
      <c r="AR447" s="1167"/>
      <c r="AS447" s="1167"/>
      <c r="AT447" s="1167"/>
      <c r="AU447" s="1167"/>
      <c r="AV447" s="1167"/>
      <c r="AW447" s="1167"/>
      <c r="AX447" s="1167"/>
      <c r="AY447" s="1167"/>
      <c r="AZ447" s="1167"/>
      <c r="BA447" s="1167"/>
      <c r="BB447" s="1167"/>
      <c r="BC447" s="1167"/>
      <c r="BD447" s="1167"/>
      <c r="BE447" s="1167"/>
      <c r="BF447" s="1167"/>
      <c r="BG447" s="1167"/>
      <c r="BH447" s="1167"/>
      <c r="BI447" s="1167"/>
      <c r="BJ447" s="1167"/>
      <c r="BK447" s="1167"/>
      <c r="BL447" s="1167"/>
      <c r="BM447" s="1167"/>
      <c r="BN447" s="1167"/>
      <c r="BO447" s="1167"/>
      <c r="BP447" s="1167"/>
      <c r="BQ447" s="1167"/>
      <c r="BR447" s="1167"/>
      <c r="BS447" s="1167"/>
      <c r="BT447" s="1167"/>
      <c r="BU447" s="1167"/>
      <c r="BV447" s="1167"/>
      <c r="BW447" s="1167"/>
      <c r="BX447" s="1167"/>
      <c r="BY447" s="1167"/>
      <c r="BZ447" s="1167"/>
      <c r="CA447" s="1167"/>
      <c r="CB447" s="1167"/>
      <c r="CC447" s="1167"/>
      <c r="CD447" s="1167"/>
      <c r="CE447" s="1167"/>
      <c r="CF447" s="1167"/>
      <c r="CG447" s="1167"/>
      <c r="CH447" s="1167"/>
      <c r="CI447" s="1167"/>
      <c r="CJ447" s="1167"/>
      <c r="CK447" s="1167"/>
      <c r="CL447" s="1167"/>
      <c r="CM447" s="1167"/>
      <c r="CN447" s="1167"/>
      <c r="CO447" s="1167"/>
      <c r="CP447" s="1167"/>
      <c r="CQ447" s="1167"/>
      <c r="CR447" s="1167"/>
      <c r="CS447" s="1167"/>
      <c r="CT447" s="1167"/>
      <c r="CU447" s="1167"/>
      <c r="CV447" s="1167"/>
      <c r="CW447" s="1167"/>
      <c r="CX447" s="1167"/>
      <c r="CY447" s="1167"/>
      <c r="CZ447" s="1167"/>
      <c r="DA447" s="1167"/>
      <c r="DB447" s="1167"/>
      <c r="DC447" s="1167"/>
      <c r="DD447" s="1167"/>
      <c r="DE447" s="1167"/>
      <c r="DF447" s="1167"/>
      <c r="DG447" s="1172"/>
      <c r="DH447" s="1172"/>
      <c r="DI447" s="1172"/>
      <c r="DJ447" s="1172"/>
      <c r="DK447" s="1172"/>
      <c r="DL447" s="1172"/>
      <c r="DM447" s="1172"/>
      <c r="DN447" s="1172"/>
      <c r="DO447" s="1172"/>
      <c r="DP447" s="1172"/>
      <c r="DQ447" s="1172"/>
      <c r="DR447" s="1172"/>
      <c r="DS447" s="1172"/>
      <c r="DT447" s="1172"/>
      <c r="DU447" s="1172"/>
      <c r="DV447" s="1172"/>
      <c r="DW447" s="1172"/>
      <c r="DX447" s="1172"/>
      <c r="DY447" s="1172"/>
      <c r="DZ447" s="1172"/>
      <c r="EA447" s="1172"/>
      <c r="EB447" s="1172"/>
      <c r="EC447" s="1172"/>
      <c r="ED447" s="1172"/>
      <c r="EE447" s="1172"/>
      <c r="EF447" s="1172"/>
      <c r="EG447" s="1172"/>
      <c r="EH447" s="1172"/>
      <c r="EI447" s="1172"/>
      <c r="EJ447" s="1172"/>
      <c r="EK447" s="1172"/>
      <c r="EL447" s="1172"/>
      <c r="EM447" s="1172"/>
      <c r="EN447" s="1172"/>
      <c r="EO447" s="1172"/>
      <c r="EP447" s="1172"/>
      <c r="EQ447" s="1172"/>
      <c r="ER447" s="1172"/>
      <c r="ES447" s="1172"/>
      <c r="ET447" s="1172"/>
      <c r="EU447" s="1172"/>
      <c r="EV447" s="1172"/>
      <c r="EW447" s="1172"/>
      <c r="EX447" s="1172"/>
      <c r="EY447" s="1172"/>
      <c r="EZ447" s="1172"/>
      <c r="FA447" s="1172"/>
      <c r="FB447" s="1172"/>
      <c r="FC447" s="1172"/>
      <c r="FD447" s="1172"/>
      <c r="FE447" s="1172"/>
      <c r="FF447" s="1172"/>
      <c r="FG447" s="1172"/>
      <c r="FH447" s="1172"/>
      <c r="FI447" s="1172"/>
      <c r="FJ447" s="1172"/>
      <c r="FK447" s="1172"/>
      <c r="FL447" s="1172"/>
      <c r="FM447" s="1172"/>
      <c r="FN447" s="1172"/>
      <c r="FO447" s="1172"/>
      <c r="FP447" s="1172"/>
      <c r="FQ447" s="1172"/>
      <c r="FR447" s="1172"/>
      <c r="FS447" s="1172"/>
      <c r="FT447" s="1172"/>
      <c r="FU447" s="1172"/>
      <c r="FV447" s="1172"/>
      <c r="FW447" s="1172"/>
      <c r="FX447" s="1172"/>
      <c r="FY447" s="1172"/>
      <c r="FZ447" s="1172"/>
      <c r="GA447" s="1172"/>
      <c r="GB447" s="1172"/>
      <c r="GC447" s="1172"/>
      <c r="GD447" s="1172"/>
      <c r="GE447" s="1172"/>
      <c r="GF447" s="1172"/>
      <c r="GG447" s="1172"/>
      <c r="GH447" s="1172"/>
      <c r="GI447" s="1172"/>
      <c r="GJ447" s="1172"/>
      <c r="GK447" s="1172"/>
      <c r="GL447" s="1172"/>
      <c r="GM447" s="1172"/>
      <c r="GN447" s="1172"/>
      <c r="GO447" s="1172"/>
      <c r="GP447" s="1172"/>
      <c r="GQ447" s="1172"/>
      <c r="GR447" s="1172"/>
      <c r="GS447" s="1172"/>
      <c r="GT447" s="1172"/>
      <c r="GU447" s="1172"/>
      <c r="GV447" s="1172"/>
      <c r="GW447" s="1172"/>
      <c r="GX447" s="1172"/>
      <c r="GY447" s="1172"/>
      <c r="GZ447" s="1172"/>
      <c r="HA447" s="1172"/>
      <c r="HB447" s="1172"/>
      <c r="HC447" s="1172"/>
      <c r="HD447" s="1172"/>
      <c r="HE447" s="1172"/>
    </row>
    <row r="448" spans="1:241" s="1303" customFormat="1" ht="30.75" hidden="1" customHeight="1">
      <c r="A448" s="935" t="str">
        <f t="shared" ref="A448:AI448" si="156">IF(A399="","",A399)</f>
        <v/>
      </c>
      <c r="B448" s="1203" t="str">
        <f t="shared" si="156"/>
        <v>LLA6B8A1</v>
      </c>
      <c r="C448" s="1189" t="str">
        <f t="shared" si="156"/>
        <v>Etat-Unis et Canada</v>
      </c>
      <c r="D448" s="1027" t="str">
        <f t="shared" si="156"/>
        <v/>
      </c>
      <c r="E448" s="579" t="str">
        <f t="shared" si="156"/>
        <v>UE spécialisation</v>
      </c>
      <c r="F448" s="579" t="str">
        <f t="shared" si="156"/>
        <v>L3 LLCER et LEA parc. Médiation</v>
      </c>
      <c r="G448" s="577" t="str">
        <f t="shared" si="156"/>
        <v>LLCER</v>
      </c>
      <c r="H448" s="1169" t="str">
        <f t="shared" si="156"/>
        <v/>
      </c>
      <c r="I448" s="721" t="str">
        <f t="shared" si="156"/>
        <v>3</v>
      </c>
      <c r="J448" s="748" t="str">
        <f t="shared" si="156"/>
        <v>3</v>
      </c>
      <c r="K448" s="1215" t="str">
        <f t="shared" si="156"/>
        <v>TABUTEAU Eric</v>
      </c>
      <c r="L448" s="769" t="str">
        <f t="shared" si="156"/>
        <v>11</v>
      </c>
      <c r="M448" s="764" t="str">
        <f t="shared" si="156"/>
        <v/>
      </c>
      <c r="N448" s="673" t="str">
        <f t="shared" si="156"/>
        <v/>
      </c>
      <c r="O448" s="1353">
        <f t="shared" si="156"/>
        <v>15</v>
      </c>
      <c r="P448" s="582" t="str">
        <f t="shared" si="156"/>
        <v/>
      </c>
      <c r="Q448" s="582" t="str">
        <f t="shared" ref="Q448:R448" si="157">IF(Q399="","",Q399)</f>
        <v>PAS DE CHANGEMENT</v>
      </c>
      <c r="R448" s="582" t="str">
        <f t="shared" si="157"/>
        <v>100% CT /écrit à distance /Tps libre</v>
      </c>
      <c r="S448" s="1575">
        <f t="shared" si="156"/>
        <v>1</v>
      </c>
      <c r="T448" s="1454" t="str">
        <f t="shared" si="156"/>
        <v>CC</v>
      </c>
      <c r="U448" s="1454" t="str">
        <f t="shared" si="156"/>
        <v>écrit et oral</v>
      </c>
      <c r="V448" s="1441" t="str">
        <f t="shared" si="156"/>
        <v>écrit 1h30 + oral 20 min</v>
      </c>
      <c r="W448" s="674">
        <f t="shared" si="156"/>
        <v>1</v>
      </c>
      <c r="X448" s="675" t="str">
        <f t="shared" si="156"/>
        <v>CT</v>
      </c>
      <c r="Y448" s="675" t="str">
        <f t="shared" si="156"/>
        <v>écrit</v>
      </c>
      <c r="Z448" s="675" t="str">
        <f t="shared" si="156"/>
        <v>1h30</v>
      </c>
      <c r="AA448" s="1453">
        <f t="shared" si="156"/>
        <v>1</v>
      </c>
      <c r="AB448" s="1454" t="str">
        <f t="shared" si="156"/>
        <v>CT</v>
      </c>
      <c r="AC448" s="1454" t="str">
        <f t="shared" si="156"/>
        <v>écrit</v>
      </c>
      <c r="AD448" s="1454" t="str">
        <f t="shared" si="156"/>
        <v>1h30</v>
      </c>
      <c r="AE448" s="674">
        <f t="shared" si="156"/>
        <v>1</v>
      </c>
      <c r="AF448" s="675" t="str">
        <f t="shared" si="156"/>
        <v>CT</v>
      </c>
      <c r="AG448" s="675" t="str">
        <f t="shared" si="156"/>
        <v>écrit</v>
      </c>
      <c r="AH448" s="675" t="str">
        <f t="shared" si="156"/>
        <v>1h30</v>
      </c>
      <c r="AI448" s="797" t="str">
        <f t="shared" si="156"/>
        <v/>
      </c>
      <c r="AJ448" s="1061"/>
      <c r="AK448" s="1061"/>
      <c r="AL448" s="1061"/>
      <c r="AM448" s="1061"/>
      <c r="AN448" s="1061"/>
      <c r="AO448" s="1061"/>
      <c r="AP448" s="1061"/>
      <c r="AQ448" s="1061"/>
      <c r="AR448" s="1061"/>
      <c r="AS448" s="1061"/>
      <c r="AT448" s="1061"/>
      <c r="AU448" s="1061"/>
      <c r="AV448" s="1061"/>
      <c r="AW448" s="1061"/>
      <c r="AX448" s="1061"/>
      <c r="AY448" s="1061"/>
      <c r="AZ448" s="1061"/>
      <c r="BA448" s="1061"/>
      <c r="BB448" s="1061"/>
      <c r="BC448" s="1061"/>
      <c r="BD448" s="1061"/>
      <c r="BE448" s="1061"/>
      <c r="BF448" s="1061"/>
      <c r="BG448" s="1061"/>
      <c r="BH448" s="1061"/>
      <c r="BI448" s="1061"/>
      <c r="BJ448" s="1061"/>
      <c r="BK448" s="1061"/>
      <c r="BL448" s="1061"/>
      <c r="BM448" s="1061"/>
      <c r="BN448" s="1061"/>
      <c r="BO448" s="1061"/>
      <c r="BP448" s="1061"/>
      <c r="BQ448" s="1061"/>
      <c r="BR448" s="1061"/>
      <c r="BS448" s="1061"/>
      <c r="BT448" s="1061"/>
      <c r="BU448" s="1061"/>
      <c r="BV448" s="1061"/>
      <c r="BW448" s="1061"/>
      <c r="BX448" s="1061"/>
      <c r="BY448" s="1061"/>
      <c r="BZ448" s="1061"/>
      <c r="CA448" s="1061"/>
      <c r="CB448" s="1061"/>
      <c r="CC448" s="1061"/>
      <c r="CD448" s="1061"/>
      <c r="CE448" s="1061"/>
      <c r="CF448" s="1061"/>
      <c r="CG448" s="1061"/>
      <c r="CH448" s="1061"/>
      <c r="CI448" s="1061"/>
      <c r="CJ448" s="1061"/>
      <c r="CK448" s="1061"/>
      <c r="CL448" s="1061"/>
      <c r="CM448" s="1061"/>
      <c r="CN448" s="1061"/>
      <c r="CO448" s="1061"/>
      <c r="CP448" s="1061"/>
      <c r="CQ448" s="1061"/>
      <c r="CR448" s="1061"/>
      <c r="CS448" s="1061"/>
      <c r="CT448" s="1061"/>
      <c r="CU448" s="1061"/>
      <c r="CV448" s="1061"/>
      <c r="CW448" s="1061"/>
      <c r="CX448" s="1061"/>
      <c r="CY448" s="1061"/>
      <c r="CZ448" s="1061"/>
      <c r="DA448" s="1061"/>
      <c r="DB448" s="1061"/>
      <c r="DC448" s="1061"/>
      <c r="DD448" s="1061"/>
      <c r="DE448" s="1061"/>
      <c r="DF448" s="1061"/>
      <c r="DG448" s="1298"/>
      <c r="DH448" s="1298"/>
      <c r="DI448" s="1298"/>
      <c r="DJ448" s="1298"/>
      <c r="DK448" s="1298"/>
      <c r="DL448" s="1298"/>
      <c r="DM448" s="1298"/>
      <c r="DN448" s="1298"/>
      <c r="DO448" s="1298"/>
      <c r="DP448" s="1298"/>
      <c r="DQ448" s="1298"/>
      <c r="DR448" s="1298"/>
      <c r="DS448" s="1298"/>
      <c r="DT448" s="1298"/>
      <c r="DU448" s="1298"/>
      <c r="DV448" s="1298"/>
      <c r="DW448" s="1298"/>
      <c r="DX448" s="1298"/>
      <c r="DY448" s="1298"/>
      <c r="DZ448" s="1298"/>
      <c r="EA448" s="1298"/>
      <c r="EB448" s="1298"/>
      <c r="EC448" s="1298"/>
      <c r="ED448" s="1298"/>
      <c r="EE448" s="1298"/>
      <c r="EF448" s="1298"/>
      <c r="EG448" s="1298"/>
      <c r="EH448" s="1298"/>
      <c r="EI448" s="1298"/>
      <c r="EJ448" s="1298"/>
      <c r="EK448" s="1298"/>
      <c r="EL448" s="1298"/>
      <c r="EM448" s="1298"/>
      <c r="EN448" s="1298"/>
      <c r="EO448" s="1298"/>
      <c r="EP448" s="1298"/>
      <c r="EQ448" s="1298"/>
      <c r="ER448" s="1298"/>
      <c r="ES448" s="1298"/>
      <c r="ET448" s="1298"/>
      <c r="EU448" s="1298"/>
      <c r="EV448" s="1298"/>
      <c r="EW448" s="1298"/>
      <c r="EX448" s="1298"/>
      <c r="EY448" s="1298"/>
      <c r="EZ448" s="1298"/>
      <c r="FA448" s="1298"/>
      <c r="FB448" s="1298"/>
      <c r="FC448" s="1298"/>
      <c r="FD448" s="1298"/>
      <c r="FE448" s="1298"/>
      <c r="FF448" s="1298"/>
      <c r="FG448" s="1298"/>
      <c r="FH448" s="1298"/>
      <c r="FI448" s="1298"/>
      <c r="FJ448" s="1298"/>
      <c r="FK448" s="1298"/>
      <c r="FL448" s="1298"/>
      <c r="FM448" s="1298"/>
      <c r="FN448" s="1298"/>
      <c r="FO448" s="1298"/>
      <c r="FP448" s="1298"/>
      <c r="FQ448" s="1298"/>
      <c r="FR448" s="1298"/>
      <c r="FS448" s="1298"/>
      <c r="FT448" s="1298"/>
      <c r="FU448" s="1298"/>
      <c r="FV448" s="1298"/>
      <c r="FW448" s="1298"/>
      <c r="FX448" s="1298"/>
      <c r="FY448" s="1298"/>
      <c r="FZ448" s="1298"/>
      <c r="GA448" s="1298"/>
      <c r="GB448" s="1298"/>
      <c r="GC448" s="1298"/>
      <c r="GD448" s="1298"/>
      <c r="GE448" s="1298"/>
      <c r="GF448" s="1298"/>
      <c r="GG448" s="1298"/>
      <c r="GH448" s="1298"/>
      <c r="GI448" s="1298"/>
      <c r="GJ448" s="1298"/>
      <c r="GK448" s="1298"/>
      <c r="GL448" s="1298"/>
      <c r="GM448" s="1298"/>
      <c r="GN448" s="1298"/>
      <c r="GO448" s="1298"/>
      <c r="GP448" s="1298"/>
      <c r="GQ448" s="1298"/>
      <c r="GR448" s="1298"/>
      <c r="GS448" s="1298"/>
      <c r="GT448" s="1298"/>
      <c r="GU448" s="1298"/>
      <c r="GV448" s="1298"/>
      <c r="GW448" s="1298"/>
      <c r="GX448" s="1298"/>
      <c r="GY448" s="1298"/>
      <c r="GZ448" s="1298"/>
      <c r="HA448" s="1298"/>
      <c r="HB448" s="1298"/>
      <c r="HC448" s="1298"/>
      <c r="HD448" s="1298"/>
      <c r="HE448" s="1298"/>
    </row>
    <row r="449" spans="1:213" s="1303" customFormat="1" ht="30.75" hidden="1" customHeight="1">
      <c r="A449" s="935" t="str">
        <f t="shared" ref="A449:AI449" si="158">IF(A400="","",A400)</f>
        <v/>
      </c>
      <c r="B449" s="1471" t="str">
        <f t="shared" si="158"/>
        <v>LLA6B8A2</v>
      </c>
      <c r="C449" s="1470" t="str">
        <f t="shared" si="158"/>
        <v xml:space="preserve">Grande Bretagne et Irlande </v>
      </c>
      <c r="D449" s="1027" t="str">
        <f t="shared" si="158"/>
        <v/>
      </c>
      <c r="E449" s="579" t="str">
        <f t="shared" si="158"/>
        <v>UE spécialisation</v>
      </c>
      <c r="F449" s="579" t="str">
        <f t="shared" si="158"/>
        <v>L3 LLCER et LEA parc. Médiation</v>
      </c>
      <c r="G449" s="577" t="str">
        <f t="shared" si="158"/>
        <v>LLCER</v>
      </c>
      <c r="H449" s="1169" t="str">
        <f t="shared" si="158"/>
        <v/>
      </c>
      <c r="I449" s="721" t="str">
        <f t="shared" si="158"/>
        <v>3</v>
      </c>
      <c r="J449" s="748" t="str">
        <f t="shared" si="158"/>
        <v>3</v>
      </c>
      <c r="K449" s="1442" t="str">
        <f t="shared" si="158"/>
        <v>GALLET Elodie</v>
      </c>
      <c r="L449" s="769" t="str">
        <f t="shared" si="158"/>
        <v>11</v>
      </c>
      <c r="M449" s="764" t="str">
        <f t="shared" si="158"/>
        <v/>
      </c>
      <c r="N449" s="673" t="str">
        <f t="shared" si="158"/>
        <v/>
      </c>
      <c r="O449" s="1353">
        <f t="shared" si="158"/>
        <v>15</v>
      </c>
      <c r="P449" s="582" t="str">
        <f t="shared" si="158"/>
        <v/>
      </c>
      <c r="Q449" s="582" t="str">
        <f t="shared" ref="Q449:R449" si="159">IF(Q400="","",Q400)</f>
        <v>PAS DE CHANGEMENT</v>
      </c>
      <c r="R449" s="582" t="str">
        <f t="shared" si="159"/>
        <v>100% CT /Dossier /Tps libre</v>
      </c>
      <c r="S449" s="1575">
        <f t="shared" si="158"/>
        <v>1</v>
      </c>
      <c r="T449" s="1454" t="str">
        <f t="shared" si="158"/>
        <v>CC</v>
      </c>
      <c r="U449" s="1454" t="str">
        <f t="shared" si="158"/>
        <v>écrit et oral</v>
      </c>
      <c r="V449" s="1454" t="str">
        <f t="shared" si="158"/>
        <v>écrit 1h30 + oral 20 min</v>
      </c>
      <c r="W449" s="674">
        <f t="shared" si="158"/>
        <v>1</v>
      </c>
      <c r="X449" s="675" t="str">
        <f t="shared" si="158"/>
        <v>CT</v>
      </c>
      <c r="Y449" s="675" t="str">
        <f t="shared" si="158"/>
        <v>écrit</v>
      </c>
      <c r="Z449" s="675" t="str">
        <f t="shared" si="158"/>
        <v>1h30</v>
      </c>
      <c r="AA449" s="1453">
        <f t="shared" si="158"/>
        <v>1</v>
      </c>
      <c r="AB449" s="1454" t="str">
        <f t="shared" si="158"/>
        <v>CT</v>
      </c>
      <c r="AC449" s="1454" t="str">
        <f t="shared" si="158"/>
        <v>écrit</v>
      </c>
      <c r="AD449" s="1454" t="str">
        <f t="shared" si="158"/>
        <v>1h30</v>
      </c>
      <c r="AE449" s="674">
        <f t="shared" si="158"/>
        <v>1</v>
      </c>
      <c r="AF449" s="675" t="str">
        <f t="shared" si="158"/>
        <v>CT</v>
      </c>
      <c r="AG449" s="675" t="str">
        <f t="shared" si="158"/>
        <v>écrit</v>
      </c>
      <c r="AH449" s="675" t="str">
        <f t="shared" si="158"/>
        <v>1h30</v>
      </c>
      <c r="AI449" s="797" t="str">
        <f t="shared" si="158"/>
        <v/>
      </c>
      <c r="AJ449" s="1061"/>
      <c r="AK449" s="1061"/>
      <c r="AL449" s="1061"/>
      <c r="AM449" s="1061"/>
      <c r="AN449" s="1061"/>
      <c r="AO449" s="1061"/>
      <c r="AP449" s="1061"/>
      <c r="AQ449" s="1061"/>
      <c r="AR449" s="1061"/>
      <c r="AS449" s="1061"/>
      <c r="AT449" s="1061"/>
      <c r="AU449" s="1061"/>
      <c r="AV449" s="1061"/>
      <c r="AW449" s="1061"/>
      <c r="AX449" s="1061"/>
      <c r="AY449" s="1061"/>
      <c r="AZ449" s="1061"/>
      <c r="BA449" s="1061"/>
      <c r="BB449" s="1061"/>
      <c r="BC449" s="1061"/>
      <c r="BD449" s="1061"/>
      <c r="BE449" s="1061"/>
      <c r="BF449" s="1061"/>
      <c r="BG449" s="1061"/>
      <c r="BH449" s="1061"/>
      <c r="BI449" s="1061"/>
      <c r="BJ449" s="1061"/>
      <c r="BK449" s="1061"/>
      <c r="BL449" s="1061"/>
      <c r="BM449" s="1061"/>
      <c r="BN449" s="1061"/>
      <c r="BO449" s="1061"/>
      <c r="BP449" s="1061"/>
      <c r="BQ449" s="1061"/>
      <c r="BR449" s="1061"/>
      <c r="BS449" s="1061"/>
      <c r="BT449" s="1061"/>
      <c r="BU449" s="1061"/>
      <c r="BV449" s="1061"/>
      <c r="BW449" s="1061"/>
      <c r="BX449" s="1061"/>
      <c r="BY449" s="1061"/>
      <c r="BZ449" s="1061"/>
      <c r="CA449" s="1061"/>
      <c r="CB449" s="1061"/>
      <c r="CC449" s="1061"/>
      <c r="CD449" s="1061"/>
      <c r="CE449" s="1061"/>
      <c r="CF449" s="1061"/>
      <c r="CG449" s="1061"/>
      <c r="CH449" s="1061"/>
      <c r="CI449" s="1061"/>
      <c r="CJ449" s="1061"/>
      <c r="CK449" s="1061"/>
      <c r="CL449" s="1061"/>
      <c r="CM449" s="1061"/>
      <c r="CN449" s="1061"/>
      <c r="CO449" s="1061"/>
      <c r="CP449" s="1061"/>
      <c r="CQ449" s="1061"/>
      <c r="CR449" s="1061"/>
      <c r="CS449" s="1061"/>
      <c r="CT449" s="1061"/>
      <c r="CU449" s="1061"/>
      <c r="CV449" s="1061"/>
      <c r="CW449" s="1061"/>
      <c r="CX449" s="1061"/>
      <c r="CY449" s="1061"/>
      <c r="CZ449" s="1061"/>
      <c r="DA449" s="1061"/>
      <c r="DB449" s="1061"/>
      <c r="DC449" s="1061"/>
      <c r="DD449" s="1061"/>
      <c r="DE449" s="1061"/>
      <c r="DF449" s="1061"/>
      <c r="DG449" s="1298"/>
      <c r="DH449" s="1298"/>
      <c r="DI449" s="1298"/>
      <c r="DJ449" s="1298"/>
      <c r="DK449" s="1298"/>
      <c r="DL449" s="1298"/>
      <c r="DM449" s="1298"/>
      <c r="DN449" s="1298"/>
      <c r="DO449" s="1298"/>
      <c r="DP449" s="1298"/>
      <c r="DQ449" s="1298"/>
      <c r="DR449" s="1298"/>
      <c r="DS449" s="1298"/>
      <c r="DT449" s="1298"/>
      <c r="DU449" s="1298"/>
      <c r="DV449" s="1298"/>
      <c r="DW449" s="1298"/>
      <c r="DX449" s="1298"/>
      <c r="DY449" s="1298"/>
      <c r="DZ449" s="1298"/>
      <c r="EA449" s="1298"/>
      <c r="EB449" s="1298"/>
      <c r="EC449" s="1298"/>
      <c r="ED449" s="1298"/>
      <c r="EE449" s="1298"/>
      <c r="EF449" s="1298"/>
      <c r="EG449" s="1298"/>
      <c r="EH449" s="1298"/>
      <c r="EI449" s="1298"/>
      <c r="EJ449" s="1298"/>
      <c r="EK449" s="1298"/>
      <c r="EL449" s="1298"/>
      <c r="EM449" s="1298"/>
      <c r="EN449" s="1298"/>
      <c r="EO449" s="1298"/>
      <c r="EP449" s="1298"/>
      <c r="EQ449" s="1298"/>
      <c r="ER449" s="1298"/>
      <c r="ES449" s="1298"/>
      <c r="ET449" s="1298"/>
      <c r="EU449" s="1298"/>
      <c r="EV449" s="1298"/>
      <c r="EW449" s="1298"/>
      <c r="EX449" s="1298"/>
      <c r="EY449" s="1298"/>
      <c r="EZ449" s="1298"/>
      <c r="FA449" s="1298"/>
      <c r="FB449" s="1298"/>
      <c r="FC449" s="1298"/>
      <c r="FD449" s="1298"/>
      <c r="FE449" s="1298"/>
      <c r="FF449" s="1298"/>
      <c r="FG449" s="1298"/>
      <c r="FH449" s="1298"/>
      <c r="FI449" s="1298"/>
      <c r="FJ449" s="1298"/>
      <c r="FK449" s="1298"/>
      <c r="FL449" s="1298"/>
      <c r="FM449" s="1298"/>
      <c r="FN449" s="1298"/>
      <c r="FO449" s="1298"/>
      <c r="FP449" s="1298"/>
      <c r="FQ449" s="1298"/>
      <c r="FR449" s="1298"/>
      <c r="FS449" s="1298"/>
      <c r="FT449" s="1298"/>
      <c r="FU449" s="1298"/>
      <c r="FV449" s="1298"/>
      <c r="FW449" s="1298"/>
      <c r="FX449" s="1298"/>
      <c r="FY449" s="1298"/>
      <c r="FZ449" s="1298"/>
      <c r="GA449" s="1298"/>
      <c r="GB449" s="1298"/>
      <c r="GC449" s="1298"/>
      <c r="GD449" s="1298"/>
      <c r="GE449" s="1298"/>
      <c r="GF449" s="1298"/>
      <c r="GG449" s="1298"/>
      <c r="GH449" s="1298"/>
      <c r="GI449" s="1298"/>
      <c r="GJ449" s="1298"/>
      <c r="GK449" s="1298"/>
      <c r="GL449" s="1298"/>
      <c r="GM449" s="1298"/>
      <c r="GN449" s="1298"/>
      <c r="GO449" s="1298"/>
      <c r="GP449" s="1298"/>
      <c r="GQ449" s="1298"/>
      <c r="GR449" s="1298"/>
      <c r="GS449" s="1298"/>
      <c r="GT449" s="1298"/>
      <c r="GU449" s="1298"/>
      <c r="GV449" s="1298"/>
      <c r="GW449" s="1298"/>
      <c r="GX449" s="1298"/>
      <c r="GY449" s="1298"/>
      <c r="GZ449" s="1298"/>
      <c r="HA449" s="1298"/>
      <c r="HB449" s="1298"/>
      <c r="HC449" s="1298"/>
      <c r="HD449" s="1298"/>
      <c r="HE449" s="1298"/>
    </row>
    <row r="450" spans="1:213" s="1187" customFormat="1" ht="21.75" hidden="1" customHeight="1">
      <c r="A450" s="1182" t="str">
        <f t="shared" ref="A450:AI450" si="160">IF(A401="","",A401)</f>
        <v>LOLA6C06</v>
      </c>
      <c r="B450" s="1209" t="str">
        <f t="shared" si="160"/>
        <v>LLA6C80</v>
      </c>
      <c r="C450" s="1192" t="str">
        <f t="shared" si="160"/>
        <v>Culture hispanophone S6</v>
      </c>
      <c r="D450" s="1160" t="str">
        <f t="shared" si="160"/>
        <v/>
      </c>
      <c r="E450" s="1129" t="str">
        <f t="shared" si="160"/>
        <v>CHAPEAU</v>
      </c>
      <c r="F450" s="1174" t="str">
        <f t="shared" si="160"/>
        <v>L3 LLCER et LEA parc. Médiation</v>
      </c>
      <c r="G450" s="1210" t="str">
        <f t="shared" si="160"/>
        <v/>
      </c>
      <c r="H450" s="1163" t="str">
        <f t="shared" si="160"/>
        <v/>
      </c>
      <c r="I450" s="1210" t="str">
        <f t="shared" si="160"/>
        <v/>
      </c>
      <c r="J450" s="1210" t="str">
        <f t="shared" si="160"/>
        <v/>
      </c>
      <c r="K450" s="1130" t="str">
        <f t="shared" si="160"/>
        <v/>
      </c>
      <c r="L450" s="1130" t="str">
        <f t="shared" si="160"/>
        <v/>
      </c>
      <c r="M450" s="1186" t="str">
        <f t="shared" si="160"/>
        <v/>
      </c>
      <c r="N450" s="1186" t="str">
        <f t="shared" si="160"/>
        <v/>
      </c>
      <c r="O450" s="1144" t="str">
        <f t="shared" si="160"/>
        <v/>
      </c>
      <c r="P450" s="1142" t="str">
        <f t="shared" si="160"/>
        <v/>
      </c>
      <c r="Q450" s="1591"/>
      <c r="R450" s="1591"/>
      <c r="S450" s="1586" t="str">
        <f t="shared" si="160"/>
        <v/>
      </c>
      <c r="T450" s="1452" t="str">
        <f t="shared" si="160"/>
        <v/>
      </c>
      <c r="U450" s="1452" t="str">
        <f t="shared" si="160"/>
        <v/>
      </c>
      <c r="V450" s="1452" t="str">
        <f t="shared" si="160"/>
        <v/>
      </c>
      <c r="W450" s="1132" t="str">
        <f t="shared" si="160"/>
        <v/>
      </c>
      <c r="X450" s="1161" t="str">
        <f t="shared" si="160"/>
        <v/>
      </c>
      <c r="Y450" s="1132" t="str">
        <f t="shared" si="160"/>
        <v/>
      </c>
      <c r="Z450" s="1145" t="str">
        <f t="shared" si="160"/>
        <v/>
      </c>
      <c r="AA450" s="1451" t="str">
        <f t="shared" si="160"/>
        <v/>
      </c>
      <c r="AB450" s="1469" t="str">
        <f t="shared" si="160"/>
        <v/>
      </c>
      <c r="AC450" s="1469" t="str">
        <f t="shared" si="160"/>
        <v/>
      </c>
      <c r="AD450" s="1454" t="str">
        <f t="shared" si="160"/>
        <v/>
      </c>
      <c r="AE450" s="1132" t="str">
        <f t="shared" si="160"/>
        <v/>
      </c>
      <c r="AF450" s="1145" t="str">
        <f t="shared" si="160"/>
        <v/>
      </c>
      <c r="AG450" s="1145" t="str">
        <f t="shared" si="160"/>
        <v/>
      </c>
      <c r="AH450" s="1145" t="str">
        <f t="shared" si="160"/>
        <v/>
      </c>
      <c r="AI450" s="1151" t="str">
        <f t="shared" si="160"/>
        <v/>
      </c>
      <c r="AJ450" s="1167"/>
      <c r="AK450" s="1167"/>
      <c r="AL450" s="1167"/>
      <c r="AM450" s="1167"/>
      <c r="AN450" s="1167"/>
      <c r="AO450" s="1167"/>
      <c r="AP450" s="1167"/>
      <c r="AQ450" s="1167"/>
      <c r="AR450" s="1167"/>
      <c r="AS450" s="1167"/>
      <c r="AT450" s="1167"/>
      <c r="AU450" s="1167"/>
      <c r="AV450" s="1167"/>
      <c r="AW450" s="1167"/>
      <c r="AX450" s="1167"/>
      <c r="AY450" s="1167"/>
      <c r="AZ450" s="1167"/>
      <c r="BA450" s="1167"/>
      <c r="BB450" s="1167"/>
      <c r="BC450" s="1167"/>
      <c r="BD450" s="1167"/>
      <c r="BE450" s="1167"/>
      <c r="BF450" s="1167"/>
      <c r="BG450" s="1167"/>
      <c r="BH450" s="1167"/>
      <c r="BI450" s="1167"/>
      <c r="BJ450" s="1167"/>
      <c r="BK450" s="1167"/>
      <c r="BL450" s="1167"/>
      <c r="BM450" s="1167"/>
      <c r="BN450" s="1167"/>
      <c r="BO450" s="1167"/>
      <c r="BP450" s="1167"/>
      <c r="BQ450" s="1167"/>
      <c r="BR450" s="1167"/>
      <c r="BS450" s="1167"/>
      <c r="BT450" s="1167"/>
      <c r="BU450" s="1167"/>
      <c r="BV450" s="1167"/>
      <c r="BW450" s="1167"/>
      <c r="BX450" s="1167"/>
      <c r="BY450" s="1167"/>
      <c r="BZ450" s="1167"/>
      <c r="CA450" s="1167"/>
      <c r="CB450" s="1167"/>
      <c r="CC450" s="1167"/>
      <c r="CD450" s="1167"/>
      <c r="CE450" s="1167"/>
      <c r="CF450" s="1167"/>
      <c r="CG450" s="1167"/>
      <c r="CH450" s="1167"/>
      <c r="CI450" s="1167"/>
      <c r="CJ450" s="1167"/>
      <c r="CK450" s="1167"/>
      <c r="CL450" s="1167"/>
      <c r="CM450" s="1167"/>
      <c r="CN450" s="1167"/>
      <c r="CO450" s="1167"/>
      <c r="CP450" s="1167"/>
      <c r="CQ450" s="1167"/>
      <c r="CR450" s="1167"/>
      <c r="CS450" s="1167"/>
      <c r="CT450" s="1167"/>
      <c r="CU450" s="1167"/>
      <c r="CV450" s="1167"/>
      <c r="CW450" s="1167"/>
      <c r="CX450" s="1167"/>
      <c r="CY450" s="1167"/>
      <c r="CZ450" s="1167"/>
      <c r="DA450" s="1167"/>
      <c r="DB450" s="1167"/>
      <c r="DC450" s="1167"/>
      <c r="DD450" s="1167"/>
      <c r="DE450" s="1167"/>
      <c r="DF450" s="1167"/>
      <c r="DG450" s="1172"/>
      <c r="DH450" s="1172"/>
      <c r="DI450" s="1172"/>
      <c r="DJ450" s="1172"/>
      <c r="DK450" s="1172"/>
      <c r="DL450" s="1172"/>
      <c r="DM450" s="1172"/>
      <c r="DN450" s="1172"/>
      <c r="DO450" s="1172"/>
      <c r="DP450" s="1172"/>
      <c r="DQ450" s="1172"/>
      <c r="DR450" s="1172"/>
      <c r="DS450" s="1172"/>
      <c r="DT450" s="1172"/>
      <c r="DU450" s="1172"/>
      <c r="DV450" s="1172"/>
      <c r="DW450" s="1172"/>
      <c r="DX450" s="1172"/>
      <c r="DY450" s="1172"/>
      <c r="DZ450" s="1172"/>
      <c r="EA450" s="1172"/>
      <c r="EB450" s="1172"/>
      <c r="EC450" s="1172"/>
      <c r="ED450" s="1172"/>
      <c r="EE450" s="1172"/>
      <c r="EF450" s="1172"/>
      <c r="EG450" s="1172"/>
      <c r="EH450" s="1172"/>
      <c r="EI450" s="1172"/>
      <c r="EJ450" s="1172"/>
      <c r="EK450" s="1172"/>
      <c r="EL450" s="1172"/>
      <c r="EM450" s="1172"/>
      <c r="EN450" s="1172"/>
      <c r="EO450" s="1172"/>
      <c r="EP450" s="1172"/>
      <c r="EQ450" s="1172"/>
      <c r="ER450" s="1172"/>
      <c r="ES450" s="1172"/>
      <c r="ET450" s="1172"/>
      <c r="EU450" s="1172"/>
      <c r="EV450" s="1172"/>
      <c r="EW450" s="1172"/>
      <c r="EX450" s="1172"/>
      <c r="EY450" s="1172"/>
      <c r="EZ450" s="1172"/>
      <c r="FA450" s="1172"/>
      <c r="FB450" s="1172"/>
      <c r="FC450" s="1172"/>
      <c r="FD450" s="1172"/>
      <c r="FE450" s="1172"/>
      <c r="FF450" s="1172"/>
      <c r="FG450" s="1172"/>
      <c r="FH450" s="1172"/>
      <c r="FI450" s="1172"/>
      <c r="FJ450" s="1172"/>
      <c r="FK450" s="1172"/>
      <c r="FL450" s="1172"/>
      <c r="FM450" s="1172"/>
      <c r="FN450" s="1172"/>
      <c r="FO450" s="1172"/>
      <c r="FP450" s="1172"/>
      <c r="FQ450" s="1172"/>
      <c r="FR450" s="1172"/>
      <c r="FS450" s="1172"/>
      <c r="FT450" s="1172"/>
      <c r="FU450" s="1172"/>
      <c r="FV450" s="1172"/>
      <c r="FW450" s="1172"/>
      <c r="FX450" s="1172"/>
      <c r="FY450" s="1172"/>
      <c r="FZ450" s="1172"/>
      <c r="GA450" s="1172"/>
      <c r="GB450" s="1172"/>
      <c r="GC450" s="1172"/>
      <c r="GD450" s="1172"/>
      <c r="GE450" s="1172"/>
      <c r="GF450" s="1172"/>
      <c r="GG450" s="1172"/>
      <c r="GH450" s="1172"/>
      <c r="GI450" s="1172"/>
      <c r="GJ450" s="1172"/>
      <c r="GK450" s="1172"/>
      <c r="GL450" s="1172"/>
      <c r="GM450" s="1172"/>
      <c r="GN450" s="1172"/>
      <c r="GO450" s="1172"/>
      <c r="GP450" s="1172"/>
      <c r="GQ450" s="1172"/>
      <c r="GR450" s="1172"/>
      <c r="GS450" s="1172"/>
      <c r="GT450" s="1172"/>
      <c r="GU450" s="1172"/>
      <c r="GV450" s="1172"/>
      <c r="GW450" s="1172"/>
      <c r="GX450" s="1172"/>
      <c r="GY450" s="1172"/>
      <c r="GZ450" s="1172"/>
      <c r="HA450" s="1172"/>
      <c r="HB450" s="1172"/>
      <c r="HC450" s="1172"/>
      <c r="HD450" s="1172"/>
      <c r="HE450" s="1172"/>
    </row>
    <row r="451" spans="1:213" s="1303" customFormat="1" ht="38.25" hidden="1">
      <c r="A451" s="935" t="str">
        <f t="shared" ref="A451:AI451" si="161">IF(A402="","",A402)</f>
        <v/>
      </c>
      <c r="B451" s="1203" t="str">
        <f t="shared" si="161"/>
        <v>LLA6C6A</v>
      </c>
      <c r="C451" s="1189" t="str">
        <f t="shared" si="161"/>
        <v>Peinture hispano-américaine S6</v>
      </c>
      <c r="D451" s="1027" t="str">
        <f t="shared" si="161"/>
        <v>LOL6B9BLOL5C5BLOL5J9P</v>
      </c>
      <c r="E451" s="579" t="str">
        <f t="shared" si="161"/>
        <v>UE spécialisation</v>
      </c>
      <c r="F451" s="579" t="str">
        <f t="shared" si="161"/>
        <v/>
      </c>
      <c r="G451" s="577" t="str">
        <f t="shared" si="161"/>
        <v>LLCER</v>
      </c>
      <c r="H451" s="1169" t="str">
        <f t="shared" si="161"/>
        <v/>
      </c>
      <c r="I451" s="721" t="str">
        <f t="shared" si="161"/>
        <v>3</v>
      </c>
      <c r="J451" s="748">
        <f t="shared" si="161"/>
        <v>3</v>
      </c>
      <c r="K451" s="1215" t="str">
        <f t="shared" si="161"/>
        <v>EYMAR Marcos</v>
      </c>
      <c r="L451" s="769">
        <f t="shared" si="161"/>
        <v>14</v>
      </c>
      <c r="M451" s="769" t="str">
        <f t="shared" si="161"/>
        <v/>
      </c>
      <c r="N451" s="673" t="str">
        <f t="shared" si="161"/>
        <v/>
      </c>
      <c r="O451" s="641">
        <f t="shared" si="161"/>
        <v>18</v>
      </c>
      <c r="P451" s="582" t="str">
        <f t="shared" si="161"/>
        <v/>
      </c>
      <c r="Q451" s="582" t="str">
        <f t="shared" ref="Q451:R451" si="162">IF(Q402="","",Q402)</f>
        <v>50% CC + 50% CTCT = écrit à distance /3h00</v>
      </c>
      <c r="R451" s="582" t="str">
        <f t="shared" si="162"/>
        <v>100% CT / écrit à distance /3h00</v>
      </c>
      <c r="S451" s="1575" t="str">
        <f t="shared" si="161"/>
        <v>50% CC50% CT</v>
      </c>
      <c r="T451" s="1454" t="str">
        <f t="shared" si="161"/>
        <v>mixte</v>
      </c>
      <c r="U451" s="1454" t="str">
        <f t="shared" si="161"/>
        <v>oral</v>
      </c>
      <c r="V451" s="1454" t="str">
        <f t="shared" si="161"/>
        <v>20 min</v>
      </c>
      <c r="W451" s="674">
        <f t="shared" si="161"/>
        <v>1</v>
      </c>
      <c r="X451" s="675" t="str">
        <f t="shared" si="161"/>
        <v>CT</v>
      </c>
      <c r="Y451" s="675" t="str">
        <f t="shared" si="161"/>
        <v>oral</v>
      </c>
      <c r="Z451" s="675" t="str">
        <f t="shared" si="161"/>
        <v>20 min</v>
      </c>
      <c r="AA451" s="1453">
        <f t="shared" si="161"/>
        <v>1</v>
      </c>
      <c r="AB451" s="1454" t="str">
        <f t="shared" si="161"/>
        <v>CT</v>
      </c>
      <c r="AC451" s="1454" t="str">
        <f t="shared" si="161"/>
        <v>oral</v>
      </c>
      <c r="AD451" s="1454" t="str">
        <f t="shared" si="161"/>
        <v>20 min</v>
      </c>
      <c r="AE451" s="674">
        <f t="shared" si="161"/>
        <v>1</v>
      </c>
      <c r="AF451" s="675" t="str">
        <f t="shared" si="161"/>
        <v>CT</v>
      </c>
      <c r="AG451" s="675" t="str">
        <f t="shared" si="161"/>
        <v>oral</v>
      </c>
      <c r="AH451" s="675" t="str">
        <f t="shared" si="161"/>
        <v>20 min</v>
      </c>
      <c r="AI451" s="790" t="str">
        <f t="shared" si="161"/>
        <v>Etude des principales caractéristiques de la peinture latino-américaine, et de son importance en tant que reflet d'une culture et d'une société, à travers l'étude d'une vingtaine de tableaux du XVIe siècle jusqu'à nos jours.</v>
      </c>
      <c r="AJ451" s="1061"/>
      <c r="AK451" s="1061"/>
      <c r="AL451" s="1061"/>
      <c r="AM451" s="1061"/>
      <c r="AN451" s="1061"/>
      <c r="AO451" s="1061"/>
      <c r="AP451" s="1061"/>
      <c r="AQ451" s="1061"/>
      <c r="AR451" s="1061"/>
      <c r="AS451" s="1061"/>
      <c r="AT451" s="1061"/>
      <c r="AU451" s="1061"/>
      <c r="AV451" s="1061"/>
      <c r="AW451" s="1061"/>
      <c r="AX451" s="1061"/>
      <c r="AY451" s="1061"/>
      <c r="AZ451" s="1061"/>
      <c r="BA451" s="1061"/>
      <c r="BB451" s="1061"/>
      <c r="BC451" s="1061"/>
      <c r="BD451" s="1061"/>
      <c r="BE451" s="1061"/>
      <c r="BF451" s="1061"/>
      <c r="BG451" s="1061"/>
      <c r="BH451" s="1061"/>
      <c r="BI451" s="1061"/>
      <c r="BJ451" s="1061"/>
      <c r="BK451" s="1061"/>
      <c r="BL451" s="1061"/>
      <c r="BM451" s="1061"/>
      <c r="BN451" s="1061"/>
      <c r="BO451" s="1061"/>
      <c r="BP451" s="1061"/>
      <c r="BQ451" s="1061"/>
      <c r="BR451" s="1061"/>
      <c r="BS451" s="1061"/>
      <c r="BT451" s="1061"/>
      <c r="BU451" s="1061"/>
      <c r="BV451" s="1061"/>
      <c r="BW451" s="1061"/>
      <c r="BX451" s="1061"/>
      <c r="BY451" s="1061"/>
      <c r="BZ451" s="1061"/>
      <c r="CA451" s="1061"/>
      <c r="CB451" s="1061"/>
      <c r="CC451" s="1061"/>
      <c r="CD451" s="1061"/>
      <c r="CE451" s="1061"/>
      <c r="CF451" s="1061"/>
      <c r="CG451" s="1061"/>
      <c r="CH451" s="1061"/>
      <c r="CI451" s="1061"/>
      <c r="CJ451" s="1061"/>
      <c r="CK451" s="1061"/>
      <c r="CL451" s="1061"/>
      <c r="CM451" s="1061"/>
      <c r="CN451" s="1061"/>
      <c r="CO451" s="1061"/>
      <c r="CP451" s="1061"/>
      <c r="CQ451" s="1061"/>
      <c r="CR451" s="1061"/>
      <c r="CS451" s="1061"/>
      <c r="CT451" s="1061"/>
      <c r="CU451" s="1061"/>
      <c r="CV451" s="1061"/>
      <c r="CW451" s="1061"/>
      <c r="CX451" s="1061"/>
      <c r="CY451" s="1061"/>
      <c r="CZ451" s="1061"/>
      <c r="DA451" s="1061"/>
      <c r="DB451" s="1061"/>
      <c r="DC451" s="1061"/>
      <c r="DD451" s="1061"/>
      <c r="DE451" s="1061"/>
      <c r="DF451" s="1061"/>
      <c r="DG451" s="1298"/>
      <c r="DH451" s="1298"/>
      <c r="DI451" s="1298"/>
      <c r="DJ451" s="1298"/>
      <c r="DK451" s="1298"/>
      <c r="DL451" s="1298"/>
      <c r="DM451" s="1298"/>
      <c r="DN451" s="1298"/>
      <c r="DO451" s="1298"/>
      <c r="DP451" s="1298"/>
      <c r="DQ451" s="1298"/>
      <c r="DR451" s="1298"/>
      <c r="DS451" s="1298"/>
      <c r="DT451" s="1298"/>
      <c r="DU451" s="1298"/>
      <c r="DV451" s="1298"/>
      <c r="DW451" s="1298"/>
      <c r="DX451" s="1298"/>
      <c r="DY451" s="1298"/>
      <c r="DZ451" s="1298"/>
      <c r="EA451" s="1298"/>
      <c r="EB451" s="1298"/>
      <c r="EC451" s="1298"/>
      <c r="ED451" s="1298"/>
      <c r="EE451" s="1298"/>
      <c r="EF451" s="1298"/>
      <c r="EG451" s="1298"/>
      <c r="EH451" s="1298"/>
      <c r="EI451" s="1298"/>
      <c r="EJ451" s="1298"/>
      <c r="EK451" s="1298"/>
      <c r="EL451" s="1298"/>
      <c r="EM451" s="1298"/>
      <c r="EN451" s="1298"/>
      <c r="EO451" s="1298"/>
      <c r="EP451" s="1298"/>
      <c r="EQ451" s="1298"/>
      <c r="ER451" s="1298"/>
      <c r="ES451" s="1298"/>
      <c r="ET451" s="1298"/>
      <c r="EU451" s="1298"/>
      <c r="EV451" s="1298"/>
      <c r="EW451" s="1298"/>
      <c r="EX451" s="1298"/>
      <c r="EY451" s="1298"/>
      <c r="EZ451" s="1298"/>
      <c r="FA451" s="1298"/>
      <c r="FB451" s="1298"/>
      <c r="FC451" s="1298"/>
      <c r="FD451" s="1298"/>
      <c r="FE451" s="1298"/>
      <c r="FF451" s="1298"/>
      <c r="FG451" s="1298"/>
      <c r="FH451" s="1298"/>
      <c r="FI451" s="1298"/>
      <c r="FJ451" s="1298"/>
      <c r="FK451" s="1298"/>
      <c r="FL451" s="1298"/>
      <c r="FM451" s="1298"/>
      <c r="FN451" s="1298"/>
      <c r="FO451" s="1298"/>
      <c r="FP451" s="1298"/>
      <c r="FQ451" s="1298"/>
      <c r="FR451" s="1298"/>
      <c r="FS451" s="1298"/>
      <c r="FT451" s="1298"/>
      <c r="FU451" s="1298"/>
      <c r="FV451" s="1298"/>
      <c r="FW451" s="1298"/>
      <c r="FX451" s="1298"/>
      <c r="FY451" s="1298"/>
      <c r="FZ451" s="1298"/>
      <c r="GA451" s="1298"/>
      <c r="GB451" s="1298"/>
      <c r="GC451" s="1298"/>
      <c r="GD451" s="1298"/>
      <c r="GE451" s="1298"/>
      <c r="GF451" s="1298"/>
      <c r="GG451" s="1298"/>
      <c r="GH451" s="1298"/>
      <c r="GI451" s="1298"/>
      <c r="GJ451" s="1298"/>
      <c r="GK451" s="1298"/>
      <c r="GL451" s="1298"/>
      <c r="GM451" s="1298"/>
      <c r="GN451" s="1298"/>
      <c r="GO451" s="1298"/>
      <c r="GP451" s="1298"/>
      <c r="GQ451" s="1298"/>
      <c r="GR451" s="1298"/>
      <c r="GS451" s="1298"/>
      <c r="GT451" s="1298"/>
      <c r="GU451" s="1298"/>
      <c r="GV451" s="1298"/>
      <c r="GW451" s="1298"/>
      <c r="GX451" s="1298"/>
      <c r="GY451" s="1298"/>
      <c r="GZ451" s="1298"/>
      <c r="HA451" s="1298"/>
      <c r="HB451" s="1298"/>
      <c r="HC451" s="1298"/>
      <c r="HD451" s="1298"/>
      <c r="HE451" s="1298"/>
    </row>
    <row r="452" spans="1:213" s="1303" customFormat="1" ht="25.5" hidden="1">
      <c r="A452" s="935" t="str">
        <f t="shared" ref="A452:AI452" si="163">IF(A403="","",A403)</f>
        <v/>
      </c>
      <c r="B452" s="1203" t="str">
        <f t="shared" si="163"/>
        <v>LLA6C6B</v>
      </c>
      <c r="C452" s="1189" t="str">
        <f t="shared" si="163"/>
        <v>Cinéma espagnol S6</v>
      </c>
      <c r="D452" s="1027" t="str">
        <f t="shared" si="163"/>
        <v>LOL6B9KLOL6C6ALOL6J9G</v>
      </c>
      <c r="E452" s="579" t="str">
        <f t="shared" si="163"/>
        <v>UE spécialisation</v>
      </c>
      <c r="F452" s="579" t="str">
        <f t="shared" si="163"/>
        <v/>
      </c>
      <c r="G452" s="577" t="str">
        <f t="shared" si="163"/>
        <v>LLCER</v>
      </c>
      <c r="H452" s="1169" t="str">
        <f t="shared" si="163"/>
        <v/>
      </c>
      <c r="I452" s="721" t="str">
        <f t="shared" si="163"/>
        <v>3</v>
      </c>
      <c r="J452" s="748">
        <f t="shared" si="163"/>
        <v>3</v>
      </c>
      <c r="K452" s="1215" t="str">
        <f t="shared" si="163"/>
        <v>NATANSON Brigitte</v>
      </c>
      <c r="L452" s="769">
        <f t="shared" si="163"/>
        <v>14</v>
      </c>
      <c r="M452" s="769" t="str">
        <f t="shared" si="163"/>
        <v/>
      </c>
      <c r="N452" s="673" t="str">
        <f t="shared" si="163"/>
        <v/>
      </c>
      <c r="O452" s="641">
        <f t="shared" si="163"/>
        <v>18</v>
      </c>
      <c r="P452" s="582" t="str">
        <f t="shared" si="163"/>
        <v/>
      </c>
      <c r="Q452" s="582" t="str">
        <f t="shared" ref="Q452:R452" si="164">IF(Q403="","",Q403)</f>
        <v>100% CC dont oral à distance</v>
      </c>
      <c r="R452" s="582" t="str">
        <f t="shared" si="164"/>
        <v>100% CT / oral à distance</v>
      </c>
      <c r="S452" s="1575">
        <f t="shared" si="163"/>
        <v>1</v>
      </c>
      <c r="T452" s="1454" t="str">
        <f t="shared" si="163"/>
        <v>CC</v>
      </c>
      <c r="U452" s="1454" t="str">
        <f t="shared" si="163"/>
        <v>écrit et oral</v>
      </c>
      <c r="V452" s="1454" t="str">
        <f t="shared" si="163"/>
        <v/>
      </c>
      <c r="W452" s="674">
        <f t="shared" si="163"/>
        <v>1</v>
      </c>
      <c r="X452" s="675" t="str">
        <f t="shared" si="163"/>
        <v>CT</v>
      </c>
      <c r="Y452" s="675" t="str">
        <f t="shared" si="163"/>
        <v>écrit</v>
      </c>
      <c r="Z452" s="675" t="str">
        <f t="shared" si="163"/>
        <v>2h00</v>
      </c>
      <c r="AA452" s="1453">
        <f t="shared" si="163"/>
        <v>1</v>
      </c>
      <c r="AB452" s="1454" t="str">
        <f t="shared" si="163"/>
        <v>CT</v>
      </c>
      <c r="AC452" s="1454" t="str">
        <f t="shared" si="163"/>
        <v>écrit</v>
      </c>
      <c r="AD452" s="1454" t="str">
        <f t="shared" si="163"/>
        <v>2h00</v>
      </c>
      <c r="AE452" s="674">
        <f t="shared" si="163"/>
        <v>1</v>
      </c>
      <c r="AF452" s="675" t="str">
        <f t="shared" si="163"/>
        <v>CT</v>
      </c>
      <c r="AG452" s="675" t="str">
        <f t="shared" si="163"/>
        <v>écrit</v>
      </c>
      <c r="AH452" s="675" t="str">
        <f t="shared" si="163"/>
        <v>2h00</v>
      </c>
      <c r="AI452" s="795" t="str">
        <f t="shared" si="163"/>
        <v xml:space="preserve">Introduction à l’analyse filmique à partir de séquences de films espagnols. </v>
      </c>
      <c r="AJ452" s="1061"/>
      <c r="AK452" s="1061"/>
      <c r="AL452" s="1061"/>
      <c r="AM452" s="1061"/>
      <c r="AN452" s="1061"/>
      <c r="AO452" s="1061"/>
      <c r="AP452" s="1061"/>
      <c r="AQ452" s="1061"/>
      <c r="AR452" s="1061"/>
      <c r="AS452" s="1061"/>
      <c r="AT452" s="1061"/>
      <c r="AU452" s="1061"/>
      <c r="AV452" s="1061"/>
      <c r="AW452" s="1061"/>
      <c r="AX452" s="1061"/>
      <c r="AY452" s="1061"/>
      <c r="AZ452" s="1061"/>
      <c r="BA452" s="1061"/>
      <c r="BB452" s="1061"/>
      <c r="BC452" s="1061"/>
      <c r="BD452" s="1061"/>
      <c r="BE452" s="1061"/>
      <c r="BF452" s="1061"/>
      <c r="BG452" s="1061"/>
      <c r="BH452" s="1061"/>
      <c r="BI452" s="1061"/>
      <c r="BJ452" s="1061"/>
      <c r="BK452" s="1061"/>
      <c r="BL452" s="1061"/>
      <c r="BM452" s="1061"/>
      <c r="BN452" s="1061"/>
      <c r="BO452" s="1061"/>
      <c r="BP452" s="1061"/>
      <c r="BQ452" s="1061"/>
      <c r="BR452" s="1061"/>
      <c r="BS452" s="1061"/>
      <c r="BT452" s="1061"/>
      <c r="BU452" s="1061"/>
      <c r="BV452" s="1061"/>
      <c r="BW452" s="1061"/>
      <c r="BX452" s="1061"/>
      <c r="BY452" s="1061"/>
      <c r="BZ452" s="1061"/>
      <c r="CA452" s="1061"/>
      <c r="CB452" s="1061"/>
      <c r="CC452" s="1061"/>
      <c r="CD452" s="1061"/>
      <c r="CE452" s="1061"/>
      <c r="CF452" s="1061"/>
      <c r="CG452" s="1061"/>
      <c r="CH452" s="1061"/>
      <c r="CI452" s="1061"/>
      <c r="CJ452" s="1061"/>
      <c r="CK452" s="1061"/>
      <c r="CL452" s="1061"/>
      <c r="CM452" s="1061"/>
      <c r="CN452" s="1061"/>
      <c r="CO452" s="1061"/>
      <c r="CP452" s="1061"/>
      <c r="CQ452" s="1061"/>
      <c r="CR452" s="1061"/>
      <c r="CS452" s="1061"/>
      <c r="CT452" s="1061"/>
      <c r="CU452" s="1061"/>
      <c r="CV452" s="1061"/>
      <c r="CW452" s="1061"/>
      <c r="CX452" s="1061"/>
      <c r="CY452" s="1061"/>
      <c r="CZ452" s="1061"/>
      <c r="DA452" s="1061"/>
      <c r="DB452" s="1061"/>
      <c r="DC452" s="1061"/>
      <c r="DD452" s="1061"/>
      <c r="DE452" s="1061"/>
      <c r="DF452" s="1061"/>
      <c r="DG452" s="1298"/>
      <c r="DH452" s="1298"/>
      <c r="DI452" s="1298"/>
      <c r="DJ452" s="1298"/>
      <c r="DK452" s="1298"/>
      <c r="DL452" s="1298"/>
      <c r="DM452" s="1298"/>
      <c r="DN452" s="1298"/>
      <c r="DO452" s="1298"/>
      <c r="DP452" s="1298"/>
      <c r="DQ452" s="1298"/>
      <c r="DR452" s="1298"/>
      <c r="DS452" s="1298"/>
      <c r="DT452" s="1298"/>
      <c r="DU452" s="1298"/>
      <c r="DV452" s="1298"/>
      <c r="DW452" s="1298"/>
      <c r="DX452" s="1298"/>
      <c r="DY452" s="1298"/>
      <c r="DZ452" s="1298"/>
      <c r="EA452" s="1298"/>
      <c r="EB452" s="1298"/>
      <c r="EC452" s="1298"/>
      <c r="ED452" s="1298"/>
      <c r="EE452" s="1298"/>
      <c r="EF452" s="1298"/>
      <c r="EG452" s="1298"/>
      <c r="EH452" s="1298"/>
      <c r="EI452" s="1298"/>
      <c r="EJ452" s="1298"/>
      <c r="EK452" s="1298"/>
      <c r="EL452" s="1298"/>
      <c r="EM452" s="1298"/>
      <c r="EN452" s="1298"/>
      <c r="EO452" s="1298"/>
      <c r="EP452" s="1298"/>
      <c r="EQ452" s="1298"/>
      <c r="ER452" s="1298"/>
      <c r="ES452" s="1298"/>
      <c r="ET452" s="1298"/>
      <c r="EU452" s="1298"/>
      <c r="EV452" s="1298"/>
      <c r="EW452" s="1298"/>
      <c r="EX452" s="1298"/>
      <c r="EY452" s="1298"/>
      <c r="EZ452" s="1298"/>
      <c r="FA452" s="1298"/>
      <c r="FB452" s="1298"/>
      <c r="FC452" s="1298"/>
      <c r="FD452" s="1298"/>
      <c r="FE452" s="1298"/>
      <c r="FF452" s="1298"/>
      <c r="FG452" s="1298"/>
      <c r="FH452" s="1298"/>
      <c r="FI452" s="1298"/>
      <c r="FJ452" s="1298"/>
      <c r="FK452" s="1298"/>
      <c r="FL452" s="1298"/>
      <c r="FM452" s="1298"/>
      <c r="FN452" s="1298"/>
      <c r="FO452" s="1298"/>
      <c r="FP452" s="1298"/>
      <c r="FQ452" s="1298"/>
      <c r="FR452" s="1298"/>
      <c r="FS452" s="1298"/>
      <c r="FT452" s="1298"/>
      <c r="FU452" s="1298"/>
      <c r="FV452" s="1298"/>
      <c r="FW452" s="1298"/>
      <c r="FX452" s="1298"/>
      <c r="FY452" s="1298"/>
      <c r="FZ452" s="1298"/>
      <c r="GA452" s="1298"/>
      <c r="GB452" s="1298"/>
      <c r="GC452" s="1298"/>
      <c r="GD452" s="1298"/>
      <c r="GE452" s="1298"/>
      <c r="GF452" s="1298"/>
      <c r="GG452" s="1298"/>
      <c r="GH452" s="1298"/>
      <c r="GI452" s="1298"/>
      <c r="GJ452" s="1298"/>
      <c r="GK452" s="1298"/>
      <c r="GL452" s="1298"/>
      <c r="GM452" s="1298"/>
      <c r="GN452" s="1298"/>
      <c r="GO452" s="1298"/>
      <c r="GP452" s="1298"/>
      <c r="GQ452" s="1298"/>
      <c r="GR452" s="1298"/>
      <c r="GS452" s="1298"/>
      <c r="GT452" s="1298"/>
      <c r="GU452" s="1298"/>
      <c r="GV452" s="1298"/>
      <c r="GW452" s="1298"/>
      <c r="GX452" s="1298"/>
      <c r="GY452" s="1298"/>
      <c r="GZ452" s="1298"/>
      <c r="HA452" s="1298"/>
      <c r="HB452" s="1298"/>
      <c r="HC452" s="1298"/>
      <c r="HD452" s="1298"/>
      <c r="HE452" s="1298"/>
    </row>
    <row r="453" spans="1:213" ht="30.75" customHeight="1">
      <c r="A453" s="1211"/>
      <c r="B453" s="1211"/>
      <c r="C453" s="1134"/>
      <c r="D453" s="1255"/>
      <c r="E453" s="1211"/>
      <c r="F453" s="1211"/>
      <c r="G453" s="1211"/>
      <c r="H453" s="1211"/>
      <c r="I453" s="1211"/>
      <c r="J453" s="1211" t="s">
        <v>34</v>
      </c>
      <c r="K453" s="1204"/>
      <c r="L453" s="1204"/>
      <c r="M453" s="977"/>
      <c r="N453" s="1048">
        <f>SUM(N413:N452)</f>
        <v>38</v>
      </c>
      <c r="O453" s="895">
        <f>SUM(O413:O452)</f>
        <v>392</v>
      </c>
      <c r="P453" s="1015">
        <f>SUM(P413:P452)</f>
        <v>0</v>
      </c>
      <c r="Q453" s="1592"/>
      <c r="R453" s="1592"/>
      <c r="S453" s="1587"/>
      <c r="T453" s="842"/>
      <c r="U453" s="842"/>
      <c r="V453" s="842"/>
      <c r="W453" s="842"/>
      <c r="X453" s="842"/>
      <c r="Y453" s="842"/>
      <c r="Z453" s="842"/>
      <c r="AA453" s="842"/>
      <c r="AB453" s="842"/>
      <c r="AC453" s="842"/>
      <c r="AD453" s="842"/>
      <c r="AE453" s="842"/>
      <c r="AF453" s="842"/>
      <c r="AG453" s="842"/>
      <c r="AH453" s="842"/>
      <c r="AI453" s="1075"/>
    </row>
  </sheetData>
  <sheetProtection selectLockedCells="1" selectUnlockedCells="1"/>
  <mergeCells count="40">
    <mergeCell ref="Q1:R2"/>
    <mergeCell ref="B1:B3"/>
    <mergeCell ref="C1:C3"/>
    <mergeCell ref="D1:D3"/>
    <mergeCell ref="E1:E3"/>
    <mergeCell ref="F1:F3"/>
    <mergeCell ref="J1:J3"/>
    <mergeCell ref="N2:N3"/>
    <mergeCell ref="G1:G3"/>
    <mergeCell ref="H41:J41"/>
    <mergeCell ref="H86:J86"/>
    <mergeCell ref="S6:V6"/>
    <mergeCell ref="W6:Z6"/>
    <mergeCell ref="AA6:AD6"/>
    <mergeCell ref="S16:V16"/>
    <mergeCell ref="W16:Z16"/>
    <mergeCell ref="AA16:AD16"/>
    <mergeCell ref="AI1:AI3"/>
    <mergeCell ref="S1:Z1"/>
    <mergeCell ref="AA1:AH1"/>
    <mergeCell ref="S2:V2"/>
    <mergeCell ref="W2:Z2"/>
    <mergeCell ref="AA2:AD2"/>
    <mergeCell ref="AE2:AH2"/>
    <mergeCell ref="U371:AH371"/>
    <mergeCell ref="A1:A3"/>
    <mergeCell ref="M1:M3"/>
    <mergeCell ref="L1:L3"/>
    <mergeCell ref="K1:K3"/>
    <mergeCell ref="O2:O3"/>
    <mergeCell ref="P2:P3"/>
    <mergeCell ref="N1:P1"/>
    <mergeCell ref="H1:H3"/>
    <mergeCell ref="I1:I3"/>
    <mergeCell ref="S26:V26"/>
    <mergeCell ref="W26:Z26"/>
    <mergeCell ref="AA26:AD26"/>
    <mergeCell ref="S36:V36"/>
    <mergeCell ref="W36:Z36"/>
    <mergeCell ref="AA36:AD36"/>
  </mergeCells>
  <dataValidations count="10">
    <dataValidation type="list" allowBlank="1" showInputMessage="1" showErrorMessage="1" sqref="Y427:Y429 Y398:Y401 Y383:Y384 AG383:AG384 AG393:AG395 Y391 Y393:Y395 AG391 AG387:AG388 Y387:Y388 AC142 AC387 Y378:Y380 Y373:Y375 AG7:AG15 U37:U41 AG27:AG35 AC27:AC35 AC17:AC25 AC7:AC15 AC37:AC41 Y27:Y35 Y17:Y25 Y7:Y15 Y37:Y41 U27:U35 AG97 Y97 AC91 AG106 Y109 Y106 AG111:AG112 Y117:Y118 AG117:AG118 Y101:Y102 AG122:AG123 Y111:Y112 Y128:Y131 Y133:Y134 AG133:AG134 AG128:AG131 AC104:AC105 Y91:Y95 U17:U25 Y122:Y123 Y99 AG99 AG109 AG101:AG102 Y136:Y137 AG136:AG137 AG120 Y120 AG179 Y179 AG204:AG206 AG202 AG208 Y208 Y299:Y300 AG303 Y166:Y170 AG378:AG380 AG193:AG195 AG299:AG300 AG289:AG290 AG284:AG286 Y279:Y281 Y220:Y221 Y284:Y286 AG220:AG221 Y223:Y224 AG223:AG224 AG215:AG218 Y293 Y181 AG210:AG211 AG91:AG95 Y176:Y177 AG176:AG177 AC166 Y172 AG172 Y174 AG174 AG181 AG139:AG140 U104:U105 AG305:AG306 Y189:Y191 AG185 Y204:Y206 Y202 Y193:Y195 AG191 AG293 Y210:Y211 AG143 U7:U15 Y185 AG189 Y143 AF40:AF41 AF38 Y215:Y218 Y273:Y277 AG270:AG271 Y270:Y271 AG279:AG281 Y265:Y268 AG265:AG268 AG273:AG277 Y303 AG295:AG296 Y295:Y296 Y289:Y290 Y305:Y307 Y326 AG320:AG321 Y320:Y321 AG317:AG318 Y317:Y318 AG312:AG315 Y312:Y315 AG326 AG427:AG429 AG413:AG414 Y416:Y420 AG416:AG420 Y367:Y370 AG423 AG367:AG370 AG373:AG375 AG364:AG365 Y364:Y365 AG359:AG362 Y359:Y362 AG331 AF17:AG25 Y324 Y331 AG166:AG170 Y408:Y411 AG408:AG411 Y413:Y414 Y423 Y139:Y140 U142 AG398:AG401">
      <formula1>Nature2</formula1>
    </dataValidation>
    <dataValidation type="list" allowBlank="1" showInputMessage="1" showErrorMessage="1" sqref="T427:T429 AB331 AF378:AF380 AB378:AB380 AF398:AF401 X383:X384 T383:T384 AF383:AF384 AB383:AB384 AB393:AB395 T393:T395 X393:X395 X398:X401 AB398:AB401 AF391 X391 T391 AF393:AF395 AB391 AB387:AB388 AF387:AF388 X387:X388 T387:T388 AB357 T378:T380 T373:T375 X117:X118 AF117:AF118 AB117:AB118 AF127:AF140 AF120:AF123 T90:T106 AF90:AF106 AB90:AB106 AF109 AB120:AB123 T120:T123 AB127:AB140 T127:T140 AF423 X120:X123 T179:T182 AB179:AB182 AF179:AF182 X204:X206 X202 AF202 AB202 X208 AF208 AB208 T208 T299:T300 X303 T303 AB303 X406 X378:X380 T331 X331 X305:X307 AB299:AB300 AF299:AF300 X299:X300 AF289:AF290 AB284:AB286 AF284:AF286 X284:X286 AF279:AF281 T284:T286 AF293 T111:T112 AF215:AF218 T359:T362 X220:X221 AF220:AF221 AB220:AB221 T223:T224 X223:X224 AF223:AF224 AB223:AB224 AB215:AB218 T215:T218 AB185:AB186 AF185:AF186 T165:T177 AF165:AF177 X165:X177 AB165:AB177 X179:X182 X109 X210:X211 AB189:AB191 AF189:AF191 X189:X191 T189:T191 X185:X186 T204:T206 AB204:AB206 AF204:AF206 T202 AF193:AF195 X193:X195 T193:T195 T413:T414 X293 T210:T211 AB210:AB211 AB142:AB143 T109 AB109 X90:X106 T185:T186 AF142:AF143 X142:X143 T142:T143 X111:X112 AF111:AF112 AB293 T293 X215:X218 AF273:AF277 X273:X277 T273:T277 AB270:AB271 AF270:AF271 X270:X271 T270:T271 AB111:AB112 AB279:AB281 T279:T281 X279:X281 T265:T268 X265:X268 AF265:AF268 AB265:AB268 AB273:AB277 AF303 X295:X296 T295:T296 AB295:AB296 AF295:AF296 X289:X290 T289:T290 AB289:AB290 AF305:AF307 AB305:AB307 T305:T307 T326 X320:X321 AF320:AF321 AB320:AB321 T320:T321 AB326 AF326 AB317:AB318 AF317:AF318 X317:X318 T317:T318 AB312:AB315 AF312:AF315 X312:X315 T312:T315 X326 AF210:AF211 T220:T221 X427:X429 AF413:AF414 AB413:AB414 T416:T420 X416:X420 AF416:AF420 AB416:AB420 X367:X370 X324 T423 X423 T367:T371 AB373:AB375 AF373:AF375 X373:X375 AB367:AB370 AF367:AF370 AB364:AB365 AF364:AF365 X364:X365 T364:T365 AB359:AB362 AF359:AF362 X359:X362 AB193:AB195 AB423 T117:T118 AF324 AB324 T324 AF331 AF406 T406 AB406 T408:T411 X408:X411 AF408:AF411 AB408:AB411 X413:X414 AF427:AF429 AB427:AB429 X127:X140 X235 AF235 T235 AB235 X357 AF357 T357 T398:T401">
      <formula1>mod</formula1>
    </dataValidation>
    <dataValidation type="list" allowBlank="1" showInputMessage="1" showErrorMessage="1" sqref="U427:U429 U378:U380 AC398:AC401 U383:U384 AC383:AC384 AC393:AC395 U391 U359:U362 AC391 U387:U388 AC90 AC388 AC331 U373:U375 AG96 Y127 U111:U112 Y96 AG108 Y100 Y108 AG115 AC127:AC140 U220:U221 AG132 Y132 AG135 Y135 AG127 AC120:AC123 U120:U123 AG121 Y121 AG98 Y98 AG100 AC106 AG103:AG105 Y103:Y105 AG90 Y90 U115 Y115 U90:U103 U284:U286 AC108:AC109 AC199 AG199 AG186 U185:U186 Y186 Y138 AG138 AG165 Y171 AG171 Y173 AG173 Y175 AG175 Y180 AG180 AC179:AC182 U179:U182 AC204:AC206 AC202 AC208 U208 U299:U300 AC303 AC165 AC378:AC380 AC305:AC307 AC299:AC300 AC289:AC290 AC284:AC286 U279:U281 U393:U395 AC406 AC220:AC221 U223:U224 AC223:AC224 AC215:AC218 U215:U218 Y182 AG182 U165:U177 AC92:AC103 Y165 U108:U109 AC210:AC211 AC189:AC191 U189:U191 AC185:AC186 U204:U206 U202 U193:U195 AG190 AC293 U210:U211 AC143 U106 U143 AC111:AC112 U117:U118 U293 U273:U277 AC270:AC271 U270:U271 AC279:AC281 U265:U268 AC265:AC268 AC273:AC277 U303 AC295:AC296 U295:U296 U289:U290 U305:U307 U326 AC320:AC321 U320:U321 AC317:AC318 U317:U318 AC312:AC315 U312:U315 AC326 U199 AG307 AC413:AC414 U416:U420 U413:U414 AC367:AC370 AC423 U367:U371 AC373:AC375 AC364:AC365 U364:U365 AC359:AC362 AC193:AC195 AC324 AC117:AC118 U324 U331 AC167:AC177 U408:U411 AC408:AC411 AC427:AC429 U423 AC416:AC420 U127:U140 AG142 Y142 Y235 AG235 U235 AC235 Y357 AG357 U357 AC357 Y406 AG406 U406 U398:U401">
      <formula1>nat</formula1>
    </dataValidation>
    <dataValidation type="list" allowBlank="1" showInputMessage="1" showErrorMessage="1" sqref="U187 U183 Y187 U178 AC187 Y178 AG187 AC178 AG178 Y183 AC183 AG183">
      <formula1>natu</formula1>
    </dataValidation>
    <dataValidation type="list" allowBlank="1" showInputMessage="1" showErrorMessage="1" sqref="T187 T115 AB115 X115 AF115 X108 AF108 T108 AB108 X199 AB199 AF199 T199 T183 X187 T178 AB187 X178 AF187 AB178 AF178 X183 AB183 AF183">
      <formula1>moda</formula1>
    </dataValidation>
    <dataValidation type="list" allowBlank="1" showInputMessage="1" showErrorMessage="1" sqref="H225">
      <formula1>oui_non</formula1>
    </dataValidation>
    <dataValidation type="list" allowBlank="1" showInputMessage="1" showErrorMessage="1" sqref="J225:M225 AI225">
      <formula1>nature_ens</formula1>
    </dataValidation>
    <dataValidation type="list" allowBlank="1" showInputMessage="1" showErrorMessage="1" sqref="O225">
      <formula1>CNU_disciplines</formula1>
    </dataValidation>
    <dataValidation type="list" allowBlank="1" showInputMessage="1" showErrorMessage="1" sqref="I225">
      <formula1>typ_ense</formula1>
    </dataValidation>
    <dataValidation type="list" allowBlank="1" showInputMessage="1" showErrorMessage="1" sqref="F225 E104:E105 E182 E235 E357 E406">
      <formula1>Type_UE_licence_2_3</formula1>
    </dataValidation>
  </dataValidations>
  <printOptions verticalCentered="1"/>
  <pageMargins left="0.11811023622047245" right="0.11811023622047245" top="0.55118110236220474" bottom="0.35433070866141736" header="0.31496062992125984" footer="0.31496062992125984"/>
  <pageSetup paperSize="8" scale="50" fitToWidth="3" fitToHeight="15" orientation="landscape" r:id="rId1"/>
  <headerFooter>
    <oddHeader>&amp;RMCC  L2 &amp; L3 LLCER AU &amp;D</oddHeader>
    <oddFooter>&amp;C&amp;D&amp;R&amp;P/&amp;N</oddFooter>
  </headerFooter>
  <rowBreaks count="2" manualBreakCount="2">
    <brk id="260" max="16383" man="1"/>
    <brk id="375" max="34" man="1"/>
  </rowBreaks>
  <colBreaks count="1" manualBreakCount="1">
    <brk id="13" max="451" man="1"/>
  </colBreaks>
</worksheet>
</file>

<file path=xl/worksheets/sheet3.xml><?xml version="1.0" encoding="utf-8"?>
<worksheet xmlns="http://schemas.openxmlformats.org/spreadsheetml/2006/main" xmlns:r="http://schemas.openxmlformats.org/officeDocument/2006/relationships">
  <dimension ref="A1:IK375"/>
  <sheetViews>
    <sheetView topLeftCell="A255" workbookViewId="0">
      <selection activeCell="B112" sqref="B112"/>
    </sheetView>
  </sheetViews>
  <sheetFormatPr baseColWidth="10" defaultColWidth="11.5703125" defaultRowHeight="15"/>
  <cols>
    <col min="1" max="1" width="11.5703125" style="1" customWidth="1"/>
    <col min="2" max="2" width="62.5703125" style="1" customWidth="1"/>
    <col min="3" max="3" width="11.5703125" style="1" hidden="1" customWidth="1"/>
    <col min="4" max="4" width="27.7109375" style="1" hidden="1" customWidth="1"/>
    <col min="5" max="5" width="20.140625" style="1" hidden="1" customWidth="1"/>
    <col min="6" max="6" width="8.5703125" style="1" hidden="1" customWidth="1"/>
    <col min="7" max="7" width="16.5703125" style="1" hidden="1" customWidth="1"/>
    <col min="8" max="8" width="8.5703125" style="1" customWidth="1"/>
    <col min="9" max="9" width="8.140625" style="1" customWidth="1"/>
    <col min="10" max="10" width="15" style="1" customWidth="1"/>
    <col min="11" max="11" width="13.5703125" style="1" customWidth="1"/>
    <col min="12" max="12" width="11.5703125" style="1" customWidth="1"/>
    <col min="13" max="13" width="13.42578125" style="1" customWidth="1"/>
    <col min="14" max="14" width="13.5703125" style="1" customWidth="1"/>
    <col min="15" max="15" width="11.5703125" style="1" customWidth="1"/>
    <col min="16" max="17" width="12.85546875" style="1" customWidth="1"/>
    <col min="18" max="18" width="11.5703125" style="147" customWidth="1"/>
    <col min="19" max="19" width="11.5703125" style="148" customWidth="1"/>
    <col min="20" max="21" width="11.5703125" style="149" customWidth="1"/>
    <col min="22" max="22" width="12.85546875" style="149" customWidth="1"/>
    <col min="23" max="27" width="11.5703125" style="149" customWidth="1"/>
    <col min="28" max="32" width="11.5703125" style="149" hidden="1" customWidth="1"/>
    <col min="33" max="37" width="11.5703125" style="149" customWidth="1"/>
    <col min="38" max="245" width="11.5703125" style="1" customWidth="1"/>
    <col min="246" max="16384" width="11.5703125" style="2"/>
  </cols>
  <sheetData>
    <row r="1" spans="1:37" ht="51" customHeight="1">
      <c r="A1" s="1915" t="s">
        <v>0</v>
      </c>
      <c r="B1" s="1915" t="s">
        <v>1</v>
      </c>
      <c r="C1" s="1915" t="s">
        <v>2</v>
      </c>
      <c r="D1" s="1915" t="s">
        <v>3</v>
      </c>
      <c r="E1" s="1915" t="s">
        <v>4</v>
      </c>
      <c r="F1" s="1926" t="s">
        <v>5</v>
      </c>
      <c r="G1" s="1915" t="s">
        <v>6</v>
      </c>
      <c r="H1" s="1915" t="s">
        <v>7</v>
      </c>
      <c r="I1" s="1915" t="s">
        <v>8</v>
      </c>
      <c r="J1" s="1915" t="s">
        <v>9</v>
      </c>
      <c r="K1" s="1915" t="s">
        <v>10</v>
      </c>
      <c r="L1" s="493"/>
      <c r="M1" s="493"/>
      <c r="N1" s="1875" t="s">
        <v>11</v>
      </c>
      <c r="O1" s="1876"/>
      <c r="P1" s="1876"/>
      <c r="Q1" s="1877"/>
      <c r="R1" s="1911" t="s">
        <v>12</v>
      </c>
      <c r="S1" s="1912"/>
      <c r="T1" s="1912"/>
      <c r="U1" s="1912"/>
      <c r="V1" s="1913"/>
      <c r="W1" s="1911" t="s">
        <v>13</v>
      </c>
      <c r="X1" s="1912"/>
      <c r="Y1" s="1912"/>
      <c r="Z1" s="1912"/>
      <c r="AA1" s="1913"/>
      <c r="AB1" s="1914" t="s">
        <v>39</v>
      </c>
      <c r="AC1" s="1912"/>
      <c r="AD1" s="1912"/>
      <c r="AE1" s="1912"/>
      <c r="AF1" s="1913"/>
      <c r="AG1" s="1914" t="s">
        <v>40</v>
      </c>
      <c r="AH1" s="1912"/>
      <c r="AI1" s="1912"/>
      <c r="AJ1" s="1912"/>
      <c r="AK1" s="1913"/>
    </row>
    <row r="2" spans="1:37" ht="51" customHeight="1">
      <c r="A2" s="1925"/>
      <c r="B2" s="1925"/>
      <c r="C2" s="1925"/>
      <c r="D2" s="1925"/>
      <c r="E2" s="1925"/>
      <c r="F2" s="1927"/>
      <c r="G2" s="1923"/>
      <c r="H2" s="1925"/>
      <c r="I2" s="1925"/>
      <c r="J2" s="1925"/>
      <c r="K2" s="1925"/>
      <c r="L2" s="491" t="s">
        <v>14</v>
      </c>
      <c r="M2" s="491" t="s">
        <v>15</v>
      </c>
      <c r="N2" s="1915" t="s">
        <v>16</v>
      </c>
      <c r="O2" s="1915" t="s">
        <v>17</v>
      </c>
      <c r="P2" s="1917" t="s">
        <v>18</v>
      </c>
      <c r="Q2" s="1919" t="s">
        <v>19</v>
      </c>
      <c r="R2" s="1921" t="s">
        <v>20</v>
      </c>
      <c r="S2" s="1921" t="s">
        <v>21</v>
      </c>
      <c r="T2" s="1909" t="s">
        <v>22</v>
      </c>
      <c r="U2" s="1909" t="s">
        <v>23</v>
      </c>
      <c r="V2" s="1902" t="s">
        <v>24</v>
      </c>
      <c r="W2" s="1909" t="s">
        <v>20</v>
      </c>
      <c r="X2" s="1909" t="s">
        <v>21</v>
      </c>
      <c r="Y2" s="1909" t="s">
        <v>22</v>
      </c>
      <c r="Z2" s="1909" t="s">
        <v>23</v>
      </c>
      <c r="AA2" s="1902" t="s">
        <v>24</v>
      </c>
      <c r="AB2" s="1909" t="s">
        <v>20</v>
      </c>
      <c r="AC2" s="1909" t="s">
        <v>21</v>
      </c>
      <c r="AD2" s="1909" t="s">
        <v>22</v>
      </c>
      <c r="AE2" s="1909" t="s">
        <v>23</v>
      </c>
      <c r="AF2" s="1902" t="s">
        <v>24</v>
      </c>
      <c r="AG2" s="1909" t="s">
        <v>20</v>
      </c>
      <c r="AH2" s="1909" t="s">
        <v>21</v>
      </c>
      <c r="AI2" s="1909" t="s">
        <v>22</v>
      </c>
      <c r="AJ2" s="1909" t="s">
        <v>23</v>
      </c>
      <c r="AK2" s="1902" t="s">
        <v>24</v>
      </c>
    </row>
    <row r="3" spans="1:37" ht="34.5" customHeight="1">
      <c r="A3" s="1916"/>
      <c r="B3" s="1916"/>
      <c r="C3" s="1916"/>
      <c r="D3" s="1916"/>
      <c r="E3" s="1916"/>
      <c r="F3" s="1928"/>
      <c r="G3" s="1924"/>
      <c r="H3" s="1916"/>
      <c r="I3" s="1916"/>
      <c r="J3" s="1916"/>
      <c r="K3" s="1916"/>
      <c r="L3" s="492"/>
      <c r="M3" s="492"/>
      <c r="N3" s="1916"/>
      <c r="O3" s="1916"/>
      <c r="P3" s="1918"/>
      <c r="Q3" s="1920"/>
      <c r="R3" s="1922"/>
      <c r="S3" s="1922"/>
      <c r="T3" s="1909"/>
      <c r="U3" s="1909"/>
      <c r="V3" s="1902"/>
      <c r="W3" s="1910"/>
      <c r="X3" s="1910"/>
      <c r="Y3" s="1909"/>
      <c r="Z3" s="1909"/>
      <c r="AA3" s="1902"/>
      <c r="AB3" s="1910"/>
      <c r="AC3" s="1910"/>
      <c r="AD3" s="1909"/>
      <c r="AE3" s="1909"/>
      <c r="AF3" s="1902"/>
      <c r="AG3" s="1910"/>
      <c r="AH3" s="1910"/>
      <c r="AI3" s="1909"/>
      <c r="AJ3" s="1909"/>
      <c r="AK3" s="1902"/>
    </row>
    <row r="4" spans="1:37" ht="17.100000000000001" hidden="1" customHeight="1">
      <c r="A4" s="3"/>
      <c r="B4" s="4" t="s">
        <v>25</v>
      </c>
      <c r="C4" s="4" t="s">
        <v>26</v>
      </c>
      <c r="D4" s="3"/>
      <c r="E4" s="3"/>
      <c r="F4" s="3"/>
      <c r="G4" s="3"/>
      <c r="H4" s="5"/>
      <c r="I4" s="5"/>
      <c r="J4" s="6" t="s">
        <v>26</v>
      </c>
      <c r="K4" s="7"/>
      <c r="L4" s="7"/>
      <c r="M4" s="7"/>
      <c r="N4" s="5"/>
      <c r="O4" s="5"/>
      <c r="P4" s="8"/>
      <c r="Q4" s="9"/>
      <c r="R4" s="10"/>
      <c r="S4" s="11"/>
      <c r="T4" s="12"/>
      <c r="U4" s="12"/>
      <c r="V4" s="13"/>
      <c r="W4" s="12"/>
      <c r="X4" s="12"/>
      <c r="Y4" s="12"/>
      <c r="Z4" s="12"/>
      <c r="AA4" s="12"/>
      <c r="AB4" s="12"/>
      <c r="AC4" s="212"/>
      <c r="AD4" s="12"/>
      <c r="AE4" s="12"/>
      <c r="AF4" s="12"/>
      <c r="AG4" s="12"/>
      <c r="AH4" s="12"/>
      <c r="AI4" s="12"/>
      <c r="AJ4" s="12"/>
      <c r="AK4" s="12"/>
    </row>
    <row r="5" spans="1:37" ht="16.5" hidden="1" customHeight="1">
      <c r="A5" s="3"/>
      <c r="B5" s="14"/>
      <c r="C5" s="3"/>
      <c r="D5" s="3"/>
      <c r="E5" s="3"/>
      <c r="F5" s="3"/>
      <c r="G5" s="15"/>
      <c r="H5" s="5"/>
      <c r="I5" s="5"/>
      <c r="J5" s="5"/>
      <c r="K5" s="16"/>
      <c r="L5" s="16"/>
      <c r="M5" s="16"/>
      <c r="N5" s="5"/>
      <c r="O5" s="5"/>
      <c r="P5" s="8"/>
      <c r="Q5" s="9"/>
      <c r="R5" s="17"/>
      <c r="S5" s="11"/>
      <c r="T5" s="12"/>
      <c r="U5" s="12"/>
      <c r="V5" s="13"/>
      <c r="W5" s="12"/>
      <c r="X5" s="12"/>
      <c r="Y5" s="12"/>
      <c r="Z5" s="12"/>
      <c r="AA5" s="12"/>
      <c r="AB5" s="12"/>
      <c r="AC5" s="212"/>
      <c r="AD5" s="12"/>
      <c r="AE5" s="12"/>
      <c r="AF5" s="12"/>
      <c r="AG5" s="12"/>
      <c r="AH5" s="12"/>
      <c r="AI5" s="12"/>
      <c r="AJ5" s="12"/>
      <c r="AK5" s="12"/>
    </row>
    <row r="6" spans="1:37" ht="23.25" hidden="1" customHeight="1">
      <c r="A6" s="18"/>
      <c r="B6" s="19"/>
      <c r="C6" s="20"/>
      <c r="D6" s="129"/>
      <c r="E6" s="129"/>
      <c r="F6" s="129"/>
      <c r="G6" s="131"/>
      <c r="H6" s="132"/>
      <c r="I6" s="132"/>
      <c r="J6" s="132"/>
      <c r="K6" s="150">
        <v>80</v>
      </c>
      <c r="L6" s="150">
        <v>240</v>
      </c>
      <c r="M6" s="150">
        <f>(K6/L6)*100</f>
        <v>33.333333333333329</v>
      </c>
      <c r="N6" s="227">
        <v>18</v>
      </c>
      <c r="O6" s="228">
        <v>36</v>
      </c>
      <c r="P6" s="133"/>
      <c r="Q6" s="134" t="e">
        <f>V6+AA6+AF6+AK6</f>
        <v>#REF!</v>
      </c>
      <c r="R6" s="21">
        <v>1.5</v>
      </c>
      <c r="S6" s="22">
        <v>1</v>
      </c>
      <c r="T6" s="198">
        <f t="shared" ref="T6:T17" si="0">SUM(N6)</f>
        <v>18</v>
      </c>
      <c r="U6" s="22">
        <f>T6*R6</f>
        <v>27</v>
      </c>
      <c r="V6" s="23">
        <f t="shared" ref="V6:V17" si="1">U6*M6%</f>
        <v>8.9999999999999982</v>
      </c>
      <c r="W6" s="22">
        <v>1</v>
      </c>
      <c r="X6" s="198">
        <f t="shared" ref="X6:X17" si="2">SUM(L6/35)</f>
        <v>6.8571428571428568</v>
      </c>
      <c r="Y6" s="198">
        <f t="shared" ref="Y6:Y17" si="3">SUM(O6)</f>
        <v>36</v>
      </c>
      <c r="Z6" s="229">
        <f>X6*Y6</f>
        <v>246.85714285714283</v>
      </c>
      <c r="AA6" s="22">
        <f t="shared" ref="AA6:AA17" si="4">Z6*M6%</f>
        <v>82.285714285714263</v>
      </c>
      <c r="AB6" s="22">
        <v>1.25</v>
      </c>
      <c r="AC6" s="198">
        <f t="shared" ref="AC6:AC17" si="5">SUM(L6/50)</f>
        <v>4.8</v>
      </c>
      <c r="AD6" s="199" t="e">
        <f>SUM(#REF!)</f>
        <v>#REF!</v>
      </c>
      <c r="AE6" s="151" t="e">
        <f>(AC6*AD6)*AB6</f>
        <v>#REF!</v>
      </c>
      <c r="AF6" s="151" t="e">
        <f t="shared" ref="AF6:AF17" si="6">AE6*M6%</f>
        <v>#REF!</v>
      </c>
      <c r="AG6" s="152">
        <v>0.66666666666666663</v>
      </c>
      <c r="AH6" s="199">
        <f t="shared" ref="AH6:AH17" si="7">SUM(L6/17)</f>
        <v>14.117647058823529</v>
      </c>
      <c r="AI6" s="199">
        <f t="shared" ref="AI6:AI17" si="8">SUM(P6)</f>
        <v>0</v>
      </c>
      <c r="AJ6" s="153">
        <f>(AH6*AI6)*AG6</f>
        <v>0</v>
      </c>
      <c r="AK6" s="151">
        <f t="shared" ref="AK6:AK17" si="9">AJ6*M6%</f>
        <v>0</v>
      </c>
    </row>
    <row r="7" spans="1:37" ht="23.25" hidden="1" customHeight="1">
      <c r="A7" s="18"/>
      <c r="B7" s="19"/>
      <c r="C7" s="20"/>
      <c r="D7" s="129"/>
      <c r="E7" s="129"/>
      <c r="F7" s="129"/>
      <c r="G7" s="131"/>
      <c r="H7" s="132"/>
      <c r="I7" s="132"/>
      <c r="J7" s="132"/>
      <c r="K7" s="150"/>
      <c r="L7" s="150"/>
      <c r="M7" s="150" t="e">
        <f t="shared" ref="M7:M40" si="10">(K7/L7)*100</f>
        <v>#DIV/0!</v>
      </c>
      <c r="N7" s="227">
        <v>6</v>
      </c>
      <c r="O7" s="228">
        <v>12</v>
      </c>
      <c r="P7" s="133"/>
      <c r="Q7" s="134" t="e">
        <f>V7+AA7+AF7+AK7</f>
        <v>#DIV/0!</v>
      </c>
      <c r="R7" s="21">
        <v>1.5</v>
      </c>
      <c r="S7" s="22">
        <v>1</v>
      </c>
      <c r="T7" s="22">
        <f t="shared" si="0"/>
        <v>6</v>
      </c>
      <c r="U7" s="22">
        <f t="shared" ref="U7:U40" si="11">T7*R7</f>
        <v>9</v>
      </c>
      <c r="V7" s="23" t="e">
        <f t="shared" si="1"/>
        <v>#DIV/0!</v>
      </c>
      <c r="W7" s="22">
        <v>1</v>
      </c>
      <c r="X7" s="198">
        <f t="shared" si="2"/>
        <v>0</v>
      </c>
      <c r="Y7" s="22">
        <f t="shared" si="3"/>
        <v>12</v>
      </c>
      <c r="Z7" s="22">
        <f t="shared" ref="Z7:Z17" si="12">X7*Y7</f>
        <v>0</v>
      </c>
      <c r="AA7" s="22" t="e">
        <f t="shared" si="4"/>
        <v>#DIV/0!</v>
      </c>
      <c r="AB7" s="22">
        <v>1.25</v>
      </c>
      <c r="AC7" s="198">
        <f t="shared" si="5"/>
        <v>0</v>
      </c>
      <c r="AD7" s="24" t="e">
        <f>SUM(#REF!)</f>
        <v>#REF!</v>
      </c>
      <c r="AE7" s="151" t="e">
        <f t="shared" ref="AE7:AE40" si="13">(AC7*AD7)*AB7</f>
        <v>#REF!</v>
      </c>
      <c r="AF7" s="151" t="e">
        <f t="shared" si="6"/>
        <v>#REF!</v>
      </c>
      <c r="AG7" s="152">
        <v>0.66666666666666663</v>
      </c>
      <c r="AH7" s="199">
        <f t="shared" si="7"/>
        <v>0</v>
      </c>
      <c r="AI7" s="24">
        <f t="shared" si="8"/>
        <v>0</v>
      </c>
      <c r="AJ7" s="153">
        <f t="shared" ref="AJ7:AJ40" si="14">(AH7*AI7)*AG7</f>
        <v>0</v>
      </c>
      <c r="AK7" s="151" t="e">
        <f t="shared" si="9"/>
        <v>#DIV/0!</v>
      </c>
    </row>
    <row r="8" spans="1:37" ht="23.25" hidden="1" customHeight="1">
      <c r="A8" s="18"/>
      <c r="B8" s="19"/>
      <c r="C8" s="20"/>
      <c r="D8" s="129"/>
      <c r="E8" s="129"/>
      <c r="F8" s="129"/>
      <c r="G8" s="131"/>
      <c r="H8" s="132"/>
      <c r="I8" s="132"/>
      <c r="J8" s="132"/>
      <c r="K8" s="150"/>
      <c r="L8" s="150"/>
      <c r="M8" s="150" t="e">
        <f t="shared" si="10"/>
        <v>#DIV/0!</v>
      </c>
      <c r="N8" s="227">
        <v>6</v>
      </c>
      <c r="O8" s="228">
        <v>12</v>
      </c>
      <c r="P8" s="133"/>
      <c r="Q8" s="134" t="e">
        <f t="shared" ref="Q8:Q40" si="15">V8+AA8+AF8+AK8</f>
        <v>#DIV/0!</v>
      </c>
      <c r="R8" s="21">
        <v>1.5</v>
      </c>
      <c r="S8" s="22">
        <v>1</v>
      </c>
      <c r="T8" s="22">
        <f t="shared" si="0"/>
        <v>6</v>
      </c>
      <c r="U8" s="22">
        <f t="shared" si="11"/>
        <v>9</v>
      </c>
      <c r="V8" s="23" t="e">
        <f t="shared" si="1"/>
        <v>#DIV/0!</v>
      </c>
      <c r="W8" s="22">
        <v>1</v>
      </c>
      <c r="X8" s="198">
        <f t="shared" si="2"/>
        <v>0</v>
      </c>
      <c r="Y8" s="22">
        <f t="shared" si="3"/>
        <v>12</v>
      </c>
      <c r="Z8" s="22">
        <f t="shared" si="12"/>
        <v>0</v>
      </c>
      <c r="AA8" s="22" t="e">
        <f t="shared" si="4"/>
        <v>#DIV/0!</v>
      </c>
      <c r="AB8" s="22">
        <v>1.25</v>
      </c>
      <c r="AC8" s="198">
        <f t="shared" si="5"/>
        <v>0</v>
      </c>
      <c r="AD8" s="24" t="e">
        <f>SUM(#REF!)</f>
        <v>#REF!</v>
      </c>
      <c r="AE8" s="151" t="e">
        <f t="shared" si="13"/>
        <v>#REF!</v>
      </c>
      <c r="AF8" s="151" t="e">
        <f t="shared" si="6"/>
        <v>#REF!</v>
      </c>
      <c r="AG8" s="152">
        <v>0.66666666666666663</v>
      </c>
      <c r="AH8" s="199">
        <f t="shared" si="7"/>
        <v>0</v>
      </c>
      <c r="AI8" s="24">
        <f t="shared" si="8"/>
        <v>0</v>
      </c>
      <c r="AJ8" s="153">
        <f t="shared" si="14"/>
        <v>0</v>
      </c>
      <c r="AK8" s="151" t="e">
        <f t="shared" si="9"/>
        <v>#DIV/0!</v>
      </c>
    </row>
    <row r="9" spans="1:37" ht="23.25" hidden="1" customHeight="1">
      <c r="A9" s="18"/>
      <c r="B9" s="19"/>
      <c r="C9" s="20"/>
      <c r="D9" s="129"/>
      <c r="E9" s="129"/>
      <c r="F9" s="129"/>
      <c r="G9" s="131"/>
      <c r="H9" s="132"/>
      <c r="I9" s="132"/>
      <c r="J9" s="132"/>
      <c r="K9" s="150"/>
      <c r="L9" s="150"/>
      <c r="M9" s="150" t="e">
        <f t="shared" si="10"/>
        <v>#DIV/0!</v>
      </c>
      <c r="N9" s="227">
        <v>6</v>
      </c>
      <c r="O9" s="228">
        <v>12</v>
      </c>
      <c r="P9" s="133"/>
      <c r="Q9" s="134" t="e">
        <f t="shared" si="15"/>
        <v>#DIV/0!</v>
      </c>
      <c r="R9" s="21">
        <v>1.5</v>
      </c>
      <c r="S9" s="22">
        <v>1</v>
      </c>
      <c r="T9" s="22">
        <f t="shared" si="0"/>
        <v>6</v>
      </c>
      <c r="U9" s="22">
        <f t="shared" si="11"/>
        <v>9</v>
      </c>
      <c r="V9" s="23" t="e">
        <f t="shared" si="1"/>
        <v>#DIV/0!</v>
      </c>
      <c r="W9" s="22">
        <v>1</v>
      </c>
      <c r="X9" s="198">
        <f t="shared" si="2"/>
        <v>0</v>
      </c>
      <c r="Y9" s="22">
        <f t="shared" si="3"/>
        <v>12</v>
      </c>
      <c r="Z9" s="22">
        <f t="shared" si="12"/>
        <v>0</v>
      </c>
      <c r="AA9" s="22" t="e">
        <f t="shared" si="4"/>
        <v>#DIV/0!</v>
      </c>
      <c r="AB9" s="22">
        <v>1.25</v>
      </c>
      <c r="AC9" s="198">
        <f t="shared" si="5"/>
        <v>0</v>
      </c>
      <c r="AD9" s="24" t="e">
        <f>SUM(#REF!)</f>
        <v>#REF!</v>
      </c>
      <c r="AE9" s="151" t="e">
        <f t="shared" si="13"/>
        <v>#REF!</v>
      </c>
      <c r="AF9" s="151" t="e">
        <f t="shared" si="6"/>
        <v>#REF!</v>
      </c>
      <c r="AG9" s="152">
        <v>0.66666666666666663</v>
      </c>
      <c r="AH9" s="199">
        <f t="shared" si="7"/>
        <v>0</v>
      </c>
      <c r="AI9" s="24">
        <f t="shared" si="8"/>
        <v>0</v>
      </c>
      <c r="AJ9" s="153">
        <f t="shared" si="14"/>
        <v>0</v>
      </c>
      <c r="AK9" s="151" t="e">
        <f t="shared" si="9"/>
        <v>#DIV/0!</v>
      </c>
    </row>
    <row r="10" spans="1:37" ht="23.25" hidden="1" customHeight="1">
      <c r="A10" s="18"/>
      <c r="B10" s="25"/>
      <c r="C10" s="20"/>
      <c r="D10" s="129"/>
      <c r="E10" s="129"/>
      <c r="F10" s="129"/>
      <c r="G10" s="131"/>
      <c r="H10" s="132"/>
      <c r="I10" s="132"/>
      <c r="J10" s="132"/>
      <c r="K10" s="150"/>
      <c r="L10" s="150"/>
      <c r="M10" s="150" t="e">
        <f t="shared" si="10"/>
        <v>#DIV/0!</v>
      </c>
      <c r="N10" s="227"/>
      <c r="O10" s="228">
        <v>54</v>
      </c>
      <c r="P10" s="133"/>
      <c r="Q10" s="134" t="e">
        <f t="shared" si="15"/>
        <v>#DIV/0!</v>
      </c>
      <c r="R10" s="21">
        <v>1.5</v>
      </c>
      <c r="S10" s="22">
        <v>1</v>
      </c>
      <c r="T10" s="22">
        <f t="shared" si="0"/>
        <v>0</v>
      </c>
      <c r="U10" s="22">
        <f t="shared" si="11"/>
        <v>0</v>
      </c>
      <c r="V10" s="23" t="e">
        <f t="shared" si="1"/>
        <v>#DIV/0!</v>
      </c>
      <c r="W10" s="22">
        <v>1</v>
      </c>
      <c r="X10" s="198">
        <f t="shared" si="2"/>
        <v>0</v>
      </c>
      <c r="Y10" s="22">
        <f t="shared" si="3"/>
        <v>54</v>
      </c>
      <c r="Z10" s="22">
        <f t="shared" si="12"/>
        <v>0</v>
      </c>
      <c r="AA10" s="22" t="e">
        <f t="shared" si="4"/>
        <v>#DIV/0!</v>
      </c>
      <c r="AB10" s="22">
        <v>1.25</v>
      </c>
      <c r="AC10" s="198">
        <f t="shared" si="5"/>
        <v>0</v>
      </c>
      <c r="AD10" s="24" t="e">
        <f>SUM(#REF!)</f>
        <v>#REF!</v>
      </c>
      <c r="AE10" s="151" t="e">
        <f t="shared" si="13"/>
        <v>#REF!</v>
      </c>
      <c r="AF10" s="151" t="e">
        <f t="shared" si="6"/>
        <v>#REF!</v>
      </c>
      <c r="AG10" s="152">
        <v>0.66666666666666663</v>
      </c>
      <c r="AH10" s="199">
        <f t="shared" si="7"/>
        <v>0</v>
      </c>
      <c r="AI10" s="24">
        <f t="shared" si="8"/>
        <v>0</v>
      </c>
      <c r="AJ10" s="153">
        <f t="shared" si="14"/>
        <v>0</v>
      </c>
      <c r="AK10" s="151" t="e">
        <f t="shared" si="9"/>
        <v>#DIV/0!</v>
      </c>
    </row>
    <row r="11" spans="1:37" ht="23.25" hidden="1" customHeight="1">
      <c r="A11" s="18"/>
      <c r="B11" s="25"/>
      <c r="C11" s="20"/>
      <c r="D11" s="129"/>
      <c r="E11" s="129"/>
      <c r="F11" s="129"/>
      <c r="G11" s="131"/>
      <c r="H11" s="132"/>
      <c r="I11" s="132"/>
      <c r="J11" s="132"/>
      <c r="K11" s="150"/>
      <c r="L11" s="150"/>
      <c r="M11" s="150" t="e">
        <f t="shared" si="10"/>
        <v>#DIV/0!</v>
      </c>
      <c r="N11" s="227"/>
      <c r="O11" s="228">
        <v>18</v>
      </c>
      <c r="P11" s="133"/>
      <c r="Q11" s="134" t="e">
        <f t="shared" si="15"/>
        <v>#DIV/0!</v>
      </c>
      <c r="R11" s="21">
        <v>1.5</v>
      </c>
      <c r="S11" s="22">
        <v>1</v>
      </c>
      <c r="T11" s="22">
        <f t="shared" si="0"/>
        <v>0</v>
      </c>
      <c r="U11" s="22">
        <f t="shared" si="11"/>
        <v>0</v>
      </c>
      <c r="V11" s="23" t="e">
        <f t="shared" si="1"/>
        <v>#DIV/0!</v>
      </c>
      <c r="W11" s="22">
        <v>1</v>
      </c>
      <c r="X11" s="198">
        <f t="shared" si="2"/>
        <v>0</v>
      </c>
      <c r="Y11" s="22">
        <f t="shared" si="3"/>
        <v>18</v>
      </c>
      <c r="Z11" s="22">
        <f t="shared" si="12"/>
        <v>0</v>
      </c>
      <c r="AA11" s="22" t="e">
        <f t="shared" si="4"/>
        <v>#DIV/0!</v>
      </c>
      <c r="AB11" s="22">
        <v>1.25</v>
      </c>
      <c r="AC11" s="198">
        <f t="shared" si="5"/>
        <v>0</v>
      </c>
      <c r="AD11" s="24" t="e">
        <f>SUM(#REF!)</f>
        <v>#REF!</v>
      </c>
      <c r="AE11" s="151" t="e">
        <f t="shared" si="13"/>
        <v>#REF!</v>
      </c>
      <c r="AF11" s="151" t="e">
        <f t="shared" si="6"/>
        <v>#REF!</v>
      </c>
      <c r="AG11" s="152">
        <v>0.66666666666666663</v>
      </c>
      <c r="AH11" s="199">
        <f t="shared" si="7"/>
        <v>0</v>
      </c>
      <c r="AI11" s="24">
        <f t="shared" si="8"/>
        <v>0</v>
      </c>
      <c r="AJ11" s="153">
        <f t="shared" si="14"/>
        <v>0</v>
      </c>
      <c r="AK11" s="151" t="e">
        <f t="shared" si="9"/>
        <v>#DIV/0!</v>
      </c>
    </row>
    <row r="12" spans="1:37" ht="23.25" hidden="1" customHeight="1">
      <c r="A12" s="18"/>
      <c r="B12" s="19"/>
      <c r="C12" s="20"/>
      <c r="D12" s="129"/>
      <c r="E12" s="129"/>
      <c r="F12" s="129"/>
      <c r="G12" s="131"/>
      <c r="H12" s="132"/>
      <c r="I12" s="132"/>
      <c r="J12" s="132"/>
      <c r="K12" s="150"/>
      <c r="L12" s="150"/>
      <c r="M12" s="150" t="e">
        <f t="shared" si="10"/>
        <v>#DIV/0!</v>
      </c>
      <c r="N12" s="227"/>
      <c r="O12" s="228">
        <v>18</v>
      </c>
      <c r="P12" s="133"/>
      <c r="Q12" s="134" t="e">
        <f t="shared" si="15"/>
        <v>#DIV/0!</v>
      </c>
      <c r="R12" s="21">
        <v>1.5</v>
      </c>
      <c r="S12" s="22">
        <v>1</v>
      </c>
      <c r="T12" s="22">
        <f t="shared" si="0"/>
        <v>0</v>
      </c>
      <c r="U12" s="22">
        <f t="shared" si="11"/>
        <v>0</v>
      </c>
      <c r="V12" s="23" t="e">
        <f t="shared" si="1"/>
        <v>#DIV/0!</v>
      </c>
      <c r="W12" s="22">
        <v>1</v>
      </c>
      <c r="X12" s="198">
        <f t="shared" si="2"/>
        <v>0</v>
      </c>
      <c r="Y12" s="22">
        <f t="shared" si="3"/>
        <v>18</v>
      </c>
      <c r="Z12" s="22">
        <f t="shared" si="12"/>
        <v>0</v>
      </c>
      <c r="AA12" s="22" t="e">
        <f t="shared" si="4"/>
        <v>#DIV/0!</v>
      </c>
      <c r="AB12" s="22">
        <v>1.25</v>
      </c>
      <c r="AC12" s="198">
        <f t="shared" si="5"/>
        <v>0</v>
      </c>
      <c r="AD12" s="24" t="e">
        <f>SUM(#REF!)</f>
        <v>#REF!</v>
      </c>
      <c r="AE12" s="151" t="e">
        <f t="shared" si="13"/>
        <v>#REF!</v>
      </c>
      <c r="AF12" s="151" t="e">
        <f t="shared" si="6"/>
        <v>#REF!</v>
      </c>
      <c r="AG12" s="152">
        <v>0.66666666666666663</v>
      </c>
      <c r="AH12" s="199">
        <f t="shared" si="7"/>
        <v>0</v>
      </c>
      <c r="AI12" s="24">
        <f t="shared" si="8"/>
        <v>0</v>
      </c>
      <c r="AJ12" s="153">
        <f t="shared" si="14"/>
        <v>0</v>
      </c>
      <c r="AK12" s="151" t="e">
        <f t="shared" si="9"/>
        <v>#DIV/0!</v>
      </c>
    </row>
    <row r="13" spans="1:37" ht="23.25" hidden="1" customHeight="1">
      <c r="A13" s="18"/>
      <c r="B13" s="19"/>
      <c r="C13" s="20"/>
      <c r="D13" s="129"/>
      <c r="E13" s="129"/>
      <c r="F13" s="129"/>
      <c r="G13" s="131"/>
      <c r="H13" s="132"/>
      <c r="I13" s="132"/>
      <c r="J13" s="132"/>
      <c r="K13" s="150"/>
      <c r="L13" s="150"/>
      <c r="M13" s="150" t="e">
        <f t="shared" si="10"/>
        <v>#DIV/0!</v>
      </c>
      <c r="N13" s="227"/>
      <c r="O13" s="228">
        <v>18</v>
      </c>
      <c r="P13" s="133"/>
      <c r="Q13" s="134" t="e">
        <f t="shared" si="15"/>
        <v>#DIV/0!</v>
      </c>
      <c r="R13" s="21">
        <v>1.5</v>
      </c>
      <c r="S13" s="22">
        <v>1</v>
      </c>
      <c r="T13" s="22">
        <f t="shared" si="0"/>
        <v>0</v>
      </c>
      <c r="U13" s="22">
        <f t="shared" si="11"/>
        <v>0</v>
      </c>
      <c r="V13" s="23" t="e">
        <f t="shared" si="1"/>
        <v>#DIV/0!</v>
      </c>
      <c r="W13" s="22">
        <v>1</v>
      </c>
      <c r="X13" s="198">
        <f t="shared" si="2"/>
        <v>0</v>
      </c>
      <c r="Y13" s="22">
        <f t="shared" si="3"/>
        <v>18</v>
      </c>
      <c r="Z13" s="22">
        <f t="shared" si="12"/>
        <v>0</v>
      </c>
      <c r="AA13" s="22" t="e">
        <f t="shared" si="4"/>
        <v>#DIV/0!</v>
      </c>
      <c r="AB13" s="22">
        <v>1.25</v>
      </c>
      <c r="AC13" s="198">
        <f t="shared" si="5"/>
        <v>0</v>
      </c>
      <c r="AD13" s="24" t="e">
        <f>SUM(#REF!)</f>
        <v>#REF!</v>
      </c>
      <c r="AE13" s="151" t="e">
        <f t="shared" si="13"/>
        <v>#REF!</v>
      </c>
      <c r="AF13" s="151" t="e">
        <f t="shared" si="6"/>
        <v>#REF!</v>
      </c>
      <c r="AG13" s="152">
        <v>0.66666666666666663</v>
      </c>
      <c r="AH13" s="199">
        <f t="shared" si="7"/>
        <v>0</v>
      </c>
      <c r="AI13" s="24">
        <f t="shared" si="8"/>
        <v>0</v>
      </c>
      <c r="AJ13" s="153">
        <f t="shared" si="14"/>
        <v>0</v>
      </c>
      <c r="AK13" s="151" t="e">
        <f t="shared" si="9"/>
        <v>#DIV/0!</v>
      </c>
    </row>
    <row r="14" spans="1:37" ht="23.25" hidden="1" customHeight="1">
      <c r="A14" s="18"/>
      <c r="B14" s="19"/>
      <c r="C14" s="132"/>
      <c r="D14" s="129"/>
      <c r="E14" s="130"/>
      <c r="F14" s="129"/>
      <c r="G14" s="131"/>
      <c r="H14" s="128"/>
      <c r="I14" s="128"/>
      <c r="J14" s="128"/>
      <c r="K14" s="150"/>
      <c r="L14" s="150"/>
      <c r="M14" s="150" t="e">
        <f t="shared" si="10"/>
        <v>#DIV/0!</v>
      </c>
      <c r="N14" s="128"/>
      <c r="O14" s="128"/>
      <c r="P14" s="133"/>
      <c r="Q14" s="134" t="e">
        <f t="shared" si="15"/>
        <v>#DIV/0!</v>
      </c>
      <c r="R14" s="21">
        <v>1.5</v>
      </c>
      <c r="S14" s="22">
        <v>1</v>
      </c>
      <c r="T14" s="22">
        <f t="shared" si="0"/>
        <v>0</v>
      </c>
      <c r="U14" s="22">
        <f t="shared" si="11"/>
        <v>0</v>
      </c>
      <c r="V14" s="23" t="e">
        <f t="shared" si="1"/>
        <v>#DIV/0!</v>
      </c>
      <c r="W14" s="22">
        <v>1</v>
      </c>
      <c r="X14" s="198">
        <f t="shared" si="2"/>
        <v>0</v>
      </c>
      <c r="Y14" s="22">
        <f t="shared" si="3"/>
        <v>0</v>
      </c>
      <c r="Z14" s="22">
        <f t="shared" si="12"/>
        <v>0</v>
      </c>
      <c r="AA14" s="22" t="e">
        <f t="shared" si="4"/>
        <v>#DIV/0!</v>
      </c>
      <c r="AB14" s="22">
        <v>1.25</v>
      </c>
      <c r="AC14" s="198">
        <f t="shared" si="5"/>
        <v>0</v>
      </c>
      <c r="AD14" s="24" t="e">
        <f>SUM(#REF!)</f>
        <v>#REF!</v>
      </c>
      <c r="AE14" s="151" t="e">
        <f t="shared" si="13"/>
        <v>#REF!</v>
      </c>
      <c r="AF14" s="151" t="e">
        <f t="shared" si="6"/>
        <v>#REF!</v>
      </c>
      <c r="AG14" s="152">
        <v>0.66666666666666663</v>
      </c>
      <c r="AH14" s="199">
        <f t="shared" si="7"/>
        <v>0</v>
      </c>
      <c r="AI14" s="24">
        <f t="shared" si="8"/>
        <v>0</v>
      </c>
      <c r="AJ14" s="153">
        <f t="shared" si="14"/>
        <v>0</v>
      </c>
      <c r="AK14" s="151" t="e">
        <f t="shared" si="9"/>
        <v>#DIV/0!</v>
      </c>
    </row>
    <row r="15" spans="1:37" ht="23.25" hidden="1" customHeight="1">
      <c r="A15" s="18"/>
      <c r="B15" s="26"/>
      <c r="C15" s="132"/>
      <c r="D15" s="129"/>
      <c r="E15" s="129"/>
      <c r="F15" s="129"/>
      <c r="G15" s="131"/>
      <c r="H15" s="132"/>
      <c r="I15" s="132"/>
      <c r="J15" s="128"/>
      <c r="K15" s="126"/>
      <c r="L15" s="126"/>
      <c r="M15" s="150" t="e">
        <f t="shared" si="10"/>
        <v>#DIV/0!</v>
      </c>
      <c r="N15" s="128"/>
      <c r="O15" s="128"/>
      <c r="P15" s="133"/>
      <c r="Q15" s="134" t="e">
        <f t="shared" si="15"/>
        <v>#DIV/0!</v>
      </c>
      <c r="R15" s="21">
        <v>1.5</v>
      </c>
      <c r="S15" s="22">
        <v>1</v>
      </c>
      <c r="T15" s="22">
        <f t="shared" si="0"/>
        <v>0</v>
      </c>
      <c r="U15" s="22">
        <f t="shared" si="11"/>
        <v>0</v>
      </c>
      <c r="V15" s="23" t="e">
        <f t="shared" si="1"/>
        <v>#DIV/0!</v>
      </c>
      <c r="W15" s="22">
        <v>1</v>
      </c>
      <c r="X15" s="198">
        <f t="shared" si="2"/>
        <v>0</v>
      </c>
      <c r="Y15" s="22">
        <f t="shared" si="3"/>
        <v>0</v>
      </c>
      <c r="Z15" s="22">
        <f t="shared" si="12"/>
        <v>0</v>
      </c>
      <c r="AA15" s="22" t="e">
        <f t="shared" si="4"/>
        <v>#DIV/0!</v>
      </c>
      <c r="AB15" s="22">
        <v>1.25</v>
      </c>
      <c r="AC15" s="198">
        <f t="shared" si="5"/>
        <v>0</v>
      </c>
      <c r="AD15" s="24" t="e">
        <f>SUM(#REF!)</f>
        <v>#REF!</v>
      </c>
      <c r="AE15" s="151" t="e">
        <f t="shared" si="13"/>
        <v>#REF!</v>
      </c>
      <c r="AF15" s="151" t="e">
        <f t="shared" si="6"/>
        <v>#REF!</v>
      </c>
      <c r="AG15" s="152">
        <v>0.66666666666666663</v>
      </c>
      <c r="AH15" s="199">
        <f t="shared" si="7"/>
        <v>0</v>
      </c>
      <c r="AI15" s="24">
        <f t="shared" si="8"/>
        <v>0</v>
      </c>
      <c r="AJ15" s="153">
        <f t="shared" si="14"/>
        <v>0</v>
      </c>
      <c r="AK15" s="151" t="e">
        <f t="shared" si="9"/>
        <v>#DIV/0!</v>
      </c>
    </row>
    <row r="16" spans="1:37" ht="23.25" hidden="1" customHeight="1">
      <c r="A16" s="18"/>
      <c r="B16" s="26"/>
      <c r="C16" s="132"/>
      <c r="D16" s="129"/>
      <c r="E16" s="129"/>
      <c r="F16" s="129"/>
      <c r="G16" s="131"/>
      <c r="H16" s="132"/>
      <c r="I16" s="132"/>
      <c r="J16" s="128"/>
      <c r="K16" s="126"/>
      <c r="L16" s="126"/>
      <c r="M16" s="150" t="e">
        <f t="shared" si="10"/>
        <v>#DIV/0!</v>
      </c>
      <c r="N16" s="128"/>
      <c r="O16" s="128"/>
      <c r="P16" s="133"/>
      <c r="Q16" s="134" t="e">
        <f t="shared" si="15"/>
        <v>#DIV/0!</v>
      </c>
      <c r="R16" s="21">
        <v>1.5</v>
      </c>
      <c r="S16" s="22">
        <v>1</v>
      </c>
      <c r="T16" s="22">
        <f t="shared" si="0"/>
        <v>0</v>
      </c>
      <c r="U16" s="22">
        <f t="shared" si="11"/>
        <v>0</v>
      </c>
      <c r="V16" s="23" t="e">
        <f t="shared" si="1"/>
        <v>#DIV/0!</v>
      </c>
      <c r="W16" s="22">
        <v>1</v>
      </c>
      <c r="X16" s="198">
        <f t="shared" si="2"/>
        <v>0</v>
      </c>
      <c r="Y16" s="22">
        <f t="shared" si="3"/>
        <v>0</v>
      </c>
      <c r="Z16" s="22">
        <f t="shared" si="12"/>
        <v>0</v>
      </c>
      <c r="AA16" s="22" t="e">
        <f t="shared" si="4"/>
        <v>#DIV/0!</v>
      </c>
      <c r="AB16" s="22">
        <v>1.25</v>
      </c>
      <c r="AC16" s="198">
        <f t="shared" si="5"/>
        <v>0</v>
      </c>
      <c r="AD16" s="24" t="e">
        <f>SUM(#REF!)</f>
        <v>#REF!</v>
      </c>
      <c r="AE16" s="151" t="e">
        <f t="shared" si="13"/>
        <v>#REF!</v>
      </c>
      <c r="AF16" s="151" t="e">
        <f t="shared" si="6"/>
        <v>#REF!</v>
      </c>
      <c r="AG16" s="152">
        <v>0.66666666666666663</v>
      </c>
      <c r="AH16" s="199">
        <f t="shared" si="7"/>
        <v>0</v>
      </c>
      <c r="AI16" s="24">
        <f t="shared" si="8"/>
        <v>0</v>
      </c>
      <c r="AJ16" s="153">
        <f t="shared" si="14"/>
        <v>0</v>
      </c>
      <c r="AK16" s="151" t="e">
        <f t="shared" si="9"/>
        <v>#DIV/0!</v>
      </c>
    </row>
    <row r="17" spans="1:37" ht="23.25" hidden="1" customHeight="1">
      <c r="A17" s="18"/>
      <c r="B17" s="26"/>
      <c r="C17" s="132"/>
      <c r="D17" s="129"/>
      <c r="E17" s="129"/>
      <c r="F17" s="129"/>
      <c r="G17" s="131"/>
      <c r="H17" s="132"/>
      <c r="I17" s="132"/>
      <c r="J17" s="128"/>
      <c r="K17" s="126"/>
      <c r="L17" s="126"/>
      <c r="M17" s="150" t="e">
        <f t="shared" si="10"/>
        <v>#DIV/0!</v>
      </c>
      <c r="N17" s="128"/>
      <c r="O17" s="128"/>
      <c r="P17" s="133"/>
      <c r="Q17" s="134" t="e">
        <f t="shared" si="15"/>
        <v>#DIV/0!</v>
      </c>
      <c r="R17" s="21">
        <v>1.5</v>
      </c>
      <c r="S17" s="22">
        <v>1</v>
      </c>
      <c r="T17" s="22">
        <f t="shared" si="0"/>
        <v>0</v>
      </c>
      <c r="U17" s="22">
        <f t="shared" si="11"/>
        <v>0</v>
      </c>
      <c r="V17" s="23" t="e">
        <f t="shared" si="1"/>
        <v>#DIV/0!</v>
      </c>
      <c r="W17" s="22">
        <v>1</v>
      </c>
      <c r="X17" s="198">
        <f t="shared" si="2"/>
        <v>0</v>
      </c>
      <c r="Y17" s="22">
        <f t="shared" si="3"/>
        <v>0</v>
      </c>
      <c r="Z17" s="22">
        <f t="shared" si="12"/>
        <v>0</v>
      </c>
      <c r="AA17" s="22" t="e">
        <f t="shared" si="4"/>
        <v>#DIV/0!</v>
      </c>
      <c r="AB17" s="22">
        <v>1.25</v>
      </c>
      <c r="AC17" s="198">
        <f t="shared" si="5"/>
        <v>0</v>
      </c>
      <c r="AD17" s="24" t="e">
        <f>SUM(#REF!)</f>
        <v>#REF!</v>
      </c>
      <c r="AE17" s="151" t="e">
        <f t="shared" si="13"/>
        <v>#REF!</v>
      </c>
      <c r="AF17" s="151" t="e">
        <f t="shared" si="6"/>
        <v>#REF!</v>
      </c>
      <c r="AG17" s="152">
        <v>0.66666666666666663</v>
      </c>
      <c r="AH17" s="199">
        <f t="shared" si="7"/>
        <v>0</v>
      </c>
      <c r="AI17" s="24">
        <f t="shared" si="8"/>
        <v>0</v>
      </c>
      <c r="AJ17" s="153">
        <f t="shared" si="14"/>
        <v>0</v>
      </c>
      <c r="AK17" s="151" t="e">
        <f t="shared" si="9"/>
        <v>#DIV/0!</v>
      </c>
    </row>
    <row r="18" spans="1:37" ht="23.25" hidden="1" customHeight="1">
      <c r="A18" s="27"/>
      <c r="B18" s="158" t="s">
        <v>35</v>
      </c>
      <c r="C18" s="5"/>
      <c r="D18" s="3"/>
      <c r="E18" s="3"/>
      <c r="F18" s="3"/>
      <c r="G18" s="28"/>
      <c r="H18" s="5"/>
      <c r="I18" s="5"/>
      <c r="J18" s="5"/>
      <c r="K18" s="29"/>
      <c r="L18" s="29"/>
      <c r="M18" s="29"/>
      <c r="N18" s="5"/>
      <c r="O18" s="5"/>
      <c r="P18" s="8"/>
      <c r="Q18" s="9"/>
      <c r="R18" s="30"/>
      <c r="S18" s="31"/>
      <c r="T18" s="31"/>
      <c r="U18" s="31"/>
      <c r="V18" s="32"/>
      <c r="W18" s="31"/>
      <c r="X18" s="200"/>
      <c r="Y18" s="31"/>
      <c r="Z18" s="31"/>
      <c r="AA18" s="31"/>
      <c r="AB18" s="31"/>
      <c r="AC18" s="200"/>
      <c r="AD18" s="12"/>
      <c r="AE18" s="12"/>
      <c r="AF18" s="12"/>
      <c r="AG18" s="12"/>
      <c r="AH18" s="212"/>
      <c r="AI18" s="12"/>
      <c r="AJ18" s="12"/>
      <c r="AK18" s="12"/>
    </row>
    <row r="19" spans="1:37" ht="23.25" hidden="1" customHeight="1">
      <c r="A19" s="18"/>
      <c r="B19" s="33"/>
      <c r="C19" s="132"/>
      <c r="D19" s="129"/>
      <c r="E19" s="129"/>
      <c r="F19" s="129"/>
      <c r="G19" s="131"/>
      <c r="H19" s="132"/>
      <c r="I19" s="132"/>
      <c r="J19" s="132"/>
      <c r="K19" s="150"/>
      <c r="L19" s="126"/>
      <c r="M19" s="150" t="e">
        <f t="shared" si="10"/>
        <v>#DIV/0!</v>
      </c>
      <c r="N19" s="128"/>
      <c r="O19" s="128"/>
      <c r="P19" s="133"/>
      <c r="Q19" s="134" t="e">
        <f t="shared" si="15"/>
        <v>#DIV/0!</v>
      </c>
      <c r="R19" s="135">
        <v>1.5</v>
      </c>
      <c r="S19" s="22">
        <v>1</v>
      </c>
      <c r="T19" s="198">
        <f t="shared" ref="T19:T26" si="16">SUM(N19)</f>
        <v>0</v>
      </c>
      <c r="U19" s="22">
        <f t="shared" si="11"/>
        <v>0</v>
      </c>
      <c r="V19" s="154" t="e">
        <f t="shared" ref="V19:V26" si="17">U19*M19%</f>
        <v>#DIV/0!</v>
      </c>
      <c r="W19" s="136">
        <v>1</v>
      </c>
      <c r="X19" s="201">
        <f t="shared" ref="X19:X26" si="18">SUM(L19/35)</f>
        <v>0</v>
      </c>
      <c r="Y19" s="136">
        <f t="shared" ref="Y19:Y26" si="19">SUM(O19)</f>
        <v>0</v>
      </c>
      <c r="Z19" s="136">
        <f>X19*Y19</f>
        <v>0</v>
      </c>
      <c r="AA19" s="136" t="e">
        <f t="shared" ref="AA19:AA26" si="20">Z19*M19%</f>
        <v>#DIV/0!</v>
      </c>
      <c r="AB19" s="136">
        <v>1.25</v>
      </c>
      <c r="AC19" s="201">
        <f t="shared" ref="AC19:AC26" si="21">SUM(L19/50)</f>
        <v>0</v>
      </c>
      <c r="AD19" s="155" t="e">
        <f>SUM(#REF!)</f>
        <v>#REF!</v>
      </c>
      <c r="AE19" s="151" t="e">
        <f t="shared" si="13"/>
        <v>#REF!</v>
      </c>
      <c r="AF19" s="151" t="e">
        <f t="shared" ref="AF19:AF26" si="22">AE19*M19%</f>
        <v>#REF!</v>
      </c>
      <c r="AG19" s="152">
        <v>0.66666666666666663</v>
      </c>
      <c r="AH19" s="199">
        <f t="shared" ref="AH19:AH26" si="23">SUM(L19/17)</f>
        <v>0</v>
      </c>
      <c r="AI19" s="24">
        <f t="shared" ref="AI19:AI26" si="24">SUM(P19)</f>
        <v>0</v>
      </c>
      <c r="AJ19" s="153">
        <f t="shared" si="14"/>
        <v>0</v>
      </c>
      <c r="AK19" s="151" t="e">
        <f t="shared" ref="AK19:AK26" si="25">AJ19*M19%</f>
        <v>#DIV/0!</v>
      </c>
    </row>
    <row r="20" spans="1:37" ht="23.25" hidden="1" customHeight="1">
      <c r="A20" s="18"/>
      <c r="B20" s="33"/>
      <c r="C20" s="132"/>
      <c r="D20" s="129"/>
      <c r="E20" s="129"/>
      <c r="F20" s="129"/>
      <c r="G20" s="131"/>
      <c r="H20" s="132"/>
      <c r="I20" s="132"/>
      <c r="J20" s="132"/>
      <c r="K20" s="150"/>
      <c r="L20" s="126"/>
      <c r="M20" s="150" t="e">
        <f t="shared" si="10"/>
        <v>#DIV/0!</v>
      </c>
      <c r="N20" s="128"/>
      <c r="O20" s="128"/>
      <c r="P20" s="133"/>
      <c r="Q20" s="134" t="e">
        <f t="shared" si="15"/>
        <v>#DIV/0!</v>
      </c>
      <c r="R20" s="135">
        <v>1.5</v>
      </c>
      <c r="S20" s="22">
        <v>1</v>
      </c>
      <c r="T20" s="198">
        <f t="shared" si="16"/>
        <v>0</v>
      </c>
      <c r="U20" s="22">
        <f t="shared" si="11"/>
        <v>0</v>
      </c>
      <c r="V20" s="154" t="e">
        <f t="shared" si="17"/>
        <v>#DIV/0!</v>
      </c>
      <c r="W20" s="136">
        <v>1</v>
      </c>
      <c r="X20" s="201">
        <f t="shared" si="18"/>
        <v>0</v>
      </c>
      <c r="Y20" s="136">
        <f t="shared" si="19"/>
        <v>0</v>
      </c>
      <c r="Z20" s="136">
        <f t="shared" ref="Z20:Z26" si="26">X20*Y20</f>
        <v>0</v>
      </c>
      <c r="AA20" s="136" t="e">
        <f t="shared" si="20"/>
        <v>#DIV/0!</v>
      </c>
      <c r="AB20" s="136">
        <v>1.25</v>
      </c>
      <c r="AC20" s="201">
        <f t="shared" si="21"/>
        <v>0</v>
      </c>
      <c r="AD20" s="155" t="e">
        <f>SUM(#REF!)</f>
        <v>#REF!</v>
      </c>
      <c r="AE20" s="151" t="e">
        <f t="shared" si="13"/>
        <v>#REF!</v>
      </c>
      <c r="AF20" s="151" t="e">
        <f t="shared" si="22"/>
        <v>#REF!</v>
      </c>
      <c r="AG20" s="152">
        <v>0.66666666666666663</v>
      </c>
      <c r="AH20" s="199">
        <f t="shared" si="23"/>
        <v>0</v>
      </c>
      <c r="AI20" s="24">
        <f t="shared" si="24"/>
        <v>0</v>
      </c>
      <c r="AJ20" s="153">
        <f t="shared" si="14"/>
        <v>0</v>
      </c>
      <c r="AK20" s="151" t="e">
        <f t="shared" si="25"/>
        <v>#DIV/0!</v>
      </c>
    </row>
    <row r="21" spans="1:37" ht="23.25" hidden="1" customHeight="1">
      <c r="A21" s="18"/>
      <c r="B21" s="33"/>
      <c r="C21" s="156"/>
      <c r="D21" s="129"/>
      <c r="E21" s="129"/>
      <c r="F21" s="129"/>
      <c r="G21" s="131"/>
      <c r="H21" s="132"/>
      <c r="I21" s="132"/>
      <c r="J21" s="132"/>
      <c r="K21" s="150"/>
      <c r="L21" s="126"/>
      <c r="M21" s="150" t="e">
        <f t="shared" si="10"/>
        <v>#DIV/0!</v>
      </c>
      <c r="N21" s="128"/>
      <c r="O21" s="128"/>
      <c r="P21" s="133"/>
      <c r="Q21" s="134" t="e">
        <f t="shared" si="15"/>
        <v>#DIV/0!</v>
      </c>
      <c r="R21" s="135">
        <v>1.5</v>
      </c>
      <c r="S21" s="22">
        <v>1</v>
      </c>
      <c r="T21" s="198">
        <f t="shared" si="16"/>
        <v>0</v>
      </c>
      <c r="U21" s="22">
        <f t="shared" si="11"/>
        <v>0</v>
      </c>
      <c r="V21" s="154" t="e">
        <f t="shared" si="17"/>
        <v>#DIV/0!</v>
      </c>
      <c r="W21" s="136">
        <v>1</v>
      </c>
      <c r="X21" s="201">
        <f t="shared" si="18"/>
        <v>0</v>
      </c>
      <c r="Y21" s="136">
        <f t="shared" si="19"/>
        <v>0</v>
      </c>
      <c r="Z21" s="136">
        <f t="shared" si="26"/>
        <v>0</v>
      </c>
      <c r="AA21" s="136" t="e">
        <f t="shared" si="20"/>
        <v>#DIV/0!</v>
      </c>
      <c r="AB21" s="136">
        <v>1.25</v>
      </c>
      <c r="AC21" s="201">
        <f t="shared" si="21"/>
        <v>0</v>
      </c>
      <c r="AD21" s="155" t="e">
        <f>SUM(#REF!)</f>
        <v>#REF!</v>
      </c>
      <c r="AE21" s="151" t="e">
        <f t="shared" si="13"/>
        <v>#REF!</v>
      </c>
      <c r="AF21" s="151" t="e">
        <f t="shared" si="22"/>
        <v>#REF!</v>
      </c>
      <c r="AG21" s="152">
        <v>0.66666666666666663</v>
      </c>
      <c r="AH21" s="199">
        <f t="shared" si="23"/>
        <v>0</v>
      </c>
      <c r="AI21" s="24">
        <f t="shared" si="24"/>
        <v>0</v>
      </c>
      <c r="AJ21" s="153">
        <f t="shared" si="14"/>
        <v>0</v>
      </c>
      <c r="AK21" s="151" t="e">
        <f t="shared" si="25"/>
        <v>#DIV/0!</v>
      </c>
    </row>
    <row r="22" spans="1:37" ht="23.25" hidden="1" customHeight="1">
      <c r="A22" s="18"/>
      <c r="B22" s="33"/>
      <c r="C22" s="156"/>
      <c r="D22" s="129"/>
      <c r="E22" s="129"/>
      <c r="F22" s="129"/>
      <c r="G22" s="131"/>
      <c r="H22" s="132"/>
      <c r="I22" s="132"/>
      <c r="J22" s="132"/>
      <c r="K22" s="150"/>
      <c r="L22" s="126"/>
      <c r="M22" s="150" t="e">
        <f t="shared" si="10"/>
        <v>#DIV/0!</v>
      </c>
      <c r="N22" s="128"/>
      <c r="O22" s="128"/>
      <c r="P22" s="133"/>
      <c r="Q22" s="134" t="e">
        <f t="shared" si="15"/>
        <v>#DIV/0!</v>
      </c>
      <c r="R22" s="135">
        <v>1.5</v>
      </c>
      <c r="S22" s="22">
        <v>1</v>
      </c>
      <c r="T22" s="198">
        <f t="shared" si="16"/>
        <v>0</v>
      </c>
      <c r="U22" s="22">
        <f t="shared" si="11"/>
        <v>0</v>
      </c>
      <c r="V22" s="154" t="e">
        <f t="shared" si="17"/>
        <v>#DIV/0!</v>
      </c>
      <c r="W22" s="136">
        <v>1</v>
      </c>
      <c r="X22" s="201">
        <f t="shared" si="18"/>
        <v>0</v>
      </c>
      <c r="Y22" s="136">
        <f t="shared" si="19"/>
        <v>0</v>
      </c>
      <c r="Z22" s="136">
        <f t="shared" si="26"/>
        <v>0</v>
      </c>
      <c r="AA22" s="136" t="e">
        <f t="shared" si="20"/>
        <v>#DIV/0!</v>
      </c>
      <c r="AB22" s="136">
        <v>1.25</v>
      </c>
      <c r="AC22" s="201">
        <f t="shared" si="21"/>
        <v>0</v>
      </c>
      <c r="AD22" s="155" t="e">
        <f>SUM(#REF!)</f>
        <v>#REF!</v>
      </c>
      <c r="AE22" s="151" t="e">
        <f t="shared" si="13"/>
        <v>#REF!</v>
      </c>
      <c r="AF22" s="151" t="e">
        <f t="shared" si="22"/>
        <v>#REF!</v>
      </c>
      <c r="AG22" s="152">
        <v>0.66666666666666663</v>
      </c>
      <c r="AH22" s="199">
        <f t="shared" si="23"/>
        <v>0</v>
      </c>
      <c r="AI22" s="24">
        <f t="shared" si="24"/>
        <v>0</v>
      </c>
      <c r="AJ22" s="153">
        <f t="shared" si="14"/>
        <v>0</v>
      </c>
      <c r="AK22" s="151" t="e">
        <f t="shared" si="25"/>
        <v>#DIV/0!</v>
      </c>
    </row>
    <row r="23" spans="1:37" ht="23.25" hidden="1" customHeight="1">
      <c r="A23" s="18"/>
      <c r="B23" s="33"/>
      <c r="C23" s="132"/>
      <c r="D23" s="129"/>
      <c r="E23" s="129"/>
      <c r="F23" s="129"/>
      <c r="G23" s="131"/>
      <c r="H23" s="132"/>
      <c r="I23" s="132"/>
      <c r="J23" s="132"/>
      <c r="K23" s="150"/>
      <c r="L23" s="126"/>
      <c r="M23" s="150" t="e">
        <f t="shared" si="10"/>
        <v>#DIV/0!</v>
      </c>
      <c r="N23" s="128"/>
      <c r="O23" s="128"/>
      <c r="P23" s="133"/>
      <c r="Q23" s="134" t="e">
        <f t="shared" si="15"/>
        <v>#DIV/0!</v>
      </c>
      <c r="R23" s="135">
        <v>1.5</v>
      </c>
      <c r="S23" s="22">
        <v>1</v>
      </c>
      <c r="T23" s="198">
        <f t="shared" si="16"/>
        <v>0</v>
      </c>
      <c r="U23" s="22">
        <f t="shared" si="11"/>
        <v>0</v>
      </c>
      <c r="V23" s="154" t="e">
        <f t="shared" si="17"/>
        <v>#DIV/0!</v>
      </c>
      <c r="W23" s="136">
        <v>1</v>
      </c>
      <c r="X23" s="201">
        <f t="shared" si="18"/>
        <v>0</v>
      </c>
      <c r="Y23" s="136">
        <f t="shared" si="19"/>
        <v>0</v>
      </c>
      <c r="Z23" s="136">
        <f t="shared" si="26"/>
        <v>0</v>
      </c>
      <c r="AA23" s="136" t="e">
        <f t="shared" si="20"/>
        <v>#DIV/0!</v>
      </c>
      <c r="AB23" s="136">
        <v>1.25</v>
      </c>
      <c r="AC23" s="201">
        <f t="shared" si="21"/>
        <v>0</v>
      </c>
      <c r="AD23" s="155" t="e">
        <f>SUM(#REF!)</f>
        <v>#REF!</v>
      </c>
      <c r="AE23" s="151" t="e">
        <f t="shared" si="13"/>
        <v>#REF!</v>
      </c>
      <c r="AF23" s="151" t="e">
        <f t="shared" si="22"/>
        <v>#REF!</v>
      </c>
      <c r="AG23" s="152">
        <v>0.66666666666666663</v>
      </c>
      <c r="AH23" s="199">
        <f t="shared" si="23"/>
        <v>0</v>
      </c>
      <c r="AI23" s="24">
        <f t="shared" si="24"/>
        <v>0</v>
      </c>
      <c r="AJ23" s="153">
        <f t="shared" si="14"/>
        <v>0</v>
      </c>
      <c r="AK23" s="151" t="e">
        <f t="shared" si="25"/>
        <v>#DIV/0!</v>
      </c>
    </row>
    <row r="24" spans="1:37" ht="23.25" hidden="1" customHeight="1">
      <c r="A24" s="18"/>
      <c r="B24" s="33"/>
      <c r="C24" s="132"/>
      <c r="D24" s="129"/>
      <c r="E24" s="129"/>
      <c r="F24" s="129"/>
      <c r="G24" s="131"/>
      <c r="H24" s="132"/>
      <c r="I24" s="132"/>
      <c r="J24" s="132"/>
      <c r="K24" s="150"/>
      <c r="L24" s="126"/>
      <c r="M24" s="150" t="e">
        <f t="shared" si="10"/>
        <v>#DIV/0!</v>
      </c>
      <c r="N24" s="128"/>
      <c r="O24" s="128"/>
      <c r="P24" s="133"/>
      <c r="Q24" s="134" t="e">
        <f t="shared" si="15"/>
        <v>#DIV/0!</v>
      </c>
      <c r="R24" s="135">
        <v>1.5</v>
      </c>
      <c r="S24" s="22">
        <v>1</v>
      </c>
      <c r="T24" s="198">
        <f t="shared" si="16"/>
        <v>0</v>
      </c>
      <c r="U24" s="22">
        <f t="shared" si="11"/>
        <v>0</v>
      </c>
      <c r="V24" s="154" t="e">
        <f t="shared" si="17"/>
        <v>#DIV/0!</v>
      </c>
      <c r="W24" s="136">
        <v>1</v>
      </c>
      <c r="X24" s="201">
        <f t="shared" si="18"/>
        <v>0</v>
      </c>
      <c r="Y24" s="136">
        <f t="shared" si="19"/>
        <v>0</v>
      </c>
      <c r="Z24" s="136">
        <f t="shared" si="26"/>
        <v>0</v>
      </c>
      <c r="AA24" s="136" t="e">
        <f t="shared" si="20"/>
        <v>#DIV/0!</v>
      </c>
      <c r="AB24" s="136">
        <v>1.25</v>
      </c>
      <c r="AC24" s="201">
        <f t="shared" si="21"/>
        <v>0</v>
      </c>
      <c r="AD24" s="155" t="e">
        <f>SUM(#REF!)</f>
        <v>#REF!</v>
      </c>
      <c r="AE24" s="151" t="e">
        <f t="shared" si="13"/>
        <v>#REF!</v>
      </c>
      <c r="AF24" s="151" t="e">
        <f t="shared" si="22"/>
        <v>#REF!</v>
      </c>
      <c r="AG24" s="152">
        <v>0.66666666666666663</v>
      </c>
      <c r="AH24" s="199">
        <f t="shared" si="23"/>
        <v>0</v>
      </c>
      <c r="AI24" s="24">
        <f t="shared" si="24"/>
        <v>0</v>
      </c>
      <c r="AJ24" s="153">
        <f t="shared" si="14"/>
        <v>0</v>
      </c>
      <c r="AK24" s="151" t="e">
        <f t="shared" si="25"/>
        <v>#DIV/0!</v>
      </c>
    </row>
    <row r="25" spans="1:37" ht="23.25" hidden="1" customHeight="1">
      <c r="A25" s="34"/>
      <c r="B25" s="35"/>
      <c r="C25" s="130"/>
      <c r="D25" s="130"/>
      <c r="E25" s="130"/>
      <c r="F25" s="130"/>
      <c r="G25" s="131"/>
      <c r="H25" s="128"/>
      <c r="I25" s="128"/>
      <c r="J25" s="128"/>
      <c r="K25" s="150"/>
      <c r="L25" s="126"/>
      <c r="M25" s="150" t="e">
        <f t="shared" si="10"/>
        <v>#DIV/0!</v>
      </c>
      <c r="N25" s="128"/>
      <c r="O25" s="128"/>
      <c r="P25" s="133"/>
      <c r="Q25" s="134" t="e">
        <f t="shared" si="15"/>
        <v>#DIV/0!</v>
      </c>
      <c r="R25" s="135">
        <v>1.5</v>
      </c>
      <c r="S25" s="22">
        <v>1</v>
      </c>
      <c r="T25" s="198">
        <f t="shared" si="16"/>
        <v>0</v>
      </c>
      <c r="U25" s="22">
        <f t="shared" si="11"/>
        <v>0</v>
      </c>
      <c r="V25" s="154" t="e">
        <f t="shared" si="17"/>
        <v>#DIV/0!</v>
      </c>
      <c r="W25" s="136">
        <v>1</v>
      </c>
      <c r="X25" s="201">
        <f t="shared" si="18"/>
        <v>0</v>
      </c>
      <c r="Y25" s="136">
        <f t="shared" si="19"/>
        <v>0</v>
      </c>
      <c r="Z25" s="136">
        <f t="shared" si="26"/>
        <v>0</v>
      </c>
      <c r="AA25" s="136" t="e">
        <f t="shared" si="20"/>
        <v>#DIV/0!</v>
      </c>
      <c r="AB25" s="136">
        <v>1.25</v>
      </c>
      <c r="AC25" s="201">
        <f t="shared" si="21"/>
        <v>0</v>
      </c>
      <c r="AD25" s="155" t="e">
        <f>SUM(#REF!)</f>
        <v>#REF!</v>
      </c>
      <c r="AE25" s="151" t="e">
        <f t="shared" si="13"/>
        <v>#REF!</v>
      </c>
      <c r="AF25" s="151" t="e">
        <f t="shared" si="22"/>
        <v>#REF!</v>
      </c>
      <c r="AG25" s="152">
        <v>0.66666666666666663</v>
      </c>
      <c r="AH25" s="199">
        <f t="shared" si="23"/>
        <v>0</v>
      </c>
      <c r="AI25" s="24">
        <f t="shared" si="24"/>
        <v>0</v>
      </c>
      <c r="AJ25" s="153">
        <f t="shared" si="14"/>
        <v>0</v>
      </c>
      <c r="AK25" s="151" t="e">
        <f t="shared" si="25"/>
        <v>#DIV/0!</v>
      </c>
    </row>
    <row r="26" spans="1:37" ht="23.25" hidden="1" customHeight="1">
      <c r="A26" s="18"/>
      <c r="B26" s="19"/>
      <c r="C26" s="157"/>
      <c r="D26" s="129"/>
      <c r="E26" s="129"/>
      <c r="F26" s="129"/>
      <c r="G26" s="131"/>
      <c r="H26" s="132"/>
      <c r="I26" s="132"/>
      <c r="J26" s="132"/>
      <c r="K26" s="150"/>
      <c r="L26" s="150"/>
      <c r="M26" s="150" t="e">
        <f t="shared" si="10"/>
        <v>#DIV/0!</v>
      </c>
      <c r="N26" s="128"/>
      <c r="O26" s="128"/>
      <c r="P26" s="133"/>
      <c r="Q26" s="134" t="e">
        <f t="shared" si="15"/>
        <v>#DIV/0!</v>
      </c>
      <c r="R26" s="135">
        <v>1.5</v>
      </c>
      <c r="S26" s="22">
        <v>1</v>
      </c>
      <c r="T26" s="198">
        <f t="shared" si="16"/>
        <v>0</v>
      </c>
      <c r="U26" s="22">
        <f t="shared" si="11"/>
        <v>0</v>
      </c>
      <c r="V26" s="154" t="e">
        <f t="shared" si="17"/>
        <v>#DIV/0!</v>
      </c>
      <c r="W26" s="136">
        <v>1</v>
      </c>
      <c r="X26" s="201">
        <f t="shared" si="18"/>
        <v>0</v>
      </c>
      <c r="Y26" s="136">
        <f t="shared" si="19"/>
        <v>0</v>
      </c>
      <c r="Z26" s="136">
        <f t="shared" si="26"/>
        <v>0</v>
      </c>
      <c r="AA26" s="136" t="e">
        <f t="shared" si="20"/>
        <v>#DIV/0!</v>
      </c>
      <c r="AB26" s="136">
        <v>1.25</v>
      </c>
      <c r="AC26" s="201">
        <f t="shared" si="21"/>
        <v>0</v>
      </c>
      <c r="AD26" s="155" t="e">
        <f>SUM(#REF!)</f>
        <v>#REF!</v>
      </c>
      <c r="AE26" s="151" t="e">
        <f t="shared" si="13"/>
        <v>#REF!</v>
      </c>
      <c r="AF26" s="151" t="e">
        <f t="shared" si="22"/>
        <v>#REF!</v>
      </c>
      <c r="AG26" s="152">
        <v>0.66666666666666663</v>
      </c>
      <c r="AH26" s="199">
        <f t="shared" si="23"/>
        <v>0</v>
      </c>
      <c r="AI26" s="24">
        <f t="shared" si="24"/>
        <v>0</v>
      </c>
      <c r="AJ26" s="153">
        <f t="shared" si="14"/>
        <v>0</v>
      </c>
      <c r="AK26" s="151" t="e">
        <f t="shared" si="25"/>
        <v>#DIV/0!</v>
      </c>
    </row>
    <row r="27" spans="1:37" ht="23.25" hidden="1" customHeight="1">
      <c r="A27" s="27"/>
      <c r="B27" s="159" t="s">
        <v>35</v>
      </c>
      <c r="C27" s="3"/>
      <c r="D27" s="3"/>
      <c r="E27" s="3"/>
      <c r="F27" s="3"/>
      <c r="G27" s="28"/>
      <c r="H27" s="5"/>
      <c r="I27" s="5"/>
      <c r="J27" s="5"/>
      <c r="K27" s="29"/>
      <c r="L27" s="29"/>
      <c r="M27" s="29"/>
      <c r="N27" s="5"/>
      <c r="O27" s="5"/>
      <c r="P27" s="8"/>
      <c r="Q27" s="9"/>
      <c r="R27" s="30"/>
      <c r="S27" s="31"/>
      <c r="T27" s="31"/>
      <c r="U27" s="31"/>
      <c r="V27" s="32"/>
      <c r="W27" s="31"/>
      <c r="X27" s="200"/>
      <c r="Y27" s="31"/>
      <c r="Z27" s="31"/>
      <c r="AA27" s="31"/>
      <c r="AB27" s="31"/>
      <c r="AC27" s="200"/>
      <c r="AD27" s="12"/>
      <c r="AE27" s="12"/>
      <c r="AF27" s="12"/>
      <c r="AG27" s="12"/>
      <c r="AH27" s="212"/>
      <c r="AI27" s="12"/>
      <c r="AJ27" s="12"/>
      <c r="AK27" s="12"/>
    </row>
    <row r="28" spans="1:37" ht="23.25" hidden="1" customHeight="1">
      <c r="A28" s="18"/>
      <c r="B28" s="36"/>
      <c r="C28" s="132"/>
      <c r="D28" s="129"/>
      <c r="E28" s="129"/>
      <c r="F28" s="129"/>
      <c r="G28" s="131"/>
      <c r="H28" s="132"/>
      <c r="I28" s="132"/>
      <c r="J28" s="132"/>
      <c r="K28" s="126"/>
      <c r="L28" s="126"/>
      <c r="M28" s="150" t="e">
        <f t="shared" si="10"/>
        <v>#DIV/0!</v>
      </c>
      <c r="N28" s="128"/>
      <c r="O28" s="128"/>
      <c r="P28" s="133"/>
      <c r="Q28" s="134" t="e">
        <f t="shared" si="15"/>
        <v>#DIV/0!</v>
      </c>
      <c r="R28" s="21">
        <v>1.5</v>
      </c>
      <c r="S28" s="22">
        <v>1</v>
      </c>
      <c r="T28" s="198">
        <f t="shared" ref="T28:T40" si="27">SUM(N28)</f>
        <v>0</v>
      </c>
      <c r="U28" s="22">
        <f t="shared" si="11"/>
        <v>0</v>
      </c>
      <c r="V28" s="23" t="e">
        <f t="shared" ref="V28:V40" si="28">U28*M28%</f>
        <v>#DIV/0!</v>
      </c>
      <c r="W28" s="22">
        <v>1</v>
      </c>
      <c r="X28" s="198">
        <f t="shared" ref="X28:X40" si="29">SUM(L28/35)</f>
        <v>0</v>
      </c>
      <c r="Y28" s="22">
        <f t="shared" ref="Y28:Y40" si="30">SUM(O28)</f>
        <v>0</v>
      </c>
      <c r="Z28" s="22">
        <f t="shared" ref="Z28:Z40" si="31">X28*Y28</f>
        <v>0</v>
      </c>
      <c r="AA28" s="22" t="e">
        <f t="shared" ref="AA28:AA40" si="32">Z28*M28%</f>
        <v>#DIV/0!</v>
      </c>
      <c r="AB28" s="136">
        <v>1.25</v>
      </c>
      <c r="AC28" s="198">
        <f t="shared" ref="AC28:AC40" si="33">SUM(L28/50)</f>
        <v>0</v>
      </c>
      <c r="AD28" s="24" t="e">
        <f>SUM(#REF!)</f>
        <v>#REF!</v>
      </c>
      <c r="AE28" s="151" t="e">
        <f t="shared" si="13"/>
        <v>#REF!</v>
      </c>
      <c r="AF28" s="151" t="e">
        <f t="shared" ref="AF28:AF40" si="34">AE28*M28%</f>
        <v>#REF!</v>
      </c>
      <c r="AG28" s="152">
        <v>0.66666666666666663</v>
      </c>
      <c r="AH28" s="199">
        <f t="shared" ref="AH28:AH40" si="35">SUM(L28/17)</f>
        <v>0</v>
      </c>
      <c r="AI28" s="24">
        <f t="shared" ref="AI28:AI40" si="36">SUM(P28)</f>
        <v>0</v>
      </c>
      <c r="AJ28" s="153">
        <f t="shared" si="14"/>
        <v>0</v>
      </c>
      <c r="AK28" s="151" t="e">
        <f t="shared" ref="AK28:AK40" si="37">AJ28*M28%</f>
        <v>#DIV/0!</v>
      </c>
    </row>
    <row r="29" spans="1:37" ht="23.25" hidden="1" customHeight="1">
      <c r="A29" s="18"/>
      <c r="B29" s="37"/>
      <c r="C29" s="132"/>
      <c r="D29" s="129"/>
      <c r="E29" s="129"/>
      <c r="F29" s="129"/>
      <c r="G29" s="131"/>
      <c r="H29" s="132"/>
      <c r="I29" s="132"/>
      <c r="J29" s="132"/>
      <c r="K29" s="126"/>
      <c r="L29" s="126"/>
      <c r="M29" s="150" t="e">
        <f t="shared" si="10"/>
        <v>#DIV/0!</v>
      </c>
      <c r="N29" s="128"/>
      <c r="O29" s="128"/>
      <c r="P29" s="133"/>
      <c r="Q29" s="134" t="e">
        <f t="shared" si="15"/>
        <v>#DIV/0!</v>
      </c>
      <c r="R29" s="21">
        <v>1.5</v>
      </c>
      <c r="S29" s="22">
        <v>1</v>
      </c>
      <c r="T29" s="198">
        <f t="shared" si="27"/>
        <v>0</v>
      </c>
      <c r="U29" s="22">
        <f t="shared" si="11"/>
        <v>0</v>
      </c>
      <c r="V29" s="23" t="e">
        <f t="shared" si="28"/>
        <v>#DIV/0!</v>
      </c>
      <c r="W29" s="22">
        <v>1</v>
      </c>
      <c r="X29" s="198">
        <f t="shared" si="29"/>
        <v>0</v>
      </c>
      <c r="Y29" s="22">
        <f t="shared" si="30"/>
        <v>0</v>
      </c>
      <c r="Z29" s="22">
        <f t="shared" si="31"/>
        <v>0</v>
      </c>
      <c r="AA29" s="22" t="e">
        <f t="shared" si="32"/>
        <v>#DIV/0!</v>
      </c>
      <c r="AB29" s="136">
        <v>1.25</v>
      </c>
      <c r="AC29" s="198">
        <f t="shared" si="33"/>
        <v>0</v>
      </c>
      <c r="AD29" s="24" t="e">
        <f>SUM(#REF!)</f>
        <v>#REF!</v>
      </c>
      <c r="AE29" s="151" t="e">
        <f t="shared" si="13"/>
        <v>#REF!</v>
      </c>
      <c r="AF29" s="151" t="e">
        <f t="shared" si="34"/>
        <v>#REF!</v>
      </c>
      <c r="AG29" s="152">
        <v>0.66666666666666663</v>
      </c>
      <c r="AH29" s="199">
        <f t="shared" si="35"/>
        <v>0</v>
      </c>
      <c r="AI29" s="24">
        <f t="shared" si="36"/>
        <v>0</v>
      </c>
      <c r="AJ29" s="153">
        <f t="shared" si="14"/>
        <v>0</v>
      </c>
      <c r="AK29" s="151" t="e">
        <f t="shared" si="37"/>
        <v>#DIV/0!</v>
      </c>
    </row>
    <row r="30" spans="1:37" ht="23.25" hidden="1" customHeight="1">
      <c r="A30" s="18"/>
      <c r="B30" s="19"/>
      <c r="C30" s="157"/>
      <c r="D30" s="129"/>
      <c r="E30" s="129"/>
      <c r="F30" s="129"/>
      <c r="G30" s="131"/>
      <c r="H30" s="132"/>
      <c r="I30" s="132"/>
      <c r="J30" s="132"/>
      <c r="K30" s="150"/>
      <c r="L30" s="150"/>
      <c r="M30" s="150" t="e">
        <f t="shared" si="10"/>
        <v>#DIV/0!</v>
      </c>
      <c r="N30" s="128"/>
      <c r="O30" s="128"/>
      <c r="P30" s="133"/>
      <c r="Q30" s="134" t="e">
        <f t="shared" si="15"/>
        <v>#DIV/0!</v>
      </c>
      <c r="R30" s="21">
        <v>1.5</v>
      </c>
      <c r="S30" s="22">
        <v>1</v>
      </c>
      <c r="T30" s="198">
        <f t="shared" si="27"/>
        <v>0</v>
      </c>
      <c r="U30" s="22">
        <f t="shared" si="11"/>
        <v>0</v>
      </c>
      <c r="V30" s="23" t="e">
        <f t="shared" si="28"/>
        <v>#DIV/0!</v>
      </c>
      <c r="W30" s="22">
        <v>1</v>
      </c>
      <c r="X30" s="198">
        <f t="shared" si="29"/>
        <v>0</v>
      </c>
      <c r="Y30" s="22">
        <f t="shared" si="30"/>
        <v>0</v>
      </c>
      <c r="Z30" s="22">
        <f t="shared" si="31"/>
        <v>0</v>
      </c>
      <c r="AA30" s="22" t="e">
        <f t="shared" si="32"/>
        <v>#DIV/0!</v>
      </c>
      <c r="AB30" s="136">
        <v>1.25</v>
      </c>
      <c r="AC30" s="198">
        <f t="shared" si="33"/>
        <v>0</v>
      </c>
      <c r="AD30" s="24" t="e">
        <f>SUM(#REF!)</f>
        <v>#REF!</v>
      </c>
      <c r="AE30" s="151" t="e">
        <f t="shared" si="13"/>
        <v>#REF!</v>
      </c>
      <c r="AF30" s="151" t="e">
        <f t="shared" si="34"/>
        <v>#REF!</v>
      </c>
      <c r="AG30" s="152">
        <v>0.66666666666666663</v>
      </c>
      <c r="AH30" s="199">
        <f t="shared" si="35"/>
        <v>0</v>
      </c>
      <c r="AI30" s="24">
        <f t="shared" si="36"/>
        <v>0</v>
      </c>
      <c r="AJ30" s="153">
        <f t="shared" si="14"/>
        <v>0</v>
      </c>
      <c r="AK30" s="151" t="e">
        <f t="shared" si="37"/>
        <v>#DIV/0!</v>
      </c>
    </row>
    <row r="31" spans="1:37" ht="23.25" hidden="1" customHeight="1">
      <c r="A31" s="18"/>
      <c r="B31" s="19"/>
      <c r="C31" s="157"/>
      <c r="D31" s="129"/>
      <c r="E31" s="129"/>
      <c r="F31" s="129"/>
      <c r="G31" s="131"/>
      <c r="H31" s="132"/>
      <c r="I31" s="132"/>
      <c r="J31" s="132"/>
      <c r="K31" s="150"/>
      <c r="L31" s="150"/>
      <c r="M31" s="150" t="e">
        <f t="shared" si="10"/>
        <v>#DIV/0!</v>
      </c>
      <c r="N31" s="128"/>
      <c r="O31" s="128"/>
      <c r="P31" s="133"/>
      <c r="Q31" s="134" t="e">
        <f t="shared" si="15"/>
        <v>#DIV/0!</v>
      </c>
      <c r="R31" s="21">
        <v>1.5</v>
      </c>
      <c r="S31" s="22">
        <v>1</v>
      </c>
      <c r="T31" s="198">
        <f t="shared" si="27"/>
        <v>0</v>
      </c>
      <c r="U31" s="22">
        <f t="shared" si="11"/>
        <v>0</v>
      </c>
      <c r="V31" s="23" t="e">
        <f t="shared" si="28"/>
        <v>#DIV/0!</v>
      </c>
      <c r="W31" s="22">
        <v>1</v>
      </c>
      <c r="X31" s="198">
        <f t="shared" si="29"/>
        <v>0</v>
      </c>
      <c r="Y31" s="22">
        <f t="shared" si="30"/>
        <v>0</v>
      </c>
      <c r="Z31" s="22">
        <f t="shared" si="31"/>
        <v>0</v>
      </c>
      <c r="AA31" s="22" t="e">
        <f t="shared" si="32"/>
        <v>#DIV/0!</v>
      </c>
      <c r="AB31" s="136">
        <v>1.25</v>
      </c>
      <c r="AC31" s="198">
        <f t="shared" si="33"/>
        <v>0</v>
      </c>
      <c r="AD31" s="24" t="e">
        <f>SUM(#REF!)</f>
        <v>#REF!</v>
      </c>
      <c r="AE31" s="151" t="e">
        <f t="shared" si="13"/>
        <v>#REF!</v>
      </c>
      <c r="AF31" s="151" t="e">
        <f t="shared" si="34"/>
        <v>#REF!</v>
      </c>
      <c r="AG31" s="152">
        <v>0.66666666666666663</v>
      </c>
      <c r="AH31" s="199">
        <f t="shared" si="35"/>
        <v>0</v>
      </c>
      <c r="AI31" s="24">
        <f t="shared" si="36"/>
        <v>0</v>
      </c>
      <c r="AJ31" s="153">
        <f t="shared" si="14"/>
        <v>0</v>
      </c>
      <c r="AK31" s="151" t="e">
        <f t="shared" si="37"/>
        <v>#DIV/0!</v>
      </c>
    </row>
    <row r="32" spans="1:37" ht="23.25" hidden="1" customHeight="1">
      <c r="A32" s="18"/>
      <c r="B32" s="19"/>
      <c r="C32" s="132"/>
      <c r="D32" s="129"/>
      <c r="E32" s="130"/>
      <c r="F32" s="129"/>
      <c r="G32" s="131"/>
      <c r="H32" s="128"/>
      <c r="I32" s="128"/>
      <c r="J32" s="128"/>
      <c r="K32" s="150"/>
      <c r="L32" s="150"/>
      <c r="M32" s="150" t="e">
        <f t="shared" si="10"/>
        <v>#DIV/0!</v>
      </c>
      <c r="N32" s="128"/>
      <c r="O32" s="128"/>
      <c r="P32" s="133"/>
      <c r="Q32" s="134" t="e">
        <f t="shared" si="15"/>
        <v>#DIV/0!</v>
      </c>
      <c r="R32" s="21">
        <v>1.5</v>
      </c>
      <c r="S32" s="22">
        <v>1</v>
      </c>
      <c r="T32" s="198">
        <f t="shared" si="27"/>
        <v>0</v>
      </c>
      <c r="U32" s="22">
        <f t="shared" si="11"/>
        <v>0</v>
      </c>
      <c r="V32" s="23" t="e">
        <f t="shared" si="28"/>
        <v>#DIV/0!</v>
      </c>
      <c r="W32" s="22">
        <v>1</v>
      </c>
      <c r="X32" s="198">
        <f t="shared" si="29"/>
        <v>0</v>
      </c>
      <c r="Y32" s="22">
        <f t="shared" si="30"/>
        <v>0</v>
      </c>
      <c r="Z32" s="22">
        <f t="shared" si="31"/>
        <v>0</v>
      </c>
      <c r="AA32" s="22" t="e">
        <f t="shared" si="32"/>
        <v>#DIV/0!</v>
      </c>
      <c r="AB32" s="136">
        <v>1.25</v>
      </c>
      <c r="AC32" s="198">
        <f t="shared" si="33"/>
        <v>0</v>
      </c>
      <c r="AD32" s="24" t="e">
        <f>SUM(#REF!)</f>
        <v>#REF!</v>
      </c>
      <c r="AE32" s="151" t="e">
        <f t="shared" si="13"/>
        <v>#REF!</v>
      </c>
      <c r="AF32" s="151" t="e">
        <f t="shared" si="34"/>
        <v>#REF!</v>
      </c>
      <c r="AG32" s="152">
        <v>0.66666666666666663</v>
      </c>
      <c r="AH32" s="199">
        <f t="shared" si="35"/>
        <v>0</v>
      </c>
      <c r="AI32" s="24">
        <f t="shared" si="36"/>
        <v>0</v>
      </c>
      <c r="AJ32" s="153">
        <f t="shared" si="14"/>
        <v>0</v>
      </c>
      <c r="AK32" s="151" t="e">
        <f t="shared" si="37"/>
        <v>#DIV/0!</v>
      </c>
    </row>
    <row r="33" spans="1:37" ht="23.25" hidden="1" customHeight="1">
      <c r="A33" s="18"/>
      <c r="B33" s="26"/>
      <c r="C33" s="132"/>
      <c r="D33" s="130"/>
      <c r="E33" s="129"/>
      <c r="F33" s="129"/>
      <c r="G33" s="131"/>
      <c r="H33" s="132"/>
      <c r="I33" s="132"/>
      <c r="J33" s="128"/>
      <c r="K33" s="126"/>
      <c r="L33" s="126"/>
      <c r="M33" s="150" t="e">
        <f t="shared" si="10"/>
        <v>#DIV/0!</v>
      </c>
      <c r="N33" s="128"/>
      <c r="O33" s="128"/>
      <c r="P33" s="133"/>
      <c r="Q33" s="134" t="e">
        <f t="shared" si="15"/>
        <v>#DIV/0!</v>
      </c>
      <c r="R33" s="21">
        <v>1.5</v>
      </c>
      <c r="S33" s="22">
        <v>1</v>
      </c>
      <c r="T33" s="198">
        <f t="shared" si="27"/>
        <v>0</v>
      </c>
      <c r="U33" s="22">
        <f t="shared" si="11"/>
        <v>0</v>
      </c>
      <c r="V33" s="23" t="e">
        <f t="shared" si="28"/>
        <v>#DIV/0!</v>
      </c>
      <c r="W33" s="22">
        <v>1</v>
      </c>
      <c r="X33" s="198">
        <f t="shared" si="29"/>
        <v>0</v>
      </c>
      <c r="Y33" s="22">
        <f t="shared" si="30"/>
        <v>0</v>
      </c>
      <c r="Z33" s="22">
        <f t="shared" si="31"/>
        <v>0</v>
      </c>
      <c r="AA33" s="22" t="e">
        <f t="shared" si="32"/>
        <v>#DIV/0!</v>
      </c>
      <c r="AB33" s="136">
        <v>1.25</v>
      </c>
      <c r="AC33" s="198">
        <f t="shared" si="33"/>
        <v>0</v>
      </c>
      <c r="AD33" s="24" t="e">
        <f>SUM(#REF!)</f>
        <v>#REF!</v>
      </c>
      <c r="AE33" s="151" t="e">
        <f t="shared" si="13"/>
        <v>#REF!</v>
      </c>
      <c r="AF33" s="151" t="e">
        <f t="shared" si="34"/>
        <v>#REF!</v>
      </c>
      <c r="AG33" s="152">
        <v>0.66666666666666663</v>
      </c>
      <c r="AH33" s="199">
        <f t="shared" si="35"/>
        <v>0</v>
      </c>
      <c r="AI33" s="24">
        <f t="shared" si="36"/>
        <v>0</v>
      </c>
      <c r="AJ33" s="153">
        <f t="shared" si="14"/>
        <v>0</v>
      </c>
      <c r="AK33" s="151" t="e">
        <f t="shared" si="37"/>
        <v>#DIV/0!</v>
      </c>
    </row>
    <row r="34" spans="1:37" ht="23.25" hidden="1" customHeight="1">
      <c r="A34" s="18"/>
      <c r="B34" s="26"/>
      <c r="C34" s="132"/>
      <c r="D34" s="130"/>
      <c r="E34" s="129"/>
      <c r="F34" s="129"/>
      <c r="G34" s="131"/>
      <c r="H34" s="132"/>
      <c r="I34" s="132"/>
      <c r="J34" s="128"/>
      <c r="K34" s="126"/>
      <c r="L34" s="126"/>
      <c r="M34" s="150" t="e">
        <f t="shared" si="10"/>
        <v>#DIV/0!</v>
      </c>
      <c r="N34" s="128"/>
      <c r="O34" s="128"/>
      <c r="P34" s="133"/>
      <c r="Q34" s="134" t="e">
        <f t="shared" si="15"/>
        <v>#DIV/0!</v>
      </c>
      <c r="R34" s="21">
        <v>1.5</v>
      </c>
      <c r="S34" s="22">
        <v>1</v>
      </c>
      <c r="T34" s="198">
        <f t="shared" si="27"/>
        <v>0</v>
      </c>
      <c r="U34" s="22">
        <f t="shared" si="11"/>
        <v>0</v>
      </c>
      <c r="V34" s="23" t="e">
        <f t="shared" si="28"/>
        <v>#DIV/0!</v>
      </c>
      <c r="W34" s="22">
        <v>1</v>
      </c>
      <c r="X34" s="198">
        <f t="shared" si="29"/>
        <v>0</v>
      </c>
      <c r="Y34" s="22">
        <f t="shared" si="30"/>
        <v>0</v>
      </c>
      <c r="Z34" s="22">
        <f t="shared" si="31"/>
        <v>0</v>
      </c>
      <c r="AA34" s="22" t="e">
        <f t="shared" si="32"/>
        <v>#DIV/0!</v>
      </c>
      <c r="AB34" s="136">
        <v>1.25</v>
      </c>
      <c r="AC34" s="198">
        <f t="shared" si="33"/>
        <v>0</v>
      </c>
      <c r="AD34" s="24" t="e">
        <f>SUM(#REF!)</f>
        <v>#REF!</v>
      </c>
      <c r="AE34" s="151" t="e">
        <f t="shared" si="13"/>
        <v>#REF!</v>
      </c>
      <c r="AF34" s="151" t="e">
        <f t="shared" si="34"/>
        <v>#REF!</v>
      </c>
      <c r="AG34" s="152">
        <v>0.66666666666666663</v>
      </c>
      <c r="AH34" s="199">
        <f t="shared" si="35"/>
        <v>0</v>
      </c>
      <c r="AI34" s="24">
        <f t="shared" si="36"/>
        <v>0</v>
      </c>
      <c r="AJ34" s="153">
        <f t="shared" si="14"/>
        <v>0</v>
      </c>
      <c r="AK34" s="151" t="e">
        <f t="shared" si="37"/>
        <v>#DIV/0!</v>
      </c>
    </row>
    <row r="35" spans="1:37" ht="23.25" hidden="1" customHeight="1">
      <c r="A35" s="18"/>
      <c r="B35" s="26"/>
      <c r="C35" s="132"/>
      <c r="D35" s="130"/>
      <c r="E35" s="129"/>
      <c r="F35" s="129"/>
      <c r="G35" s="131"/>
      <c r="H35" s="132"/>
      <c r="I35" s="132"/>
      <c r="J35" s="128"/>
      <c r="K35" s="126"/>
      <c r="L35" s="126"/>
      <c r="M35" s="150" t="e">
        <f t="shared" si="10"/>
        <v>#DIV/0!</v>
      </c>
      <c r="N35" s="128"/>
      <c r="O35" s="128"/>
      <c r="P35" s="133"/>
      <c r="Q35" s="134" t="e">
        <f t="shared" si="15"/>
        <v>#DIV/0!</v>
      </c>
      <c r="R35" s="21">
        <v>1.5</v>
      </c>
      <c r="S35" s="22">
        <v>1</v>
      </c>
      <c r="T35" s="198">
        <f t="shared" si="27"/>
        <v>0</v>
      </c>
      <c r="U35" s="22">
        <f t="shared" si="11"/>
        <v>0</v>
      </c>
      <c r="V35" s="23" t="e">
        <f t="shared" si="28"/>
        <v>#DIV/0!</v>
      </c>
      <c r="W35" s="22">
        <v>1</v>
      </c>
      <c r="X35" s="198">
        <f t="shared" si="29"/>
        <v>0</v>
      </c>
      <c r="Y35" s="22">
        <f t="shared" si="30"/>
        <v>0</v>
      </c>
      <c r="Z35" s="22">
        <f t="shared" si="31"/>
        <v>0</v>
      </c>
      <c r="AA35" s="22" t="e">
        <f t="shared" si="32"/>
        <v>#DIV/0!</v>
      </c>
      <c r="AB35" s="136">
        <v>1.25</v>
      </c>
      <c r="AC35" s="198">
        <f t="shared" si="33"/>
        <v>0</v>
      </c>
      <c r="AD35" s="24" t="e">
        <f>SUM(#REF!)</f>
        <v>#REF!</v>
      </c>
      <c r="AE35" s="151" t="e">
        <f t="shared" si="13"/>
        <v>#REF!</v>
      </c>
      <c r="AF35" s="151" t="e">
        <f t="shared" si="34"/>
        <v>#REF!</v>
      </c>
      <c r="AG35" s="152">
        <v>0.66666666666666663</v>
      </c>
      <c r="AH35" s="199">
        <f t="shared" si="35"/>
        <v>0</v>
      </c>
      <c r="AI35" s="24">
        <f t="shared" si="36"/>
        <v>0</v>
      </c>
      <c r="AJ35" s="153">
        <f t="shared" si="14"/>
        <v>0</v>
      </c>
      <c r="AK35" s="151" t="e">
        <f t="shared" si="37"/>
        <v>#DIV/0!</v>
      </c>
    </row>
    <row r="36" spans="1:37" ht="23.25" hidden="1" customHeight="1">
      <c r="A36" s="38"/>
      <c r="B36" s="39"/>
      <c r="C36" s="160"/>
      <c r="D36" s="130"/>
      <c r="E36" s="161"/>
      <c r="F36" s="161"/>
      <c r="G36" s="162"/>
      <c r="H36" s="160"/>
      <c r="I36" s="160"/>
      <c r="J36" s="128"/>
      <c r="K36" s="163"/>
      <c r="L36" s="163"/>
      <c r="M36" s="150" t="e">
        <f t="shared" si="10"/>
        <v>#DIV/0!</v>
      </c>
      <c r="N36" s="128"/>
      <c r="O36" s="128"/>
      <c r="P36" s="133"/>
      <c r="Q36" s="134" t="e">
        <f t="shared" si="15"/>
        <v>#DIV/0!</v>
      </c>
      <c r="R36" s="21">
        <v>1.5</v>
      </c>
      <c r="S36" s="22">
        <v>1</v>
      </c>
      <c r="T36" s="198">
        <f t="shared" si="27"/>
        <v>0</v>
      </c>
      <c r="U36" s="22">
        <f t="shared" si="11"/>
        <v>0</v>
      </c>
      <c r="V36" s="23" t="e">
        <f t="shared" si="28"/>
        <v>#DIV/0!</v>
      </c>
      <c r="W36" s="22">
        <v>1</v>
      </c>
      <c r="X36" s="198">
        <f t="shared" si="29"/>
        <v>0</v>
      </c>
      <c r="Y36" s="22">
        <f t="shared" si="30"/>
        <v>0</v>
      </c>
      <c r="Z36" s="22">
        <f t="shared" si="31"/>
        <v>0</v>
      </c>
      <c r="AA36" s="22" t="e">
        <f t="shared" si="32"/>
        <v>#DIV/0!</v>
      </c>
      <c r="AB36" s="136">
        <v>1.25</v>
      </c>
      <c r="AC36" s="198">
        <f t="shared" si="33"/>
        <v>0</v>
      </c>
      <c r="AD36" s="24" t="e">
        <f>SUM(#REF!)</f>
        <v>#REF!</v>
      </c>
      <c r="AE36" s="151" t="e">
        <f t="shared" si="13"/>
        <v>#REF!</v>
      </c>
      <c r="AF36" s="151" t="e">
        <f t="shared" si="34"/>
        <v>#REF!</v>
      </c>
      <c r="AG36" s="152">
        <v>0.66666666666666663</v>
      </c>
      <c r="AH36" s="199">
        <f t="shared" si="35"/>
        <v>0</v>
      </c>
      <c r="AI36" s="24">
        <f t="shared" si="36"/>
        <v>0</v>
      </c>
      <c r="AJ36" s="153">
        <f t="shared" si="14"/>
        <v>0</v>
      </c>
      <c r="AK36" s="151" t="e">
        <f t="shared" si="37"/>
        <v>#DIV/0!</v>
      </c>
    </row>
    <row r="37" spans="1:37" ht="23.25" hidden="1" customHeight="1">
      <c r="A37" s="18"/>
      <c r="B37" s="33"/>
      <c r="C37" s="132"/>
      <c r="D37" s="129"/>
      <c r="E37" s="129"/>
      <c r="F37" s="129"/>
      <c r="G37" s="131"/>
      <c r="H37" s="132"/>
      <c r="I37" s="132"/>
      <c r="J37" s="132"/>
      <c r="K37" s="126"/>
      <c r="L37" s="126"/>
      <c r="M37" s="150" t="e">
        <f t="shared" si="10"/>
        <v>#DIV/0!</v>
      </c>
      <c r="N37" s="128"/>
      <c r="O37" s="128"/>
      <c r="P37" s="133"/>
      <c r="Q37" s="134" t="e">
        <f t="shared" si="15"/>
        <v>#DIV/0!</v>
      </c>
      <c r="R37" s="21">
        <v>1.5</v>
      </c>
      <c r="S37" s="22">
        <v>1</v>
      </c>
      <c r="T37" s="198">
        <f t="shared" si="27"/>
        <v>0</v>
      </c>
      <c r="U37" s="22">
        <f t="shared" si="11"/>
        <v>0</v>
      </c>
      <c r="V37" s="23" t="e">
        <f t="shared" si="28"/>
        <v>#DIV/0!</v>
      </c>
      <c r="W37" s="22">
        <v>1</v>
      </c>
      <c r="X37" s="198">
        <f t="shared" si="29"/>
        <v>0</v>
      </c>
      <c r="Y37" s="22">
        <f t="shared" si="30"/>
        <v>0</v>
      </c>
      <c r="Z37" s="22">
        <f t="shared" si="31"/>
        <v>0</v>
      </c>
      <c r="AA37" s="22" t="e">
        <f t="shared" si="32"/>
        <v>#DIV/0!</v>
      </c>
      <c r="AB37" s="136">
        <v>1.25</v>
      </c>
      <c r="AC37" s="198">
        <f t="shared" si="33"/>
        <v>0</v>
      </c>
      <c r="AD37" s="24" t="e">
        <f>SUM(#REF!)</f>
        <v>#REF!</v>
      </c>
      <c r="AE37" s="151" t="e">
        <f t="shared" si="13"/>
        <v>#REF!</v>
      </c>
      <c r="AF37" s="151" t="e">
        <f t="shared" si="34"/>
        <v>#REF!</v>
      </c>
      <c r="AG37" s="152">
        <v>0.66666666666666663</v>
      </c>
      <c r="AH37" s="199">
        <f t="shared" si="35"/>
        <v>0</v>
      </c>
      <c r="AI37" s="24">
        <f t="shared" si="36"/>
        <v>0</v>
      </c>
      <c r="AJ37" s="153">
        <f t="shared" si="14"/>
        <v>0</v>
      </c>
      <c r="AK37" s="151" t="e">
        <f t="shared" si="37"/>
        <v>#DIV/0!</v>
      </c>
    </row>
    <row r="38" spans="1:37" ht="23.25" hidden="1" customHeight="1">
      <c r="A38" s="34"/>
      <c r="B38" s="33"/>
      <c r="C38" s="130"/>
      <c r="D38" s="129"/>
      <c r="E38" s="129"/>
      <c r="F38" s="129"/>
      <c r="G38" s="131"/>
      <c r="H38" s="128"/>
      <c r="I38" s="128"/>
      <c r="J38" s="128"/>
      <c r="K38" s="126"/>
      <c r="L38" s="126"/>
      <c r="M38" s="150" t="e">
        <f t="shared" si="10"/>
        <v>#DIV/0!</v>
      </c>
      <c r="N38" s="128"/>
      <c r="O38" s="128"/>
      <c r="P38" s="133"/>
      <c r="Q38" s="134" t="e">
        <f t="shared" si="15"/>
        <v>#DIV/0!</v>
      </c>
      <c r="R38" s="21">
        <v>1.5</v>
      </c>
      <c r="S38" s="22">
        <v>1</v>
      </c>
      <c r="T38" s="198">
        <f t="shared" si="27"/>
        <v>0</v>
      </c>
      <c r="U38" s="22">
        <f t="shared" si="11"/>
        <v>0</v>
      </c>
      <c r="V38" s="23" t="e">
        <f t="shared" si="28"/>
        <v>#DIV/0!</v>
      </c>
      <c r="W38" s="22">
        <v>1</v>
      </c>
      <c r="X38" s="198">
        <f t="shared" si="29"/>
        <v>0</v>
      </c>
      <c r="Y38" s="22">
        <f t="shared" si="30"/>
        <v>0</v>
      </c>
      <c r="Z38" s="22">
        <f t="shared" si="31"/>
        <v>0</v>
      </c>
      <c r="AA38" s="22" t="e">
        <f t="shared" si="32"/>
        <v>#DIV/0!</v>
      </c>
      <c r="AB38" s="136">
        <v>1.25</v>
      </c>
      <c r="AC38" s="198">
        <f t="shared" si="33"/>
        <v>0</v>
      </c>
      <c r="AD38" s="24" t="e">
        <f>SUM(#REF!)</f>
        <v>#REF!</v>
      </c>
      <c r="AE38" s="151" t="e">
        <f t="shared" si="13"/>
        <v>#REF!</v>
      </c>
      <c r="AF38" s="151" t="e">
        <f t="shared" si="34"/>
        <v>#REF!</v>
      </c>
      <c r="AG38" s="152">
        <v>0.66666666666666663</v>
      </c>
      <c r="AH38" s="199">
        <f t="shared" si="35"/>
        <v>0</v>
      </c>
      <c r="AI38" s="24">
        <f t="shared" si="36"/>
        <v>0</v>
      </c>
      <c r="AJ38" s="153">
        <f t="shared" si="14"/>
        <v>0</v>
      </c>
      <c r="AK38" s="151" t="e">
        <f t="shared" si="37"/>
        <v>#DIV/0!</v>
      </c>
    </row>
    <row r="39" spans="1:37" ht="23.25" hidden="1" customHeight="1">
      <c r="A39" s="18"/>
      <c r="B39" s="40"/>
      <c r="C39" s="132"/>
      <c r="D39" s="130"/>
      <c r="E39" s="130"/>
      <c r="F39" s="130"/>
      <c r="G39" s="131"/>
      <c r="H39" s="132"/>
      <c r="I39" s="132"/>
      <c r="J39" s="132"/>
      <c r="K39" s="126"/>
      <c r="L39" s="126"/>
      <c r="M39" s="150" t="e">
        <f t="shared" si="10"/>
        <v>#DIV/0!</v>
      </c>
      <c r="N39" s="128"/>
      <c r="O39" s="128"/>
      <c r="P39" s="133"/>
      <c r="Q39" s="134" t="e">
        <f t="shared" si="15"/>
        <v>#DIV/0!</v>
      </c>
      <c r="R39" s="21">
        <v>1.5</v>
      </c>
      <c r="S39" s="22">
        <v>1</v>
      </c>
      <c r="T39" s="198">
        <f t="shared" si="27"/>
        <v>0</v>
      </c>
      <c r="U39" s="22">
        <f t="shared" si="11"/>
        <v>0</v>
      </c>
      <c r="V39" s="23" t="e">
        <f t="shared" si="28"/>
        <v>#DIV/0!</v>
      </c>
      <c r="W39" s="22">
        <v>1</v>
      </c>
      <c r="X39" s="198">
        <f t="shared" si="29"/>
        <v>0</v>
      </c>
      <c r="Y39" s="22">
        <f t="shared" si="30"/>
        <v>0</v>
      </c>
      <c r="Z39" s="22">
        <f t="shared" si="31"/>
        <v>0</v>
      </c>
      <c r="AA39" s="22" t="e">
        <f t="shared" si="32"/>
        <v>#DIV/0!</v>
      </c>
      <c r="AB39" s="136">
        <v>1.25</v>
      </c>
      <c r="AC39" s="198">
        <f t="shared" si="33"/>
        <v>0</v>
      </c>
      <c r="AD39" s="24" t="e">
        <f>SUM(#REF!)</f>
        <v>#REF!</v>
      </c>
      <c r="AE39" s="151" t="e">
        <f t="shared" si="13"/>
        <v>#REF!</v>
      </c>
      <c r="AF39" s="151" t="e">
        <f t="shared" si="34"/>
        <v>#REF!</v>
      </c>
      <c r="AG39" s="152">
        <v>0.66666666666666663</v>
      </c>
      <c r="AH39" s="199">
        <f t="shared" si="35"/>
        <v>0</v>
      </c>
      <c r="AI39" s="24">
        <f t="shared" si="36"/>
        <v>0</v>
      </c>
      <c r="AJ39" s="153">
        <f t="shared" si="14"/>
        <v>0</v>
      </c>
      <c r="AK39" s="151" t="e">
        <f t="shared" si="37"/>
        <v>#DIV/0!</v>
      </c>
    </row>
    <row r="40" spans="1:37" ht="23.25" hidden="1" customHeight="1">
      <c r="A40" s="41"/>
      <c r="B40" s="42"/>
      <c r="C40" s="164"/>
      <c r="D40" s="165"/>
      <c r="E40" s="165"/>
      <c r="F40" s="166"/>
      <c r="G40" s="167"/>
      <c r="H40" s="168"/>
      <c r="I40" s="164"/>
      <c r="J40" s="164"/>
      <c r="K40" s="169"/>
      <c r="L40" s="169"/>
      <c r="M40" s="150" t="e">
        <f t="shared" si="10"/>
        <v>#DIV/0!</v>
      </c>
      <c r="N40" s="170"/>
      <c r="O40" s="171"/>
      <c r="P40" s="172"/>
      <c r="Q40" s="134" t="e">
        <f t="shared" si="15"/>
        <v>#DIV/0!</v>
      </c>
      <c r="R40" s="21">
        <v>1.5</v>
      </c>
      <c r="S40" s="22">
        <v>1</v>
      </c>
      <c r="T40" s="198">
        <f t="shared" si="27"/>
        <v>0</v>
      </c>
      <c r="U40" s="22">
        <f t="shared" si="11"/>
        <v>0</v>
      </c>
      <c r="V40" s="23" t="e">
        <f t="shared" si="28"/>
        <v>#DIV/0!</v>
      </c>
      <c r="W40" s="22">
        <v>1</v>
      </c>
      <c r="X40" s="198">
        <f t="shared" si="29"/>
        <v>0</v>
      </c>
      <c r="Y40" s="22">
        <f t="shared" si="30"/>
        <v>0</v>
      </c>
      <c r="Z40" s="22">
        <f t="shared" si="31"/>
        <v>0</v>
      </c>
      <c r="AA40" s="22" t="e">
        <f t="shared" si="32"/>
        <v>#DIV/0!</v>
      </c>
      <c r="AB40" s="136">
        <v>1.25</v>
      </c>
      <c r="AC40" s="198">
        <f t="shared" si="33"/>
        <v>0</v>
      </c>
      <c r="AD40" s="24" t="e">
        <f>SUM(#REF!)</f>
        <v>#REF!</v>
      </c>
      <c r="AE40" s="151" t="e">
        <f t="shared" si="13"/>
        <v>#REF!</v>
      </c>
      <c r="AF40" s="151" t="e">
        <f t="shared" si="34"/>
        <v>#REF!</v>
      </c>
      <c r="AG40" s="152">
        <v>0.66666666666666663</v>
      </c>
      <c r="AH40" s="199">
        <f t="shared" si="35"/>
        <v>0</v>
      </c>
      <c r="AI40" s="43">
        <f t="shared" si="36"/>
        <v>0</v>
      </c>
      <c r="AJ40" s="153">
        <f t="shared" si="14"/>
        <v>0</v>
      </c>
      <c r="AK40" s="151" t="e">
        <f t="shared" si="37"/>
        <v>#DIV/0!</v>
      </c>
    </row>
    <row r="41" spans="1:37" ht="23.25" hidden="1" customHeight="1">
      <c r="A41" s="87"/>
      <c r="B41" s="88"/>
      <c r="C41" s="89"/>
      <c r="D41" s="89"/>
      <c r="E41" s="89"/>
      <c r="F41" s="89"/>
      <c r="G41" s="1903" t="s">
        <v>38</v>
      </c>
      <c r="H41" s="1904"/>
      <c r="I41" s="1904"/>
      <c r="J41" s="1904"/>
      <c r="K41" s="89"/>
      <c r="L41" s="89"/>
      <c r="M41" s="89" t="e">
        <f>SUM(M6:M40)</f>
        <v>#DIV/0!</v>
      </c>
      <c r="N41" s="89">
        <f>SUM(N6:N40)</f>
        <v>36</v>
      </c>
      <c r="O41" s="89">
        <f>SUM(O6:O40)</f>
        <v>180</v>
      </c>
      <c r="P41" s="89">
        <f>SUM(P1:P40)</f>
        <v>0</v>
      </c>
      <c r="Q41" s="90"/>
      <c r="R41" s="91"/>
      <c r="S41" s="92"/>
      <c r="T41" s="92"/>
      <c r="U41" s="92"/>
      <c r="V41" s="92"/>
      <c r="W41" s="92"/>
      <c r="X41" s="202"/>
      <c r="Y41" s="92"/>
      <c r="Z41" s="92"/>
      <c r="AA41" s="92"/>
      <c r="AB41" s="92"/>
      <c r="AC41" s="202"/>
      <c r="AD41" s="93"/>
      <c r="AE41" s="93"/>
      <c r="AF41" s="93"/>
      <c r="AG41" s="93"/>
      <c r="AH41" s="213"/>
      <c r="AI41" s="93"/>
      <c r="AJ41" s="93"/>
      <c r="AK41" s="93"/>
    </row>
    <row r="42" spans="1:37" ht="23.25" hidden="1" customHeight="1">
      <c r="A42" s="44"/>
      <c r="B42" s="45"/>
      <c r="C42" s="46"/>
      <c r="D42" s="47"/>
      <c r="E42" s="48"/>
      <c r="F42" s="49"/>
      <c r="G42" s="50"/>
      <c r="H42" s="51"/>
      <c r="I42" s="45"/>
      <c r="J42" s="45"/>
      <c r="K42" s="52"/>
      <c r="L42" s="53"/>
      <c r="M42" s="53"/>
      <c r="N42" s="54"/>
      <c r="O42" s="55"/>
      <c r="P42" s="56"/>
      <c r="Q42" s="57"/>
      <c r="R42" s="58"/>
      <c r="S42" s="59"/>
      <c r="T42" s="60"/>
      <c r="U42" s="60"/>
      <c r="V42" s="59"/>
      <c r="W42" s="61"/>
      <c r="X42" s="203"/>
      <c r="Y42" s="60"/>
      <c r="Z42" s="60"/>
      <c r="AA42" s="59"/>
      <c r="AB42" s="59"/>
      <c r="AC42" s="203"/>
      <c r="AD42" s="62"/>
      <c r="AE42" s="63"/>
      <c r="AF42" s="64"/>
      <c r="AG42" s="62"/>
      <c r="AH42" s="214"/>
      <c r="AI42" s="62"/>
      <c r="AJ42" s="64"/>
      <c r="AK42" s="64"/>
    </row>
    <row r="43" spans="1:37" ht="23.25" hidden="1" customHeight="1">
      <c r="A43" s="65"/>
      <c r="B43" s="66" t="s">
        <v>27</v>
      </c>
      <c r="C43" s="67"/>
      <c r="D43" s="67"/>
      <c r="E43" s="65"/>
      <c r="F43" s="65"/>
      <c r="G43" s="67"/>
      <c r="H43" s="65"/>
      <c r="I43" s="65"/>
      <c r="J43" s="65"/>
      <c r="K43" s="65"/>
      <c r="L43" s="67"/>
      <c r="M43" s="67"/>
      <c r="N43" s="67"/>
      <c r="O43" s="65"/>
      <c r="P43" s="65"/>
      <c r="Q43" s="65"/>
      <c r="R43" s="68"/>
      <c r="S43" s="69"/>
      <c r="T43" s="70"/>
      <c r="U43" s="70"/>
      <c r="V43" s="71"/>
      <c r="W43" s="70"/>
      <c r="X43" s="204"/>
      <c r="Y43" s="70"/>
      <c r="Z43" s="70"/>
      <c r="AA43" s="71"/>
      <c r="AB43" s="71"/>
      <c r="AC43" s="204"/>
      <c r="AD43" s="72"/>
      <c r="AE43" s="73"/>
      <c r="AF43" s="72"/>
      <c r="AG43" s="72"/>
      <c r="AH43" s="215"/>
      <c r="AI43" s="72"/>
      <c r="AJ43" s="72"/>
      <c r="AK43" s="72"/>
    </row>
    <row r="44" spans="1:37" ht="23.25" hidden="1" customHeight="1">
      <c r="A44" s="65"/>
      <c r="B44" s="173" t="s">
        <v>35</v>
      </c>
      <c r="C44" s="65"/>
      <c r="D44" s="65"/>
      <c r="E44" s="65"/>
      <c r="F44" s="65"/>
      <c r="G44" s="65"/>
      <c r="H44" s="65"/>
      <c r="I44" s="65"/>
      <c r="J44" s="65"/>
      <c r="K44" s="74"/>
      <c r="L44" s="74"/>
      <c r="M44" s="74"/>
      <c r="N44" s="65"/>
      <c r="O44" s="65"/>
      <c r="P44" s="65"/>
      <c r="Q44" s="65"/>
      <c r="R44" s="68"/>
      <c r="S44" s="75"/>
      <c r="T44" s="70"/>
      <c r="U44" s="70"/>
      <c r="V44" s="70"/>
      <c r="W44" s="70"/>
      <c r="X44" s="205"/>
      <c r="Y44" s="70"/>
      <c r="Z44" s="70"/>
      <c r="AA44" s="70"/>
      <c r="AB44" s="70"/>
      <c r="AC44" s="205"/>
      <c r="AD44" s="73"/>
      <c r="AE44" s="73"/>
      <c r="AF44" s="73"/>
      <c r="AG44" s="73"/>
      <c r="AH44" s="216"/>
      <c r="AI44" s="73"/>
      <c r="AJ44" s="73"/>
      <c r="AK44" s="73"/>
    </row>
    <row r="45" spans="1:37" ht="23.25" hidden="1" customHeight="1">
      <c r="A45" s="65"/>
      <c r="B45" s="174" t="s">
        <v>28</v>
      </c>
      <c r="C45" s="65"/>
      <c r="D45" s="76"/>
      <c r="E45" s="76"/>
      <c r="F45" s="76"/>
      <c r="G45" s="65"/>
      <c r="H45" s="65"/>
      <c r="I45" s="76"/>
      <c r="J45" s="65"/>
      <c r="K45" s="76"/>
      <c r="L45" s="76"/>
      <c r="M45" s="76"/>
      <c r="N45" s="65"/>
      <c r="O45" s="76"/>
      <c r="P45" s="65"/>
      <c r="Q45" s="65"/>
      <c r="R45" s="77"/>
      <c r="S45" s="75"/>
      <c r="T45" s="78"/>
      <c r="U45" s="78"/>
      <c r="V45" s="70"/>
      <c r="W45" s="70"/>
      <c r="X45" s="206"/>
      <c r="Y45" s="78"/>
      <c r="Z45" s="78"/>
      <c r="AA45" s="78"/>
      <c r="AB45" s="78"/>
      <c r="AC45" s="206"/>
      <c r="AD45" s="79"/>
      <c r="AE45" s="79"/>
      <c r="AF45" s="73"/>
      <c r="AG45" s="79"/>
      <c r="AH45" s="217"/>
      <c r="AI45" s="79"/>
      <c r="AJ45" s="73"/>
      <c r="AK45" s="79"/>
    </row>
    <row r="46" spans="1:37" ht="27.75" hidden="1" customHeight="1">
      <c r="A46" s="175"/>
      <c r="B46" s="176"/>
      <c r="C46" s="177"/>
      <c r="D46" s="178"/>
      <c r="E46" s="178"/>
      <c r="F46" s="178"/>
      <c r="G46" s="179"/>
      <c r="H46" s="177"/>
      <c r="I46" s="180"/>
      <c r="J46" s="177"/>
      <c r="K46" s="181"/>
      <c r="L46" s="181"/>
      <c r="M46" s="150" t="e">
        <f t="shared" ref="M46:M56" si="38">(K46/L46)*100</f>
        <v>#DIV/0!</v>
      </c>
      <c r="N46" s="182"/>
      <c r="O46" s="183"/>
      <c r="P46" s="184"/>
      <c r="Q46" s="134" t="e">
        <f t="shared" ref="Q46:Q56" si="39">V46+AA46+AF46+AK46</f>
        <v>#DIV/0!</v>
      </c>
      <c r="R46" s="135">
        <v>1.5</v>
      </c>
      <c r="S46" s="185">
        <v>1</v>
      </c>
      <c r="T46" s="136">
        <f>SUM(N46)</f>
        <v>0</v>
      </c>
      <c r="U46" s="22">
        <f t="shared" ref="U46:U56" si="40">T46*R46</f>
        <v>0</v>
      </c>
      <c r="V46" s="154" t="e">
        <f>U46*M46%</f>
        <v>#DIV/0!</v>
      </c>
      <c r="W46" s="185">
        <v>1</v>
      </c>
      <c r="X46" s="201">
        <f>SUM(L46/35)</f>
        <v>0</v>
      </c>
      <c r="Y46" s="136">
        <f>SUM(O46)</f>
        <v>0</v>
      </c>
      <c r="Z46" s="136">
        <f t="shared" ref="Z46:Z56" si="41">X46*Y46</f>
        <v>0</v>
      </c>
      <c r="AA46" s="136" t="e">
        <f>Z46*M46%</f>
        <v>#DIV/0!</v>
      </c>
      <c r="AB46" s="136">
        <v>1.25</v>
      </c>
      <c r="AC46" s="201">
        <f>SUM(L46/50)</f>
        <v>0</v>
      </c>
      <c r="AD46" s="155" t="e">
        <f>SUM(#REF!)</f>
        <v>#REF!</v>
      </c>
      <c r="AE46" s="151" t="e">
        <f t="shared" ref="AE46:AE56" si="42">(AC46*AD46)*AB46</f>
        <v>#REF!</v>
      </c>
      <c r="AF46" s="151" t="e">
        <f>AE46*M46%</f>
        <v>#REF!</v>
      </c>
      <c r="AG46" s="152">
        <v>0.66666666666666663</v>
      </c>
      <c r="AH46" s="218">
        <f>SUM(L46/17)</f>
        <v>0</v>
      </c>
      <c r="AI46" s="155">
        <f>SUM(P46)</f>
        <v>0</v>
      </c>
      <c r="AJ46" s="153">
        <f t="shared" ref="AJ46:AJ56" si="43">(AH46*AI46)*AG46</f>
        <v>0</v>
      </c>
      <c r="AK46" s="151" t="e">
        <f>AJ46*M46%</f>
        <v>#DIV/0!</v>
      </c>
    </row>
    <row r="47" spans="1:37" ht="27.75" hidden="1" customHeight="1">
      <c r="A47" s="186"/>
      <c r="B47" s="127"/>
      <c r="C47" s="132"/>
      <c r="D47" s="129"/>
      <c r="E47" s="129"/>
      <c r="F47" s="129"/>
      <c r="G47" s="131"/>
      <c r="H47" s="132"/>
      <c r="I47" s="132"/>
      <c r="J47" s="132"/>
      <c r="K47" s="126"/>
      <c r="L47" s="126"/>
      <c r="M47" s="150" t="e">
        <f t="shared" si="38"/>
        <v>#DIV/0!</v>
      </c>
      <c r="N47" s="128"/>
      <c r="O47" s="128"/>
      <c r="P47" s="133"/>
      <c r="Q47" s="134" t="e">
        <f t="shared" si="39"/>
        <v>#DIV/0!</v>
      </c>
      <c r="R47" s="135">
        <v>1.5</v>
      </c>
      <c r="S47" s="185">
        <v>1</v>
      </c>
      <c r="T47" s="136">
        <f>SUM(N47)</f>
        <v>0</v>
      </c>
      <c r="U47" s="22">
        <f t="shared" si="40"/>
        <v>0</v>
      </c>
      <c r="V47" s="154" t="e">
        <f>U47*M47%</f>
        <v>#DIV/0!</v>
      </c>
      <c r="W47" s="136">
        <v>1</v>
      </c>
      <c r="X47" s="201">
        <f>SUM(L47/35)</f>
        <v>0</v>
      </c>
      <c r="Y47" s="136">
        <f>SUM(O47)</f>
        <v>0</v>
      </c>
      <c r="Z47" s="136">
        <f t="shared" si="41"/>
        <v>0</v>
      </c>
      <c r="AA47" s="136" t="e">
        <f>Z47*M47%</f>
        <v>#DIV/0!</v>
      </c>
      <c r="AB47" s="136">
        <v>1.25</v>
      </c>
      <c r="AC47" s="201">
        <f>SUM(L47/50)</f>
        <v>0</v>
      </c>
      <c r="AD47" s="155" t="e">
        <f>SUM(#REF!)</f>
        <v>#REF!</v>
      </c>
      <c r="AE47" s="151" t="e">
        <f t="shared" si="42"/>
        <v>#REF!</v>
      </c>
      <c r="AF47" s="151" t="e">
        <f>AE47*M47%</f>
        <v>#REF!</v>
      </c>
      <c r="AG47" s="152">
        <v>0.66666666666666663</v>
      </c>
      <c r="AH47" s="218">
        <f>SUM(L47/17)</f>
        <v>0</v>
      </c>
      <c r="AI47" s="155">
        <f>SUM(P47)</f>
        <v>0</v>
      </c>
      <c r="AJ47" s="153">
        <f t="shared" si="43"/>
        <v>0</v>
      </c>
      <c r="AK47" s="151" t="e">
        <f>AJ47*M47%</f>
        <v>#DIV/0!</v>
      </c>
    </row>
    <row r="48" spans="1:37" ht="23.25" hidden="1" customHeight="1">
      <c r="A48" s="27"/>
      <c r="B48" s="80"/>
      <c r="C48" s="5"/>
      <c r="D48" s="3"/>
      <c r="E48" s="3"/>
      <c r="F48" s="3"/>
      <c r="G48" s="7"/>
      <c r="H48" s="5"/>
      <c r="I48" s="5"/>
      <c r="J48" s="5"/>
      <c r="K48" s="27"/>
      <c r="L48" s="27"/>
      <c r="M48" s="27"/>
      <c r="N48" s="5"/>
      <c r="O48" s="5"/>
      <c r="P48" s="8"/>
      <c r="Q48" s="9"/>
      <c r="R48" s="30"/>
      <c r="S48" s="31"/>
      <c r="T48" s="31"/>
      <c r="U48" s="31"/>
      <c r="V48" s="31"/>
      <c r="W48" s="31"/>
      <c r="X48" s="200"/>
      <c r="Y48" s="31"/>
      <c r="Z48" s="31"/>
      <c r="AA48" s="31"/>
      <c r="AB48" s="31"/>
      <c r="AC48" s="200"/>
      <c r="AD48" s="12"/>
      <c r="AE48" s="12"/>
      <c r="AF48" s="12"/>
      <c r="AG48" s="12"/>
      <c r="AH48" s="212"/>
      <c r="AI48" s="12"/>
      <c r="AJ48" s="12"/>
      <c r="AK48" s="12"/>
    </row>
    <row r="49" spans="1:37" ht="23.25" hidden="1" customHeight="1">
      <c r="A49" s="18"/>
      <c r="B49" s="33"/>
      <c r="C49" s="132"/>
      <c r="D49" s="127"/>
      <c r="E49" s="129"/>
      <c r="F49" s="129"/>
      <c r="G49" s="131"/>
      <c r="H49" s="132"/>
      <c r="I49" s="132"/>
      <c r="J49" s="132"/>
      <c r="K49" s="126"/>
      <c r="L49" s="126"/>
      <c r="M49" s="150" t="e">
        <f t="shared" si="38"/>
        <v>#DIV/0!</v>
      </c>
      <c r="N49" s="128"/>
      <c r="O49" s="128"/>
      <c r="P49" s="133"/>
      <c r="Q49" s="134" t="e">
        <f t="shared" si="39"/>
        <v>#DIV/0!</v>
      </c>
      <c r="R49" s="21">
        <v>1.5</v>
      </c>
      <c r="S49" s="22">
        <v>1</v>
      </c>
      <c r="T49" s="22">
        <f t="shared" ref="T49:T56" si="44">SUM(N49)</f>
        <v>0</v>
      </c>
      <c r="U49" s="22">
        <f t="shared" si="40"/>
        <v>0</v>
      </c>
      <c r="V49" s="23" t="e">
        <f t="shared" ref="V49:V56" si="45">U49*M49%</f>
        <v>#DIV/0!</v>
      </c>
      <c r="W49" s="22">
        <v>1</v>
      </c>
      <c r="X49" s="198">
        <f t="shared" ref="X49:X56" si="46">SUM(L49/35)</f>
        <v>0</v>
      </c>
      <c r="Y49" s="22">
        <f t="shared" ref="Y49:Y56" si="47">SUM(O49)</f>
        <v>0</v>
      </c>
      <c r="Z49" s="22">
        <f t="shared" si="41"/>
        <v>0</v>
      </c>
      <c r="AA49" s="22" t="e">
        <f t="shared" ref="AA49:AA56" si="48">Z49*M49%</f>
        <v>#DIV/0!</v>
      </c>
      <c r="AB49" s="136">
        <v>1.25</v>
      </c>
      <c r="AC49" s="198">
        <f t="shared" ref="AC49:AC56" si="49">SUM(L49/50)</f>
        <v>0</v>
      </c>
      <c r="AD49" s="24" t="e">
        <f>SUM(#REF!)</f>
        <v>#REF!</v>
      </c>
      <c r="AE49" s="151" t="e">
        <f t="shared" si="42"/>
        <v>#REF!</v>
      </c>
      <c r="AF49" s="151" t="e">
        <f t="shared" ref="AF49:AF56" si="50">AE49*M49%</f>
        <v>#REF!</v>
      </c>
      <c r="AG49" s="152">
        <v>0.66666666666666663</v>
      </c>
      <c r="AH49" s="199">
        <f t="shared" ref="AH49:AH56" si="51">SUM(L49/17)</f>
        <v>0</v>
      </c>
      <c r="AI49" s="24">
        <f t="shared" ref="AI49:AI56" si="52">SUM(P49)</f>
        <v>0</v>
      </c>
      <c r="AJ49" s="153">
        <f t="shared" si="43"/>
        <v>0</v>
      </c>
      <c r="AK49" s="151" t="e">
        <f t="shared" ref="AK49:AK56" si="53">AJ49*M49%</f>
        <v>#DIV/0!</v>
      </c>
    </row>
    <row r="50" spans="1:37" ht="23.25" hidden="1" customHeight="1">
      <c r="A50" s="18"/>
      <c r="B50" s="33"/>
      <c r="C50" s="132"/>
      <c r="D50" s="127"/>
      <c r="E50" s="129"/>
      <c r="F50" s="129"/>
      <c r="G50" s="131"/>
      <c r="H50" s="132"/>
      <c r="I50" s="132"/>
      <c r="J50" s="132"/>
      <c r="K50" s="126"/>
      <c r="L50" s="126"/>
      <c r="M50" s="150" t="e">
        <f t="shared" si="38"/>
        <v>#DIV/0!</v>
      </c>
      <c r="N50" s="128"/>
      <c r="O50" s="128"/>
      <c r="P50" s="133"/>
      <c r="Q50" s="134" t="e">
        <f t="shared" si="39"/>
        <v>#DIV/0!</v>
      </c>
      <c r="R50" s="21">
        <v>1.5</v>
      </c>
      <c r="S50" s="22">
        <v>1</v>
      </c>
      <c r="T50" s="22">
        <f t="shared" si="44"/>
        <v>0</v>
      </c>
      <c r="U50" s="22">
        <f t="shared" si="40"/>
        <v>0</v>
      </c>
      <c r="V50" s="23" t="e">
        <f t="shared" si="45"/>
        <v>#DIV/0!</v>
      </c>
      <c r="W50" s="22">
        <v>1</v>
      </c>
      <c r="X50" s="198">
        <f t="shared" si="46"/>
        <v>0</v>
      </c>
      <c r="Y50" s="22">
        <f t="shared" si="47"/>
        <v>0</v>
      </c>
      <c r="Z50" s="22">
        <f t="shared" si="41"/>
        <v>0</v>
      </c>
      <c r="AA50" s="22" t="e">
        <f t="shared" si="48"/>
        <v>#DIV/0!</v>
      </c>
      <c r="AB50" s="136">
        <v>1.25</v>
      </c>
      <c r="AC50" s="198">
        <f t="shared" si="49"/>
        <v>0</v>
      </c>
      <c r="AD50" s="24" t="e">
        <f>SUM(#REF!)</f>
        <v>#REF!</v>
      </c>
      <c r="AE50" s="151" t="e">
        <f t="shared" si="42"/>
        <v>#REF!</v>
      </c>
      <c r="AF50" s="151" t="e">
        <f t="shared" si="50"/>
        <v>#REF!</v>
      </c>
      <c r="AG50" s="152">
        <v>0.66666666666666663</v>
      </c>
      <c r="AH50" s="199">
        <f t="shared" si="51"/>
        <v>0</v>
      </c>
      <c r="AI50" s="24">
        <f t="shared" si="52"/>
        <v>0</v>
      </c>
      <c r="AJ50" s="153">
        <f t="shared" si="43"/>
        <v>0</v>
      </c>
      <c r="AK50" s="151" t="e">
        <f t="shared" si="53"/>
        <v>#DIV/0!</v>
      </c>
    </row>
    <row r="51" spans="1:37" ht="23.25" hidden="1" customHeight="1">
      <c r="A51" s="18"/>
      <c r="B51" s="33"/>
      <c r="C51" s="132"/>
      <c r="D51" s="127"/>
      <c r="E51" s="130"/>
      <c r="F51" s="129"/>
      <c r="G51" s="131"/>
      <c r="H51" s="132"/>
      <c r="I51" s="132"/>
      <c r="J51" s="132"/>
      <c r="K51" s="126"/>
      <c r="L51" s="126"/>
      <c r="M51" s="150" t="e">
        <f t="shared" si="38"/>
        <v>#DIV/0!</v>
      </c>
      <c r="N51" s="128"/>
      <c r="O51" s="128"/>
      <c r="P51" s="133"/>
      <c r="Q51" s="134" t="e">
        <f t="shared" si="39"/>
        <v>#DIV/0!</v>
      </c>
      <c r="R51" s="21">
        <v>1.5</v>
      </c>
      <c r="S51" s="22">
        <v>1</v>
      </c>
      <c r="T51" s="22">
        <f t="shared" si="44"/>
        <v>0</v>
      </c>
      <c r="U51" s="22">
        <f t="shared" si="40"/>
        <v>0</v>
      </c>
      <c r="V51" s="23" t="e">
        <f t="shared" si="45"/>
        <v>#DIV/0!</v>
      </c>
      <c r="W51" s="22">
        <v>1</v>
      </c>
      <c r="X51" s="198">
        <f t="shared" si="46"/>
        <v>0</v>
      </c>
      <c r="Y51" s="22">
        <f t="shared" si="47"/>
        <v>0</v>
      </c>
      <c r="Z51" s="22">
        <f t="shared" si="41"/>
        <v>0</v>
      </c>
      <c r="AA51" s="22" t="e">
        <f t="shared" si="48"/>
        <v>#DIV/0!</v>
      </c>
      <c r="AB51" s="136">
        <v>1.25</v>
      </c>
      <c r="AC51" s="198">
        <f t="shared" si="49"/>
        <v>0</v>
      </c>
      <c r="AD51" s="24" t="e">
        <f>SUM(#REF!)</f>
        <v>#REF!</v>
      </c>
      <c r="AE51" s="151" t="e">
        <f t="shared" si="42"/>
        <v>#REF!</v>
      </c>
      <c r="AF51" s="151" t="e">
        <f t="shared" si="50"/>
        <v>#REF!</v>
      </c>
      <c r="AG51" s="152">
        <v>0.66666666666666663</v>
      </c>
      <c r="AH51" s="199">
        <f t="shared" si="51"/>
        <v>0</v>
      </c>
      <c r="AI51" s="24">
        <f t="shared" si="52"/>
        <v>0</v>
      </c>
      <c r="AJ51" s="153">
        <f t="shared" si="43"/>
        <v>0</v>
      </c>
      <c r="AK51" s="151" t="e">
        <f t="shared" si="53"/>
        <v>#DIV/0!</v>
      </c>
    </row>
    <row r="52" spans="1:37" ht="23.25" hidden="1" customHeight="1">
      <c r="A52" s="18"/>
      <c r="B52" s="33"/>
      <c r="C52" s="132"/>
      <c r="D52" s="127"/>
      <c r="E52" s="130"/>
      <c r="F52" s="129"/>
      <c r="G52" s="131"/>
      <c r="H52" s="132"/>
      <c r="I52" s="132"/>
      <c r="J52" s="132"/>
      <c r="K52" s="126"/>
      <c r="L52" s="126"/>
      <c r="M52" s="150" t="e">
        <f t="shared" si="38"/>
        <v>#DIV/0!</v>
      </c>
      <c r="N52" s="128"/>
      <c r="O52" s="128"/>
      <c r="P52" s="133"/>
      <c r="Q52" s="134" t="e">
        <f t="shared" si="39"/>
        <v>#DIV/0!</v>
      </c>
      <c r="R52" s="21">
        <v>1.5</v>
      </c>
      <c r="S52" s="22">
        <v>1</v>
      </c>
      <c r="T52" s="22">
        <f t="shared" si="44"/>
        <v>0</v>
      </c>
      <c r="U52" s="22">
        <f t="shared" si="40"/>
        <v>0</v>
      </c>
      <c r="V52" s="23" t="e">
        <f t="shared" si="45"/>
        <v>#DIV/0!</v>
      </c>
      <c r="W52" s="22">
        <v>1</v>
      </c>
      <c r="X52" s="198">
        <f t="shared" si="46"/>
        <v>0</v>
      </c>
      <c r="Y52" s="22">
        <f t="shared" si="47"/>
        <v>0</v>
      </c>
      <c r="Z52" s="22">
        <f t="shared" si="41"/>
        <v>0</v>
      </c>
      <c r="AA52" s="22" t="e">
        <f t="shared" si="48"/>
        <v>#DIV/0!</v>
      </c>
      <c r="AB52" s="136">
        <v>1.25</v>
      </c>
      <c r="AC52" s="198">
        <f t="shared" si="49"/>
        <v>0</v>
      </c>
      <c r="AD52" s="24" t="e">
        <f>SUM(#REF!)</f>
        <v>#REF!</v>
      </c>
      <c r="AE52" s="151" t="e">
        <f t="shared" si="42"/>
        <v>#REF!</v>
      </c>
      <c r="AF52" s="151" t="e">
        <f t="shared" si="50"/>
        <v>#REF!</v>
      </c>
      <c r="AG52" s="152">
        <v>0.66666666666666663</v>
      </c>
      <c r="AH52" s="199">
        <f t="shared" si="51"/>
        <v>0</v>
      </c>
      <c r="AI52" s="24">
        <f t="shared" si="52"/>
        <v>0</v>
      </c>
      <c r="AJ52" s="153">
        <f t="shared" si="43"/>
        <v>0</v>
      </c>
      <c r="AK52" s="151" t="e">
        <f t="shared" si="53"/>
        <v>#DIV/0!</v>
      </c>
    </row>
    <row r="53" spans="1:37" ht="23.25" hidden="1" customHeight="1">
      <c r="A53" s="18"/>
      <c r="B53" s="33"/>
      <c r="C53" s="132"/>
      <c r="D53" s="127"/>
      <c r="E53" s="130"/>
      <c r="F53" s="129"/>
      <c r="G53" s="131"/>
      <c r="H53" s="128"/>
      <c r="I53" s="128"/>
      <c r="J53" s="128"/>
      <c r="K53" s="126"/>
      <c r="L53" s="126"/>
      <c r="M53" s="150" t="e">
        <f t="shared" si="38"/>
        <v>#DIV/0!</v>
      </c>
      <c r="N53" s="128"/>
      <c r="O53" s="128"/>
      <c r="P53" s="133"/>
      <c r="Q53" s="134" t="e">
        <f t="shared" si="39"/>
        <v>#DIV/0!</v>
      </c>
      <c r="R53" s="21">
        <v>1.5</v>
      </c>
      <c r="S53" s="22">
        <v>1</v>
      </c>
      <c r="T53" s="22">
        <f t="shared" si="44"/>
        <v>0</v>
      </c>
      <c r="U53" s="22">
        <f t="shared" si="40"/>
        <v>0</v>
      </c>
      <c r="V53" s="23" t="e">
        <f t="shared" si="45"/>
        <v>#DIV/0!</v>
      </c>
      <c r="W53" s="22">
        <v>1</v>
      </c>
      <c r="X53" s="198">
        <f t="shared" si="46"/>
        <v>0</v>
      </c>
      <c r="Y53" s="22">
        <f t="shared" si="47"/>
        <v>0</v>
      </c>
      <c r="Z53" s="22">
        <f t="shared" si="41"/>
        <v>0</v>
      </c>
      <c r="AA53" s="22" t="e">
        <f t="shared" si="48"/>
        <v>#DIV/0!</v>
      </c>
      <c r="AB53" s="136">
        <v>1.25</v>
      </c>
      <c r="AC53" s="198">
        <f t="shared" si="49"/>
        <v>0</v>
      </c>
      <c r="AD53" s="24" t="e">
        <f>SUM(#REF!)</f>
        <v>#REF!</v>
      </c>
      <c r="AE53" s="151" t="e">
        <f t="shared" si="42"/>
        <v>#REF!</v>
      </c>
      <c r="AF53" s="151" t="e">
        <f t="shared" si="50"/>
        <v>#REF!</v>
      </c>
      <c r="AG53" s="152">
        <v>0.66666666666666663</v>
      </c>
      <c r="AH53" s="199">
        <f t="shared" si="51"/>
        <v>0</v>
      </c>
      <c r="AI53" s="24">
        <f t="shared" si="52"/>
        <v>0</v>
      </c>
      <c r="AJ53" s="153">
        <f t="shared" si="43"/>
        <v>0</v>
      </c>
      <c r="AK53" s="151" t="e">
        <f t="shared" si="53"/>
        <v>#DIV/0!</v>
      </c>
    </row>
    <row r="54" spans="1:37" ht="23.25" hidden="1" customHeight="1">
      <c r="A54" s="18"/>
      <c r="B54" s="81"/>
      <c r="C54" s="132"/>
      <c r="D54" s="187"/>
      <c r="E54" s="129"/>
      <c r="F54" s="129"/>
      <c r="G54" s="131"/>
      <c r="H54" s="132"/>
      <c r="I54" s="132"/>
      <c r="J54" s="128"/>
      <c r="K54" s="126"/>
      <c r="L54" s="126"/>
      <c r="M54" s="150" t="e">
        <f t="shared" si="38"/>
        <v>#DIV/0!</v>
      </c>
      <c r="N54" s="128"/>
      <c r="O54" s="128"/>
      <c r="P54" s="133"/>
      <c r="Q54" s="134" t="e">
        <f t="shared" si="39"/>
        <v>#DIV/0!</v>
      </c>
      <c r="R54" s="21">
        <v>1.5</v>
      </c>
      <c r="S54" s="22">
        <v>1</v>
      </c>
      <c r="T54" s="22">
        <f t="shared" si="44"/>
        <v>0</v>
      </c>
      <c r="U54" s="22">
        <f t="shared" si="40"/>
        <v>0</v>
      </c>
      <c r="V54" s="23" t="e">
        <f t="shared" si="45"/>
        <v>#DIV/0!</v>
      </c>
      <c r="W54" s="22">
        <v>1</v>
      </c>
      <c r="X54" s="198">
        <f t="shared" si="46"/>
        <v>0</v>
      </c>
      <c r="Y54" s="128">
        <f t="shared" si="47"/>
        <v>0</v>
      </c>
      <c r="Z54" s="22">
        <f t="shared" si="41"/>
        <v>0</v>
      </c>
      <c r="AA54" s="22" t="e">
        <f t="shared" si="48"/>
        <v>#DIV/0!</v>
      </c>
      <c r="AB54" s="136">
        <v>1.25</v>
      </c>
      <c r="AC54" s="198">
        <f t="shared" si="49"/>
        <v>0</v>
      </c>
      <c r="AD54" s="24" t="e">
        <f>SUM(#REF!)</f>
        <v>#REF!</v>
      </c>
      <c r="AE54" s="151" t="e">
        <f t="shared" si="42"/>
        <v>#REF!</v>
      </c>
      <c r="AF54" s="151" t="e">
        <f t="shared" si="50"/>
        <v>#REF!</v>
      </c>
      <c r="AG54" s="152">
        <v>0.66666666666666663</v>
      </c>
      <c r="AH54" s="199">
        <f t="shared" si="51"/>
        <v>0</v>
      </c>
      <c r="AI54" s="24">
        <f t="shared" si="52"/>
        <v>0</v>
      </c>
      <c r="AJ54" s="153">
        <f t="shared" si="43"/>
        <v>0</v>
      </c>
      <c r="AK54" s="151" t="e">
        <f t="shared" si="53"/>
        <v>#DIV/0!</v>
      </c>
    </row>
    <row r="55" spans="1:37" ht="23.25" hidden="1" customHeight="1">
      <c r="A55" s="18"/>
      <c r="B55" s="81"/>
      <c r="C55" s="132"/>
      <c r="D55" s="187"/>
      <c r="E55" s="129"/>
      <c r="F55" s="129"/>
      <c r="G55" s="131"/>
      <c r="H55" s="132"/>
      <c r="I55" s="132"/>
      <c r="J55" s="128"/>
      <c r="K55" s="126"/>
      <c r="L55" s="126"/>
      <c r="M55" s="150" t="e">
        <f t="shared" si="38"/>
        <v>#DIV/0!</v>
      </c>
      <c r="N55" s="128"/>
      <c r="O55" s="128"/>
      <c r="P55" s="133"/>
      <c r="Q55" s="134" t="e">
        <f t="shared" si="39"/>
        <v>#DIV/0!</v>
      </c>
      <c r="R55" s="21">
        <v>1.5</v>
      </c>
      <c r="S55" s="22">
        <v>1</v>
      </c>
      <c r="T55" s="22">
        <f t="shared" si="44"/>
        <v>0</v>
      </c>
      <c r="U55" s="22">
        <f t="shared" si="40"/>
        <v>0</v>
      </c>
      <c r="V55" s="23" t="e">
        <f t="shared" si="45"/>
        <v>#DIV/0!</v>
      </c>
      <c r="W55" s="22">
        <v>1</v>
      </c>
      <c r="X55" s="198">
        <f t="shared" si="46"/>
        <v>0</v>
      </c>
      <c r="Y55" s="128">
        <f t="shared" si="47"/>
        <v>0</v>
      </c>
      <c r="Z55" s="22">
        <f t="shared" si="41"/>
        <v>0</v>
      </c>
      <c r="AA55" s="22" t="e">
        <f t="shared" si="48"/>
        <v>#DIV/0!</v>
      </c>
      <c r="AB55" s="136">
        <v>1.25</v>
      </c>
      <c r="AC55" s="198">
        <f t="shared" si="49"/>
        <v>0</v>
      </c>
      <c r="AD55" s="24" t="e">
        <f>SUM(#REF!)</f>
        <v>#REF!</v>
      </c>
      <c r="AE55" s="151" t="e">
        <f t="shared" si="42"/>
        <v>#REF!</v>
      </c>
      <c r="AF55" s="151" t="e">
        <f t="shared" si="50"/>
        <v>#REF!</v>
      </c>
      <c r="AG55" s="152">
        <v>0.66666666666666663</v>
      </c>
      <c r="AH55" s="199">
        <f t="shared" si="51"/>
        <v>0</v>
      </c>
      <c r="AI55" s="24">
        <f t="shared" si="52"/>
        <v>0</v>
      </c>
      <c r="AJ55" s="153">
        <f t="shared" si="43"/>
        <v>0</v>
      </c>
      <c r="AK55" s="151" t="e">
        <f t="shared" si="53"/>
        <v>#DIV/0!</v>
      </c>
    </row>
    <row r="56" spans="1:37" ht="23.25" hidden="1" customHeight="1">
      <c r="A56" s="18"/>
      <c r="B56" s="81"/>
      <c r="C56" s="132"/>
      <c r="D56" s="187"/>
      <c r="E56" s="129"/>
      <c r="F56" s="129"/>
      <c r="G56" s="131"/>
      <c r="H56" s="132"/>
      <c r="I56" s="132"/>
      <c r="J56" s="128"/>
      <c r="K56" s="126"/>
      <c r="L56" s="126"/>
      <c r="M56" s="150" t="e">
        <f t="shared" si="38"/>
        <v>#DIV/0!</v>
      </c>
      <c r="N56" s="128"/>
      <c r="O56" s="128"/>
      <c r="P56" s="133"/>
      <c r="Q56" s="134" t="e">
        <f t="shared" si="39"/>
        <v>#DIV/0!</v>
      </c>
      <c r="R56" s="21">
        <v>1.5</v>
      </c>
      <c r="S56" s="22">
        <v>1</v>
      </c>
      <c r="T56" s="22">
        <f t="shared" si="44"/>
        <v>0</v>
      </c>
      <c r="U56" s="22">
        <f t="shared" si="40"/>
        <v>0</v>
      </c>
      <c r="V56" s="23" t="e">
        <f t="shared" si="45"/>
        <v>#DIV/0!</v>
      </c>
      <c r="W56" s="22">
        <v>1</v>
      </c>
      <c r="X56" s="198">
        <f t="shared" si="46"/>
        <v>0</v>
      </c>
      <c r="Y56" s="128">
        <f t="shared" si="47"/>
        <v>0</v>
      </c>
      <c r="Z56" s="22">
        <f t="shared" si="41"/>
        <v>0</v>
      </c>
      <c r="AA56" s="22" t="e">
        <f t="shared" si="48"/>
        <v>#DIV/0!</v>
      </c>
      <c r="AB56" s="136">
        <v>1.25</v>
      </c>
      <c r="AC56" s="198">
        <f t="shared" si="49"/>
        <v>0</v>
      </c>
      <c r="AD56" s="24" t="e">
        <f>SUM(#REF!)</f>
        <v>#REF!</v>
      </c>
      <c r="AE56" s="151" t="e">
        <f t="shared" si="42"/>
        <v>#REF!</v>
      </c>
      <c r="AF56" s="151" t="e">
        <f t="shared" si="50"/>
        <v>#REF!</v>
      </c>
      <c r="AG56" s="152">
        <v>0.66666666666666663</v>
      </c>
      <c r="AH56" s="199">
        <f t="shared" si="51"/>
        <v>0</v>
      </c>
      <c r="AI56" s="24">
        <f t="shared" si="52"/>
        <v>0</v>
      </c>
      <c r="AJ56" s="153">
        <f t="shared" si="43"/>
        <v>0</v>
      </c>
      <c r="AK56" s="151" t="e">
        <f t="shared" si="53"/>
        <v>#DIV/0!</v>
      </c>
    </row>
    <row r="57" spans="1:37" ht="23.25" hidden="1" customHeight="1">
      <c r="A57" s="27"/>
      <c r="B57" s="188" t="s">
        <v>35</v>
      </c>
      <c r="C57" s="5"/>
      <c r="D57" s="3"/>
      <c r="E57" s="3"/>
      <c r="F57" s="3"/>
      <c r="G57" s="7"/>
      <c r="H57" s="5"/>
      <c r="I57" s="5"/>
      <c r="J57" s="5"/>
      <c r="K57" s="82"/>
      <c r="L57" s="82"/>
      <c r="M57" s="82"/>
      <c r="N57" s="5"/>
      <c r="O57" s="5"/>
      <c r="P57" s="8"/>
      <c r="Q57" s="9"/>
      <c r="R57" s="30"/>
      <c r="S57" s="31"/>
      <c r="T57" s="31"/>
      <c r="U57" s="31"/>
      <c r="V57" s="31"/>
      <c r="W57" s="31"/>
      <c r="X57" s="200"/>
      <c r="Y57" s="31"/>
      <c r="Z57" s="31"/>
      <c r="AA57" s="31"/>
      <c r="AB57" s="31"/>
      <c r="AC57" s="200"/>
      <c r="AD57" s="12"/>
      <c r="AE57" s="12"/>
      <c r="AF57" s="12"/>
      <c r="AG57" s="12"/>
      <c r="AH57" s="212"/>
      <c r="AI57" s="12"/>
      <c r="AJ57" s="12"/>
      <c r="AK57" s="12"/>
    </row>
    <row r="58" spans="1:37" ht="23.25" hidden="1" customHeight="1">
      <c r="A58" s="27"/>
      <c r="B58" s="189" t="s">
        <v>28</v>
      </c>
      <c r="C58" s="5"/>
      <c r="D58" s="3"/>
      <c r="E58" s="3"/>
      <c r="F58" s="3"/>
      <c r="G58" s="7"/>
      <c r="H58" s="5"/>
      <c r="I58" s="5"/>
      <c r="J58" s="5"/>
      <c r="K58" s="27"/>
      <c r="L58" s="27"/>
      <c r="M58" s="27"/>
      <c r="N58" s="5"/>
      <c r="O58" s="5"/>
      <c r="P58" s="8"/>
      <c r="Q58" s="9"/>
      <c r="R58" s="30"/>
      <c r="S58" s="31"/>
      <c r="T58" s="31"/>
      <c r="U58" s="31"/>
      <c r="V58" s="31"/>
      <c r="W58" s="31"/>
      <c r="X58" s="200"/>
      <c r="Y58" s="31"/>
      <c r="Z58" s="31"/>
      <c r="AA58" s="31"/>
      <c r="AB58" s="31"/>
      <c r="AC58" s="200"/>
      <c r="AD58" s="12"/>
      <c r="AE58" s="12"/>
      <c r="AF58" s="12"/>
      <c r="AG58" s="12"/>
      <c r="AH58" s="212"/>
      <c r="AI58" s="12"/>
      <c r="AJ58" s="12"/>
      <c r="AK58" s="12"/>
    </row>
    <row r="59" spans="1:37" ht="23.25" hidden="1" customHeight="1">
      <c r="A59" s="18"/>
      <c r="B59" s="33"/>
      <c r="C59" s="132"/>
      <c r="D59" s="129"/>
      <c r="E59" s="129"/>
      <c r="F59" s="129"/>
      <c r="G59" s="131"/>
      <c r="H59" s="132"/>
      <c r="I59" s="132"/>
      <c r="J59" s="132"/>
      <c r="K59" s="126"/>
      <c r="L59" s="126"/>
      <c r="M59" s="150" t="e">
        <f t="shared" ref="M59:M85" si="54">(K59/L59)*100</f>
        <v>#DIV/0!</v>
      </c>
      <c r="N59" s="128"/>
      <c r="O59" s="128"/>
      <c r="P59" s="133"/>
      <c r="Q59" s="134" t="e">
        <f t="shared" ref="Q59:Q85" si="55">V59+AA59+AF59+AK59</f>
        <v>#DIV/0!</v>
      </c>
      <c r="R59" s="21">
        <v>1.5</v>
      </c>
      <c r="S59" s="22">
        <v>1</v>
      </c>
      <c r="T59" s="22">
        <f>SUM(N59)</f>
        <v>0</v>
      </c>
      <c r="U59" s="22">
        <f t="shared" ref="U59:U85" si="56">T59*R59</f>
        <v>0</v>
      </c>
      <c r="V59" s="23" t="e">
        <f>U59*M59%</f>
        <v>#DIV/0!</v>
      </c>
      <c r="W59" s="22">
        <v>1</v>
      </c>
      <c r="X59" s="198">
        <f>SUM(L59/35)</f>
        <v>0</v>
      </c>
      <c r="Y59" s="128">
        <f>SUM(O59)</f>
        <v>0</v>
      </c>
      <c r="Z59" s="22">
        <f t="shared" ref="Z59:Z85" si="57">X59*Y59</f>
        <v>0</v>
      </c>
      <c r="AA59" s="22" t="e">
        <f>Z59*M59%</f>
        <v>#DIV/0!</v>
      </c>
      <c r="AB59" s="22">
        <v>1.25</v>
      </c>
      <c r="AC59" s="198">
        <f>SUM(L59/50)</f>
        <v>0</v>
      </c>
      <c r="AD59" s="24" t="e">
        <f>SUM(#REF!)</f>
        <v>#REF!</v>
      </c>
      <c r="AE59" s="151" t="e">
        <f t="shared" ref="AE59:AE85" si="58">(AC59*AD59)*AB59</f>
        <v>#REF!</v>
      </c>
      <c r="AF59" s="151" t="e">
        <f>AE59*M59%</f>
        <v>#REF!</v>
      </c>
      <c r="AG59" s="152">
        <v>0.66666666666666663</v>
      </c>
      <c r="AH59" s="199">
        <f>SUM(L59/17)</f>
        <v>0</v>
      </c>
      <c r="AI59" s="24">
        <f>SUM(P59)</f>
        <v>0</v>
      </c>
      <c r="AJ59" s="153">
        <f t="shared" ref="AJ59:AJ85" si="59">(AH59*AI59)*AG59</f>
        <v>0</v>
      </c>
      <c r="AK59" s="151" t="e">
        <f>AJ59*M59%</f>
        <v>#DIV/0!</v>
      </c>
    </row>
    <row r="60" spans="1:37" ht="23.25" hidden="1" customHeight="1">
      <c r="A60" s="18"/>
      <c r="B60" s="33"/>
      <c r="C60" s="156"/>
      <c r="D60" s="129"/>
      <c r="E60" s="129"/>
      <c r="F60" s="129"/>
      <c r="G60" s="131"/>
      <c r="H60" s="132"/>
      <c r="I60" s="132"/>
      <c r="J60" s="128"/>
      <c r="K60" s="126"/>
      <c r="L60" s="126"/>
      <c r="M60" s="150" t="e">
        <f t="shared" si="54"/>
        <v>#DIV/0!</v>
      </c>
      <c r="N60" s="128"/>
      <c r="O60" s="128"/>
      <c r="P60" s="133"/>
      <c r="Q60" s="134" t="e">
        <f t="shared" si="55"/>
        <v>#DIV/0!</v>
      </c>
      <c r="R60" s="21">
        <v>1.5</v>
      </c>
      <c r="S60" s="22">
        <v>1</v>
      </c>
      <c r="T60" s="22">
        <f>SUM(N60)</f>
        <v>0</v>
      </c>
      <c r="U60" s="22">
        <f t="shared" si="56"/>
        <v>0</v>
      </c>
      <c r="V60" s="23" t="e">
        <f>U60*M60%</f>
        <v>#DIV/0!</v>
      </c>
      <c r="W60" s="22">
        <v>1</v>
      </c>
      <c r="X60" s="198">
        <f>SUM(L60/35)</f>
        <v>0</v>
      </c>
      <c r="Y60" s="128">
        <f>SUM(O60)</f>
        <v>0</v>
      </c>
      <c r="Z60" s="22">
        <f t="shared" si="57"/>
        <v>0</v>
      </c>
      <c r="AA60" s="22" t="e">
        <f>Z60*M60%</f>
        <v>#DIV/0!</v>
      </c>
      <c r="AB60" s="22">
        <v>1.25</v>
      </c>
      <c r="AC60" s="198">
        <f>SUM(L60/50)</f>
        <v>0</v>
      </c>
      <c r="AD60" s="24" t="e">
        <f>SUM(#REF!)</f>
        <v>#REF!</v>
      </c>
      <c r="AE60" s="151" t="e">
        <f t="shared" si="58"/>
        <v>#REF!</v>
      </c>
      <c r="AF60" s="151" t="e">
        <f>AE60*M60%</f>
        <v>#REF!</v>
      </c>
      <c r="AG60" s="152">
        <v>0.66666666666666663</v>
      </c>
      <c r="AH60" s="199">
        <f>SUM(L60/17)</f>
        <v>0</v>
      </c>
      <c r="AI60" s="24">
        <f>SUM(P60)</f>
        <v>0</v>
      </c>
      <c r="AJ60" s="153">
        <f t="shared" si="59"/>
        <v>0</v>
      </c>
      <c r="AK60" s="151" t="e">
        <f>AJ60*M60%</f>
        <v>#DIV/0!</v>
      </c>
    </row>
    <row r="61" spans="1:37" ht="23.25" hidden="1" customHeight="1">
      <c r="A61" s="18"/>
      <c r="B61" s="33"/>
      <c r="C61" s="129"/>
      <c r="D61" s="129"/>
      <c r="E61" s="129"/>
      <c r="F61" s="129"/>
      <c r="G61" s="131"/>
      <c r="H61" s="132"/>
      <c r="I61" s="132"/>
      <c r="J61" s="132"/>
      <c r="K61" s="126"/>
      <c r="L61" s="126"/>
      <c r="M61" s="150" t="e">
        <f t="shared" si="54"/>
        <v>#DIV/0!</v>
      </c>
      <c r="N61" s="128"/>
      <c r="O61" s="128"/>
      <c r="P61" s="133"/>
      <c r="Q61" s="134" t="e">
        <f t="shared" si="55"/>
        <v>#DIV/0!</v>
      </c>
      <c r="R61" s="21">
        <v>1.5</v>
      </c>
      <c r="S61" s="22">
        <v>1</v>
      </c>
      <c r="T61" s="22">
        <f>SUM(N61)</f>
        <v>0</v>
      </c>
      <c r="U61" s="22">
        <f t="shared" si="56"/>
        <v>0</v>
      </c>
      <c r="V61" s="23" t="e">
        <f>U61*M61%</f>
        <v>#DIV/0!</v>
      </c>
      <c r="W61" s="22">
        <v>1</v>
      </c>
      <c r="X61" s="198">
        <f>SUM(L61/35)</f>
        <v>0</v>
      </c>
      <c r="Y61" s="128">
        <f>SUM(O61)</f>
        <v>0</v>
      </c>
      <c r="Z61" s="22">
        <f t="shared" si="57"/>
        <v>0</v>
      </c>
      <c r="AA61" s="22" t="e">
        <f>Z61*M61%</f>
        <v>#DIV/0!</v>
      </c>
      <c r="AB61" s="22">
        <v>1.25</v>
      </c>
      <c r="AC61" s="198">
        <f>SUM(L61/50)</f>
        <v>0</v>
      </c>
      <c r="AD61" s="24" t="e">
        <f>SUM(#REF!)</f>
        <v>#REF!</v>
      </c>
      <c r="AE61" s="151" t="e">
        <f t="shared" si="58"/>
        <v>#REF!</v>
      </c>
      <c r="AF61" s="151" t="e">
        <f>AE61*M61%</f>
        <v>#REF!</v>
      </c>
      <c r="AG61" s="152">
        <v>0.66666666666666663</v>
      </c>
      <c r="AH61" s="199">
        <f>SUM(L61/17)</f>
        <v>0</v>
      </c>
      <c r="AI61" s="24">
        <f>SUM(P61)</f>
        <v>0</v>
      </c>
      <c r="AJ61" s="153">
        <f t="shared" si="59"/>
        <v>0</v>
      </c>
      <c r="AK61" s="151" t="e">
        <f>AJ61*M61%</f>
        <v>#DIV/0!</v>
      </c>
    </row>
    <row r="62" spans="1:37" ht="23.25" hidden="1" customHeight="1">
      <c r="A62" s="27"/>
      <c r="B62" s="189" t="s">
        <v>36</v>
      </c>
      <c r="C62" s="3"/>
      <c r="D62" s="3"/>
      <c r="E62" s="3"/>
      <c r="F62" s="3"/>
      <c r="G62" s="7"/>
      <c r="H62" s="5"/>
      <c r="I62" s="5"/>
      <c r="J62" s="5"/>
      <c r="K62" s="27"/>
      <c r="L62" s="27"/>
      <c r="M62" s="27"/>
      <c r="N62" s="5"/>
      <c r="O62" s="5"/>
      <c r="P62" s="8"/>
      <c r="Q62" s="9"/>
      <c r="R62" s="30"/>
      <c r="S62" s="31"/>
      <c r="T62" s="31"/>
      <c r="U62" s="31"/>
      <c r="V62" s="31"/>
      <c r="W62" s="31"/>
      <c r="X62" s="200"/>
      <c r="Y62" s="31"/>
      <c r="Z62" s="31"/>
      <c r="AA62" s="31"/>
      <c r="AB62" s="31"/>
      <c r="AC62" s="200"/>
      <c r="AD62" s="12"/>
      <c r="AE62" s="12"/>
      <c r="AF62" s="12"/>
      <c r="AG62" s="12"/>
      <c r="AH62" s="212"/>
      <c r="AI62" s="12"/>
      <c r="AJ62" s="12"/>
      <c r="AK62" s="12"/>
    </row>
    <row r="63" spans="1:37" ht="23.25" hidden="1" customHeight="1">
      <c r="A63" s="18"/>
      <c r="B63" s="33"/>
      <c r="C63" s="132"/>
      <c r="D63" s="129"/>
      <c r="E63" s="130"/>
      <c r="F63" s="129"/>
      <c r="G63" s="131"/>
      <c r="H63" s="132"/>
      <c r="I63" s="132"/>
      <c r="J63" s="132"/>
      <c r="K63" s="126"/>
      <c r="L63" s="126"/>
      <c r="M63" s="150" t="e">
        <f t="shared" si="54"/>
        <v>#DIV/0!</v>
      </c>
      <c r="N63" s="128"/>
      <c r="O63" s="128"/>
      <c r="P63" s="133"/>
      <c r="Q63" s="134" t="e">
        <f t="shared" si="55"/>
        <v>#DIV/0!</v>
      </c>
      <c r="R63" s="21">
        <v>1.5</v>
      </c>
      <c r="S63" s="22">
        <v>1</v>
      </c>
      <c r="T63" s="22">
        <f t="shared" ref="T63:T70" si="60">SUM(N63)</f>
        <v>0</v>
      </c>
      <c r="U63" s="22">
        <f t="shared" si="56"/>
        <v>0</v>
      </c>
      <c r="V63" s="23" t="e">
        <f t="shared" ref="V63:V70" si="61">U63*M63%</f>
        <v>#DIV/0!</v>
      </c>
      <c r="W63" s="22">
        <v>1</v>
      </c>
      <c r="X63" s="198">
        <f t="shared" ref="X63:X70" si="62">SUM(L63/35)</f>
        <v>0</v>
      </c>
      <c r="Y63" s="22">
        <f t="shared" ref="Y63:Y70" si="63">SUM(O63)</f>
        <v>0</v>
      </c>
      <c r="Z63" s="22">
        <f t="shared" si="57"/>
        <v>0</v>
      </c>
      <c r="AA63" s="22" t="e">
        <f t="shared" ref="AA63:AA70" si="64">Z63*M63%</f>
        <v>#DIV/0!</v>
      </c>
      <c r="AB63" s="22">
        <v>1.25</v>
      </c>
      <c r="AC63" s="198">
        <f t="shared" ref="AC63:AC70" si="65">SUM(L63/50)</f>
        <v>0</v>
      </c>
      <c r="AD63" s="24" t="e">
        <f>SUM(#REF!)</f>
        <v>#REF!</v>
      </c>
      <c r="AE63" s="151" t="e">
        <f t="shared" si="58"/>
        <v>#REF!</v>
      </c>
      <c r="AF63" s="151" t="e">
        <f t="shared" ref="AF63:AF70" si="66">AE63*M63%</f>
        <v>#REF!</v>
      </c>
      <c r="AG63" s="152">
        <v>0.66666666666666663</v>
      </c>
      <c r="AH63" s="199">
        <f t="shared" ref="AH63:AH70" si="67">SUM(L63/17)</f>
        <v>0</v>
      </c>
      <c r="AI63" s="24">
        <f t="shared" ref="AI63:AI70" si="68">SUM(P63)</f>
        <v>0</v>
      </c>
      <c r="AJ63" s="153">
        <f t="shared" si="59"/>
        <v>0</v>
      </c>
      <c r="AK63" s="151" t="e">
        <f t="shared" ref="AK63:AK70" si="69">AJ63*M63%</f>
        <v>#DIV/0!</v>
      </c>
    </row>
    <row r="64" spans="1:37" ht="23.25" hidden="1" customHeight="1">
      <c r="A64" s="18"/>
      <c r="B64" s="33"/>
      <c r="C64" s="132"/>
      <c r="D64" s="129"/>
      <c r="E64" s="130"/>
      <c r="F64" s="129"/>
      <c r="G64" s="131"/>
      <c r="H64" s="132"/>
      <c r="I64" s="132"/>
      <c r="J64" s="132"/>
      <c r="K64" s="126"/>
      <c r="L64" s="126"/>
      <c r="M64" s="150" t="e">
        <f t="shared" si="54"/>
        <v>#DIV/0!</v>
      </c>
      <c r="N64" s="128"/>
      <c r="O64" s="128"/>
      <c r="P64" s="133"/>
      <c r="Q64" s="134" t="e">
        <f t="shared" si="55"/>
        <v>#DIV/0!</v>
      </c>
      <c r="R64" s="21">
        <v>1.5</v>
      </c>
      <c r="S64" s="22">
        <v>1</v>
      </c>
      <c r="T64" s="22">
        <f t="shared" si="60"/>
        <v>0</v>
      </c>
      <c r="U64" s="22">
        <f t="shared" si="56"/>
        <v>0</v>
      </c>
      <c r="V64" s="23" t="e">
        <f t="shared" si="61"/>
        <v>#DIV/0!</v>
      </c>
      <c r="W64" s="22">
        <v>1</v>
      </c>
      <c r="X64" s="198">
        <f t="shared" si="62"/>
        <v>0</v>
      </c>
      <c r="Y64" s="22">
        <f t="shared" si="63"/>
        <v>0</v>
      </c>
      <c r="Z64" s="22">
        <f t="shared" si="57"/>
        <v>0</v>
      </c>
      <c r="AA64" s="22" t="e">
        <f t="shared" si="64"/>
        <v>#DIV/0!</v>
      </c>
      <c r="AB64" s="22">
        <v>1.25</v>
      </c>
      <c r="AC64" s="198">
        <f t="shared" si="65"/>
        <v>0</v>
      </c>
      <c r="AD64" s="24" t="e">
        <f>SUM(#REF!)</f>
        <v>#REF!</v>
      </c>
      <c r="AE64" s="151" t="e">
        <f t="shared" si="58"/>
        <v>#REF!</v>
      </c>
      <c r="AF64" s="151" t="e">
        <f t="shared" si="66"/>
        <v>#REF!</v>
      </c>
      <c r="AG64" s="152">
        <v>0.66666666666666663</v>
      </c>
      <c r="AH64" s="199">
        <f t="shared" si="67"/>
        <v>0</v>
      </c>
      <c r="AI64" s="24">
        <f t="shared" si="68"/>
        <v>0</v>
      </c>
      <c r="AJ64" s="153">
        <f t="shared" si="59"/>
        <v>0</v>
      </c>
      <c r="AK64" s="151" t="e">
        <f t="shared" si="69"/>
        <v>#DIV/0!</v>
      </c>
    </row>
    <row r="65" spans="1:37" ht="23.25" hidden="1" customHeight="1">
      <c r="A65" s="18"/>
      <c r="B65" s="33"/>
      <c r="C65" s="132"/>
      <c r="D65" s="129"/>
      <c r="E65" s="130"/>
      <c r="F65" s="129"/>
      <c r="G65" s="131"/>
      <c r="H65" s="132"/>
      <c r="I65" s="132"/>
      <c r="J65" s="132"/>
      <c r="K65" s="126"/>
      <c r="L65" s="126"/>
      <c r="M65" s="150" t="e">
        <f t="shared" si="54"/>
        <v>#DIV/0!</v>
      </c>
      <c r="N65" s="128"/>
      <c r="O65" s="128"/>
      <c r="P65" s="133"/>
      <c r="Q65" s="134" t="e">
        <f t="shared" si="55"/>
        <v>#DIV/0!</v>
      </c>
      <c r="R65" s="21">
        <v>1.5</v>
      </c>
      <c r="S65" s="22">
        <v>1</v>
      </c>
      <c r="T65" s="22">
        <f t="shared" si="60"/>
        <v>0</v>
      </c>
      <c r="U65" s="22">
        <f t="shared" si="56"/>
        <v>0</v>
      </c>
      <c r="V65" s="23" t="e">
        <f t="shared" si="61"/>
        <v>#DIV/0!</v>
      </c>
      <c r="W65" s="22">
        <v>1</v>
      </c>
      <c r="X65" s="198">
        <f t="shared" si="62"/>
        <v>0</v>
      </c>
      <c r="Y65" s="22">
        <f t="shared" si="63"/>
        <v>0</v>
      </c>
      <c r="Z65" s="22">
        <f t="shared" si="57"/>
        <v>0</v>
      </c>
      <c r="AA65" s="22" t="e">
        <f t="shared" si="64"/>
        <v>#DIV/0!</v>
      </c>
      <c r="AB65" s="22">
        <v>1.25</v>
      </c>
      <c r="AC65" s="198">
        <f t="shared" si="65"/>
        <v>0</v>
      </c>
      <c r="AD65" s="24" t="e">
        <f>SUM(#REF!)</f>
        <v>#REF!</v>
      </c>
      <c r="AE65" s="151" t="e">
        <f t="shared" si="58"/>
        <v>#REF!</v>
      </c>
      <c r="AF65" s="151" t="e">
        <f t="shared" si="66"/>
        <v>#REF!</v>
      </c>
      <c r="AG65" s="152">
        <v>0.66666666666666663</v>
      </c>
      <c r="AH65" s="199">
        <f t="shared" si="67"/>
        <v>0</v>
      </c>
      <c r="AI65" s="24">
        <f t="shared" si="68"/>
        <v>0</v>
      </c>
      <c r="AJ65" s="153">
        <f t="shared" si="59"/>
        <v>0</v>
      </c>
      <c r="AK65" s="151" t="e">
        <f t="shared" si="69"/>
        <v>#DIV/0!</v>
      </c>
    </row>
    <row r="66" spans="1:37" ht="23.25" hidden="1" customHeight="1">
      <c r="A66" s="18"/>
      <c r="B66" s="33"/>
      <c r="C66" s="132"/>
      <c r="D66" s="129"/>
      <c r="E66" s="130"/>
      <c r="F66" s="129"/>
      <c r="G66" s="131"/>
      <c r="H66" s="132"/>
      <c r="I66" s="132"/>
      <c r="J66" s="132"/>
      <c r="K66" s="126"/>
      <c r="L66" s="126"/>
      <c r="M66" s="150" t="e">
        <f t="shared" si="54"/>
        <v>#DIV/0!</v>
      </c>
      <c r="N66" s="128"/>
      <c r="O66" s="128"/>
      <c r="P66" s="133"/>
      <c r="Q66" s="134" t="e">
        <f t="shared" si="55"/>
        <v>#DIV/0!</v>
      </c>
      <c r="R66" s="21">
        <v>1.5</v>
      </c>
      <c r="S66" s="22">
        <v>1</v>
      </c>
      <c r="T66" s="22">
        <f t="shared" si="60"/>
        <v>0</v>
      </c>
      <c r="U66" s="22">
        <f t="shared" si="56"/>
        <v>0</v>
      </c>
      <c r="V66" s="23" t="e">
        <f t="shared" si="61"/>
        <v>#DIV/0!</v>
      </c>
      <c r="W66" s="22">
        <v>1</v>
      </c>
      <c r="X66" s="198">
        <f t="shared" si="62"/>
        <v>0</v>
      </c>
      <c r="Y66" s="22">
        <f t="shared" si="63"/>
        <v>0</v>
      </c>
      <c r="Z66" s="22">
        <f t="shared" si="57"/>
        <v>0</v>
      </c>
      <c r="AA66" s="22" t="e">
        <f t="shared" si="64"/>
        <v>#DIV/0!</v>
      </c>
      <c r="AB66" s="22">
        <v>1.25</v>
      </c>
      <c r="AC66" s="198">
        <f t="shared" si="65"/>
        <v>0</v>
      </c>
      <c r="AD66" s="24" t="e">
        <f>SUM(#REF!)</f>
        <v>#REF!</v>
      </c>
      <c r="AE66" s="151" t="e">
        <f t="shared" si="58"/>
        <v>#REF!</v>
      </c>
      <c r="AF66" s="151" t="e">
        <f t="shared" si="66"/>
        <v>#REF!</v>
      </c>
      <c r="AG66" s="152">
        <v>0.66666666666666663</v>
      </c>
      <c r="AH66" s="199">
        <f t="shared" si="67"/>
        <v>0</v>
      </c>
      <c r="AI66" s="24">
        <f t="shared" si="68"/>
        <v>0</v>
      </c>
      <c r="AJ66" s="153">
        <f t="shared" si="59"/>
        <v>0</v>
      </c>
      <c r="AK66" s="151" t="e">
        <f t="shared" si="69"/>
        <v>#DIV/0!</v>
      </c>
    </row>
    <row r="67" spans="1:37" ht="23.25" hidden="1" customHeight="1">
      <c r="A67" s="18"/>
      <c r="B67" s="33"/>
      <c r="C67" s="132"/>
      <c r="D67" s="129"/>
      <c r="E67" s="130"/>
      <c r="F67" s="129"/>
      <c r="G67" s="131"/>
      <c r="H67" s="128"/>
      <c r="I67" s="128"/>
      <c r="J67" s="128"/>
      <c r="K67" s="126"/>
      <c r="L67" s="126"/>
      <c r="M67" s="150" t="e">
        <f t="shared" si="54"/>
        <v>#DIV/0!</v>
      </c>
      <c r="N67" s="128"/>
      <c r="O67" s="128"/>
      <c r="P67" s="133"/>
      <c r="Q67" s="134" t="e">
        <f t="shared" si="55"/>
        <v>#DIV/0!</v>
      </c>
      <c r="R67" s="21">
        <v>1.5</v>
      </c>
      <c r="S67" s="22">
        <v>1</v>
      </c>
      <c r="T67" s="22">
        <f t="shared" si="60"/>
        <v>0</v>
      </c>
      <c r="U67" s="22">
        <f t="shared" si="56"/>
        <v>0</v>
      </c>
      <c r="V67" s="23" t="e">
        <f t="shared" si="61"/>
        <v>#DIV/0!</v>
      </c>
      <c r="W67" s="22">
        <v>1</v>
      </c>
      <c r="X67" s="198">
        <f t="shared" si="62"/>
        <v>0</v>
      </c>
      <c r="Y67" s="22">
        <f t="shared" si="63"/>
        <v>0</v>
      </c>
      <c r="Z67" s="22">
        <f t="shared" si="57"/>
        <v>0</v>
      </c>
      <c r="AA67" s="22" t="e">
        <f t="shared" si="64"/>
        <v>#DIV/0!</v>
      </c>
      <c r="AB67" s="22">
        <v>1.25</v>
      </c>
      <c r="AC67" s="198">
        <f t="shared" si="65"/>
        <v>0</v>
      </c>
      <c r="AD67" s="24" t="e">
        <f>SUM(#REF!)</f>
        <v>#REF!</v>
      </c>
      <c r="AE67" s="151" t="e">
        <f t="shared" si="58"/>
        <v>#REF!</v>
      </c>
      <c r="AF67" s="151" t="e">
        <f t="shared" si="66"/>
        <v>#REF!</v>
      </c>
      <c r="AG67" s="152">
        <v>0.66666666666666663</v>
      </c>
      <c r="AH67" s="199">
        <f t="shared" si="67"/>
        <v>0</v>
      </c>
      <c r="AI67" s="24">
        <f t="shared" si="68"/>
        <v>0</v>
      </c>
      <c r="AJ67" s="153">
        <f t="shared" si="59"/>
        <v>0</v>
      </c>
      <c r="AK67" s="151" t="e">
        <f t="shared" si="69"/>
        <v>#DIV/0!</v>
      </c>
    </row>
    <row r="68" spans="1:37" ht="23.25" hidden="1" customHeight="1">
      <c r="A68" s="18"/>
      <c r="B68" s="81"/>
      <c r="C68" s="132"/>
      <c r="D68" s="187"/>
      <c r="E68" s="129"/>
      <c r="F68" s="129"/>
      <c r="G68" s="131"/>
      <c r="H68" s="132"/>
      <c r="I68" s="132"/>
      <c r="J68" s="128"/>
      <c r="K68" s="126"/>
      <c r="L68" s="126"/>
      <c r="M68" s="150" t="e">
        <f t="shared" si="54"/>
        <v>#DIV/0!</v>
      </c>
      <c r="N68" s="128"/>
      <c r="O68" s="128"/>
      <c r="P68" s="133"/>
      <c r="Q68" s="134" t="e">
        <f t="shared" si="55"/>
        <v>#DIV/0!</v>
      </c>
      <c r="R68" s="21">
        <v>1.5</v>
      </c>
      <c r="S68" s="22">
        <v>1</v>
      </c>
      <c r="T68" s="22">
        <f t="shared" si="60"/>
        <v>0</v>
      </c>
      <c r="U68" s="22">
        <f t="shared" si="56"/>
        <v>0</v>
      </c>
      <c r="V68" s="23" t="e">
        <f t="shared" si="61"/>
        <v>#DIV/0!</v>
      </c>
      <c r="W68" s="22">
        <v>1</v>
      </c>
      <c r="X68" s="198">
        <f t="shared" si="62"/>
        <v>0</v>
      </c>
      <c r="Y68" s="22">
        <f t="shared" si="63"/>
        <v>0</v>
      </c>
      <c r="Z68" s="22">
        <f t="shared" si="57"/>
        <v>0</v>
      </c>
      <c r="AA68" s="22" t="e">
        <f t="shared" si="64"/>
        <v>#DIV/0!</v>
      </c>
      <c r="AB68" s="22">
        <v>1.25</v>
      </c>
      <c r="AC68" s="198">
        <f t="shared" si="65"/>
        <v>0</v>
      </c>
      <c r="AD68" s="24" t="e">
        <f>SUM(#REF!)</f>
        <v>#REF!</v>
      </c>
      <c r="AE68" s="151" t="e">
        <f t="shared" si="58"/>
        <v>#REF!</v>
      </c>
      <c r="AF68" s="151" t="e">
        <f t="shared" si="66"/>
        <v>#REF!</v>
      </c>
      <c r="AG68" s="152">
        <v>0.66666666666666663</v>
      </c>
      <c r="AH68" s="199">
        <f t="shared" si="67"/>
        <v>0</v>
      </c>
      <c r="AI68" s="24">
        <f t="shared" si="68"/>
        <v>0</v>
      </c>
      <c r="AJ68" s="153">
        <f t="shared" si="59"/>
        <v>0</v>
      </c>
      <c r="AK68" s="151" t="e">
        <f t="shared" si="69"/>
        <v>#DIV/0!</v>
      </c>
    </row>
    <row r="69" spans="1:37" ht="23.25" hidden="1" customHeight="1">
      <c r="A69" s="18"/>
      <c r="B69" s="81"/>
      <c r="C69" s="132"/>
      <c r="D69" s="187"/>
      <c r="E69" s="129"/>
      <c r="F69" s="129"/>
      <c r="G69" s="131"/>
      <c r="H69" s="132"/>
      <c r="I69" s="132"/>
      <c r="J69" s="128"/>
      <c r="K69" s="126"/>
      <c r="L69" s="126"/>
      <c r="M69" s="150" t="e">
        <f t="shared" si="54"/>
        <v>#DIV/0!</v>
      </c>
      <c r="N69" s="128"/>
      <c r="O69" s="128"/>
      <c r="P69" s="133"/>
      <c r="Q69" s="134" t="e">
        <f t="shared" si="55"/>
        <v>#DIV/0!</v>
      </c>
      <c r="R69" s="21">
        <v>1.5</v>
      </c>
      <c r="S69" s="22">
        <v>1</v>
      </c>
      <c r="T69" s="22">
        <f t="shared" si="60"/>
        <v>0</v>
      </c>
      <c r="U69" s="22">
        <f t="shared" si="56"/>
        <v>0</v>
      </c>
      <c r="V69" s="23" t="e">
        <f t="shared" si="61"/>
        <v>#DIV/0!</v>
      </c>
      <c r="W69" s="22">
        <v>1</v>
      </c>
      <c r="X69" s="198">
        <f t="shared" si="62"/>
        <v>0</v>
      </c>
      <c r="Y69" s="22">
        <f t="shared" si="63"/>
        <v>0</v>
      </c>
      <c r="Z69" s="22">
        <f t="shared" si="57"/>
        <v>0</v>
      </c>
      <c r="AA69" s="22" t="e">
        <f t="shared" si="64"/>
        <v>#DIV/0!</v>
      </c>
      <c r="AB69" s="22">
        <v>1.25</v>
      </c>
      <c r="AC69" s="198">
        <f t="shared" si="65"/>
        <v>0</v>
      </c>
      <c r="AD69" s="24" t="e">
        <f>SUM(#REF!)</f>
        <v>#REF!</v>
      </c>
      <c r="AE69" s="151" t="e">
        <f t="shared" si="58"/>
        <v>#REF!</v>
      </c>
      <c r="AF69" s="151" t="e">
        <f t="shared" si="66"/>
        <v>#REF!</v>
      </c>
      <c r="AG69" s="152">
        <v>0.66666666666666663</v>
      </c>
      <c r="AH69" s="199">
        <f t="shared" si="67"/>
        <v>0</v>
      </c>
      <c r="AI69" s="24">
        <f t="shared" si="68"/>
        <v>0</v>
      </c>
      <c r="AJ69" s="153">
        <f t="shared" si="59"/>
        <v>0</v>
      </c>
      <c r="AK69" s="151" t="e">
        <f t="shared" si="69"/>
        <v>#DIV/0!</v>
      </c>
    </row>
    <row r="70" spans="1:37" ht="23.25" hidden="1" customHeight="1">
      <c r="A70" s="18"/>
      <c r="B70" s="81"/>
      <c r="C70" s="132"/>
      <c r="D70" s="187"/>
      <c r="E70" s="129"/>
      <c r="F70" s="129"/>
      <c r="G70" s="131"/>
      <c r="H70" s="132"/>
      <c r="I70" s="132"/>
      <c r="J70" s="128"/>
      <c r="K70" s="126"/>
      <c r="L70" s="126"/>
      <c r="M70" s="150" t="e">
        <f t="shared" si="54"/>
        <v>#DIV/0!</v>
      </c>
      <c r="N70" s="128"/>
      <c r="O70" s="128"/>
      <c r="P70" s="133"/>
      <c r="Q70" s="134" t="e">
        <f t="shared" si="55"/>
        <v>#DIV/0!</v>
      </c>
      <c r="R70" s="21">
        <v>1.5</v>
      </c>
      <c r="S70" s="22">
        <v>1</v>
      </c>
      <c r="T70" s="22">
        <f t="shared" si="60"/>
        <v>0</v>
      </c>
      <c r="U70" s="22">
        <f t="shared" si="56"/>
        <v>0</v>
      </c>
      <c r="V70" s="23" t="e">
        <f t="shared" si="61"/>
        <v>#DIV/0!</v>
      </c>
      <c r="W70" s="22">
        <v>1</v>
      </c>
      <c r="X70" s="198">
        <f t="shared" si="62"/>
        <v>0</v>
      </c>
      <c r="Y70" s="22">
        <f t="shared" si="63"/>
        <v>0</v>
      </c>
      <c r="Z70" s="22">
        <f t="shared" si="57"/>
        <v>0</v>
      </c>
      <c r="AA70" s="22" t="e">
        <f t="shared" si="64"/>
        <v>#DIV/0!</v>
      </c>
      <c r="AB70" s="22">
        <v>1.25</v>
      </c>
      <c r="AC70" s="198">
        <f t="shared" si="65"/>
        <v>0</v>
      </c>
      <c r="AD70" s="24" t="e">
        <f>SUM(#REF!)</f>
        <v>#REF!</v>
      </c>
      <c r="AE70" s="151" t="e">
        <f t="shared" si="58"/>
        <v>#REF!</v>
      </c>
      <c r="AF70" s="151" t="e">
        <f t="shared" si="66"/>
        <v>#REF!</v>
      </c>
      <c r="AG70" s="152">
        <v>0.66666666666666663</v>
      </c>
      <c r="AH70" s="199">
        <f t="shared" si="67"/>
        <v>0</v>
      </c>
      <c r="AI70" s="24">
        <f t="shared" si="68"/>
        <v>0</v>
      </c>
      <c r="AJ70" s="153">
        <f t="shared" si="59"/>
        <v>0</v>
      </c>
      <c r="AK70" s="151" t="e">
        <f t="shared" si="69"/>
        <v>#DIV/0!</v>
      </c>
    </row>
    <row r="71" spans="1:37" ht="23.25" hidden="1" customHeight="1">
      <c r="A71" s="27"/>
      <c r="B71" s="188" t="s">
        <v>35</v>
      </c>
      <c r="C71" s="5"/>
      <c r="D71" s="83"/>
      <c r="E71" s="3"/>
      <c r="F71" s="3"/>
      <c r="G71" s="7"/>
      <c r="H71" s="5"/>
      <c r="I71" s="5"/>
      <c r="J71" s="5"/>
      <c r="K71" s="82"/>
      <c r="L71" s="82"/>
      <c r="M71" s="82"/>
      <c r="N71" s="5"/>
      <c r="O71" s="5"/>
      <c r="P71" s="8"/>
      <c r="Q71" s="9"/>
      <c r="R71" s="30"/>
      <c r="S71" s="31"/>
      <c r="T71" s="31"/>
      <c r="U71" s="31"/>
      <c r="V71" s="31"/>
      <c r="W71" s="31"/>
      <c r="X71" s="200"/>
      <c r="Y71" s="31"/>
      <c r="Z71" s="31"/>
      <c r="AA71" s="31"/>
      <c r="AB71" s="31"/>
      <c r="AC71" s="200"/>
      <c r="AD71" s="12"/>
      <c r="AE71" s="12"/>
      <c r="AF71" s="12"/>
      <c r="AG71" s="12"/>
      <c r="AH71" s="212"/>
      <c r="AI71" s="12"/>
      <c r="AJ71" s="12"/>
      <c r="AK71" s="12"/>
    </row>
    <row r="72" spans="1:37" ht="23.25" hidden="1" customHeight="1">
      <c r="A72" s="186"/>
      <c r="B72" s="127"/>
      <c r="C72" s="132"/>
      <c r="D72" s="129"/>
      <c r="E72" s="129"/>
      <c r="F72" s="129"/>
      <c r="G72" s="131"/>
      <c r="H72" s="132"/>
      <c r="I72" s="132"/>
      <c r="J72" s="132"/>
      <c r="K72" s="126"/>
      <c r="L72" s="126"/>
      <c r="M72" s="150" t="e">
        <f t="shared" si="54"/>
        <v>#DIV/0!</v>
      </c>
      <c r="N72" s="128"/>
      <c r="O72" s="128"/>
      <c r="P72" s="133"/>
      <c r="Q72" s="134" t="e">
        <f t="shared" si="55"/>
        <v>#DIV/0!</v>
      </c>
      <c r="R72" s="21">
        <v>1.5</v>
      </c>
      <c r="S72" s="22">
        <v>1</v>
      </c>
      <c r="T72" s="128">
        <f t="shared" ref="T72:T79" si="70">SUM(N72)</f>
        <v>0</v>
      </c>
      <c r="U72" s="22">
        <f t="shared" si="56"/>
        <v>0</v>
      </c>
      <c r="V72" s="23" t="e">
        <f t="shared" ref="V72:V79" si="71">U72*M72%</f>
        <v>#DIV/0!</v>
      </c>
      <c r="W72" s="22">
        <v>1</v>
      </c>
      <c r="X72" s="198">
        <f t="shared" ref="X72:X79" si="72">SUM(L72/35)</f>
        <v>0</v>
      </c>
      <c r="Y72" s="22">
        <f t="shared" ref="Y72:Y79" si="73">SUM(O72)</f>
        <v>0</v>
      </c>
      <c r="Z72" s="22">
        <f t="shared" si="57"/>
        <v>0</v>
      </c>
      <c r="AA72" s="22" t="e">
        <f t="shared" ref="AA72:AA79" si="74">Z72*M72%</f>
        <v>#DIV/0!</v>
      </c>
      <c r="AB72" s="22">
        <v>1.25</v>
      </c>
      <c r="AC72" s="198">
        <f t="shared" ref="AC72:AC79" si="75">SUM(L72/50)</f>
        <v>0</v>
      </c>
      <c r="AD72" s="24" t="e">
        <f>SUM(#REF!)</f>
        <v>#REF!</v>
      </c>
      <c r="AE72" s="151" t="e">
        <f t="shared" si="58"/>
        <v>#REF!</v>
      </c>
      <c r="AF72" s="151" t="e">
        <f t="shared" ref="AF72:AF79" si="76">AE72*M72%</f>
        <v>#REF!</v>
      </c>
      <c r="AG72" s="152">
        <v>0.66666666666666663</v>
      </c>
      <c r="AH72" s="199">
        <f t="shared" ref="AH72:AH79" si="77">SUM(L72/17)</f>
        <v>0</v>
      </c>
      <c r="AI72" s="24">
        <f t="shared" ref="AI72:AI79" si="78">SUM(P72)</f>
        <v>0</v>
      </c>
      <c r="AJ72" s="153">
        <f t="shared" si="59"/>
        <v>0</v>
      </c>
      <c r="AK72" s="151" t="e">
        <f t="shared" ref="AK72:AK79" si="79">AJ72*M72%</f>
        <v>#DIV/0!</v>
      </c>
    </row>
    <row r="73" spans="1:37" ht="23.25" hidden="1" customHeight="1">
      <c r="A73" s="186"/>
      <c r="B73" s="127"/>
      <c r="C73" s="132"/>
      <c r="D73" s="129"/>
      <c r="E73" s="129"/>
      <c r="F73" s="129"/>
      <c r="G73" s="131"/>
      <c r="H73" s="132"/>
      <c r="I73" s="132"/>
      <c r="J73" s="132"/>
      <c r="K73" s="126"/>
      <c r="L73" s="126"/>
      <c r="M73" s="150" t="e">
        <f t="shared" si="54"/>
        <v>#DIV/0!</v>
      </c>
      <c r="N73" s="128"/>
      <c r="O73" s="128"/>
      <c r="P73" s="133"/>
      <c r="Q73" s="134" t="e">
        <f t="shared" si="55"/>
        <v>#DIV/0!</v>
      </c>
      <c r="R73" s="21">
        <v>1.5</v>
      </c>
      <c r="S73" s="22">
        <v>1</v>
      </c>
      <c r="T73" s="22">
        <f t="shared" si="70"/>
        <v>0</v>
      </c>
      <c r="U73" s="22">
        <f t="shared" si="56"/>
        <v>0</v>
      </c>
      <c r="V73" s="23" t="e">
        <f t="shared" si="71"/>
        <v>#DIV/0!</v>
      </c>
      <c r="W73" s="22">
        <v>1</v>
      </c>
      <c r="X73" s="198">
        <f t="shared" si="72"/>
        <v>0</v>
      </c>
      <c r="Y73" s="22">
        <f t="shared" si="73"/>
        <v>0</v>
      </c>
      <c r="Z73" s="22">
        <f t="shared" si="57"/>
        <v>0</v>
      </c>
      <c r="AA73" s="22" t="e">
        <f t="shared" si="74"/>
        <v>#DIV/0!</v>
      </c>
      <c r="AB73" s="22">
        <v>1.25</v>
      </c>
      <c r="AC73" s="198">
        <f t="shared" si="75"/>
        <v>0</v>
      </c>
      <c r="AD73" s="24" t="e">
        <f>SUM(#REF!)</f>
        <v>#REF!</v>
      </c>
      <c r="AE73" s="151" t="e">
        <f t="shared" si="58"/>
        <v>#REF!</v>
      </c>
      <c r="AF73" s="151" t="e">
        <f t="shared" si="76"/>
        <v>#REF!</v>
      </c>
      <c r="AG73" s="152">
        <v>0.66666666666666663</v>
      </c>
      <c r="AH73" s="199">
        <f t="shared" si="77"/>
        <v>0</v>
      </c>
      <c r="AI73" s="24">
        <f t="shared" si="78"/>
        <v>0</v>
      </c>
      <c r="AJ73" s="153">
        <f t="shared" si="59"/>
        <v>0</v>
      </c>
      <c r="AK73" s="151" t="e">
        <f t="shared" si="79"/>
        <v>#DIV/0!</v>
      </c>
    </row>
    <row r="74" spans="1:37" ht="23.25" hidden="1" customHeight="1">
      <c r="A74" s="186"/>
      <c r="B74" s="127"/>
      <c r="C74" s="132"/>
      <c r="D74" s="129"/>
      <c r="E74" s="129"/>
      <c r="F74" s="129"/>
      <c r="G74" s="131"/>
      <c r="H74" s="132"/>
      <c r="I74" s="132"/>
      <c r="J74" s="132"/>
      <c r="K74" s="126"/>
      <c r="L74" s="126"/>
      <c r="M74" s="150" t="e">
        <f t="shared" si="54"/>
        <v>#DIV/0!</v>
      </c>
      <c r="N74" s="128"/>
      <c r="O74" s="128"/>
      <c r="P74" s="133"/>
      <c r="Q74" s="134" t="e">
        <f t="shared" si="55"/>
        <v>#DIV/0!</v>
      </c>
      <c r="R74" s="21">
        <v>1.5</v>
      </c>
      <c r="S74" s="22">
        <v>1</v>
      </c>
      <c r="T74" s="22">
        <f t="shared" si="70"/>
        <v>0</v>
      </c>
      <c r="U74" s="22">
        <f t="shared" si="56"/>
        <v>0</v>
      </c>
      <c r="V74" s="23" t="e">
        <f t="shared" si="71"/>
        <v>#DIV/0!</v>
      </c>
      <c r="W74" s="22">
        <v>1</v>
      </c>
      <c r="X74" s="198">
        <f t="shared" si="72"/>
        <v>0</v>
      </c>
      <c r="Y74" s="22">
        <f t="shared" si="73"/>
        <v>0</v>
      </c>
      <c r="Z74" s="22">
        <f t="shared" si="57"/>
        <v>0</v>
      </c>
      <c r="AA74" s="22" t="e">
        <f t="shared" si="74"/>
        <v>#DIV/0!</v>
      </c>
      <c r="AB74" s="22">
        <v>1.25</v>
      </c>
      <c r="AC74" s="198">
        <f t="shared" si="75"/>
        <v>0</v>
      </c>
      <c r="AD74" s="24" t="e">
        <f>SUM(#REF!)</f>
        <v>#REF!</v>
      </c>
      <c r="AE74" s="151" t="e">
        <f t="shared" si="58"/>
        <v>#REF!</v>
      </c>
      <c r="AF74" s="151" t="e">
        <f t="shared" si="76"/>
        <v>#REF!</v>
      </c>
      <c r="AG74" s="152">
        <v>0.66666666666666663</v>
      </c>
      <c r="AH74" s="199">
        <f t="shared" si="77"/>
        <v>0</v>
      </c>
      <c r="AI74" s="24">
        <f t="shared" si="78"/>
        <v>0</v>
      </c>
      <c r="AJ74" s="153">
        <f t="shared" si="59"/>
        <v>0</v>
      </c>
      <c r="AK74" s="151" t="e">
        <f t="shared" si="79"/>
        <v>#DIV/0!</v>
      </c>
    </row>
    <row r="75" spans="1:37" ht="27.75" hidden="1" customHeight="1">
      <c r="A75" s="186"/>
      <c r="B75" s="127"/>
      <c r="C75" s="132"/>
      <c r="D75" s="129"/>
      <c r="E75" s="129"/>
      <c r="F75" s="129"/>
      <c r="G75" s="131"/>
      <c r="H75" s="132"/>
      <c r="I75" s="132"/>
      <c r="J75" s="132"/>
      <c r="K75" s="126"/>
      <c r="L75" s="126"/>
      <c r="M75" s="150" t="e">
        <f t="shared" si="54"/>
        <v>#DIV/0!</v>
      </c>
      <c r="N75" s="128"/>
      <c r="O75" s="128"/>
      <c r="P75" s="133"/>
      <c r="Q75" s="134" t="e">
        <f t="shared" si="55"/>
        <v>#DIV/0!</v>
      </c>
      <c r="R75" s="21">
        <v>1.5</v>
      </c>
      <c r="S75" s="22">
        <v>1</v>
      </c>
      <c r="T75" s="22">
        <f t="shared" si="70"/>
        <v>0</v>
      </c>
      <c r="U75" s="22">
        <f t="shared" si="56"/>
        <v>0</v>
      </c>
      <c r="V75" s="23" t="e">
        <f t="shared" si="71"/>
        <v>#DIV/0!</v>
      </c>
      <c r="W75" s="22">
        <v>1</v>
      </c>
      <c r="X75" s="198">
        <f t="shared" si="72"/>
        <v>0</v>
      </c>
      <c r="Y75" s="22">
        <f t="shared" si="73"/>
        <v>0</v>
      </c>
      <c r="Z75" s="22">
        <f t="shared" si="57"/>
        <v>0</v>
      </c>
      <c r="AA75" s="22" t="e">
        <f t="shared" si="74"/>
        <v>#DIV/0!</v>
      </c>
      <c r="AB75" s="22">
        <v>1.25</v>
      </c>
      <c r="AC75" s="198">
        <f t="shared" si="75"/>
        <v>0</v>
      </c>
      <c r="AD75" s="24" t="e">
        <f>SUM(#REF!)</f>
        <v>#REF!</v>
      </c>
      <c r="AE75" s="151" t="e">
        <f t="shared" si="58"/>
        <v>#REF!</v>
      </c>
      <c r="AF75" s="151" t="e">
        <f t="shared" si="76"/>
        <v>#REF!</v>
      </c>
      <c r="AG75" s="152">
        <v>0.66666666666666663</v>
      </c>
      <c r="AH75" s="199">
        <f t="shared" si="77"/>
        <v>0</v>
      </c>
      <c r="AI75" s="24">
        <f t="shared" si="78"/>
        <v>0</v>
      </c>
      <c r="AJ75" s="153">
        <f t="shared" si="59"/>
        <v>0</v>
      </c>
      <c r="AK75" s="151" t="e">
        <f t="shared" si="79"/>
        <v>#DIV/0!</v>
      </c>
    </row>
    <row r="76" spans="1:37" ht="23.25" hidden="1" customHeight="1">
      <c r="A76" s="186"/>
      <c r="B76" s="127"/>
      <c r="C76" s="132"/>
      <c r="D76" s="129"/>
      <c r="E76" s="130"/>
      <c r="F76" s="129"/>
      <c r="G76" s="131"/>
      <c r="H76" s="128"/>
      <c r="I76" s="128"/>
      <c r="J76" s="128"/>
      <c r="K76" s="126"/>
      <c r="L76" s="126"/>
      <c r="M76" s="150" t="e">
        <f t="shared" si="54"/>
        <v>#DIV/0!</v>
      </c>
      <c r="N76" s="128"/>
      <c r="O76" s="128"/>
      <c r="P76" s="133"/>
      <c r="Q76" s="134" t="e">
        <f t="shared" si="55"/>
        <v>#DIV/0!</v>
      </c>
      <c r="R76" s="21">
        <v>1.5</v>
      </c>
      <c r="S76" s="22">
        <v>1</v>
      </c>
      <c r="T76" s="22">
        <f t="shared" si="70"/>
        <v>0</v>
      </c>
      <c r="U76" s="22">
        <f t="shared" si="56"/>
        <v>0</v>
      </c>
      <c r="V76" s="23" t="e">
        <f t="shared" si="71"/>
        <v>#DIV/0!</v>
      </c>
      <c r="W76" s="22">
        <v>1</v>
      </c>
      <c r="X76" s="198">
        <f t="shared" si="72"/>
        <v>0</v>
      </c>
      <c r="Y76" s="22">
        <f t="shared" si="73"/>
        <v>0</v>
      </c>
      <c r="Z76" s="22">
        <f t="shared" si="57"/>
        <v>0</v>
      </c>
      <c r="AA76" s="22" t="e">
        <f t="shared" si="74"/>
        <v>#DIV/0!</v>
      </c>
      <c r="AB76" s="22">
        <v>1.25</v>
      </c>
      <c r="AC76" s="198">
        <f t="shared" si="75"/>
        <v>0</v>
      </c>
      <c r="AD76" s="24" t="e">
        <f>SUM(#REF!)</f>
        <v>#REF!</v>
      </c>
      <c r="AE76" s="151" t="e">
        <f t="shared" si="58"/>
        <v>#REF!</v>
      </c>
      <c r="AF76" s="151" t="e">
        <f t="shared" si="76"/>
        <v>#REF!</v>
      </c>
      <c r="AG76" s="152">
        <v>0.66666666666666663</v>
      </c>
      <c r="AH76" s="199">
        <f t="shared" si="77"/>
        <v>0</v>
      </c>
      <c r="AI76" s="24">
        <f t="shared" si="78"/>
        <v>0</v>
      </c>
      <c r="AJ76" s="153">
        <f t="shared" si="59"/>
        <v>0</v>
      </c>
      <c r="AK76" s="151" t="e">
        <f t="shared" si="79"/>
        <v>#DIV/0!</v>
      </c>
    </row>
    <row r="77" spans="1:37" ht="23.25" hidden="1" customHeight="1">
      <c r="A77" s="186"/>
      <c r="B77" s="190"/>
      <c r="C77" s="132"/>
      <c r="D77" s="187"/>
      <c r="E77" s="129"/>
      <c r="F77" s="129"/>
      <c r="G77" s="131"/>
      <c r="H77" s="132"/>
      <c r="I77" s="132"/>
      <c r="J77" s="128"/>
      <c r="K77" s="126"/>
      <c r="L77" s="126"/>
      <c r="M77" s="150" t="e">
        <f t="shared" si="54"/>
        <v>#DIV/0!</v>
      </c>
      <c r="N77" s="128"/>
      <c r="O77" s="128"/>
      <c r="P77" s="133"/>
      <c r="Q77" s="134" t="e">
        <f t="shared" si="55"/>
        <v>#DIV/0!</v>
      </c>
      <c r="R77" s="21">
        <v>1.5</v>
      </c>
      <c r="S77" s="22">
        <v>1</v>
      </c>
      <c r="T77" s="22">
        <f t="shared" si="70"/>
        <v>0</v>
      </c>
      <c r="U77" s="22">
        <f t="shared" si="56"/>
        <v>0</v>
      </c>
      <c r="V77" s="23" t="e">
        <f t="shared" si="71"/>
        <v>#DIV/0!</v>
      </c>
      <c r="W77" s="22">
        <v>1</v>
      </c>
      <c r="X77" s="198">
        <f t="shared" si="72"/>
        <v>0</v>
      </c>
      <c r="Y77" s="128">
        <f t="shared" si="73"/>
        <v>0</v>
      </c>
      <c r="Z77" s="22">
        <f t="shared" si="57"/>
        <v>0</v>
      </c>
      <c r="AA77" s="22" t="e">
        <f t="shared" si="74"/>
        <v>#DIV/0!</v>
      </c>
      <c r="AB77" s="22">
        <v>1.25</v>
      </c>
      <c r="AC77" s="198">
        <f t="shared" si="75"/>
        <v>0</v>
      </c>
      <c r="AD77" s="24" t="e">
        <f>SUM(#REF!)</f>
        <v>#REF!</v>
      </c>
      <c r="AE77" s="151" t="e">
        <f t="shared" si="58"/>
        <v>#REF!</v>
      </c>
      <c r="AF77" s="151" t="e">
        <f t="shared" si="76"/>
        <v>#REF!</v>
      </c>
      <c r="AG77" s="152">
        <v>0.66666666666666663</v>
      </c>
      <c r="AH77" s="199">
        <f t="shared" si="77"/>
        <v>0</v>
      </c>
      <c r="AI77" s="24">
        <f t="shared" si="78"/>
        <v>0</v>
      </c>
      <c r="AJ77" s="153">
        <f t="shared" si="59"/>
        <v>0</v>
      </c>
      <c r="AK77" s="151" t="e">
        <f t="shared" si="79"/>
        <v>#DIV/0!</v>
      </c>
    </row>
    <row r="78" spans="1:37" ht="23.25" hidden="1" customHeight="1">
      <c r="A78" s="186"/>
      <c r="B78" s="190"/>
      <c r="C78" s="132"/>
      <c r="D78" s="187"/>
      <c r="E78" s="129"/>
      <c r="F78" s="129"/>
      <c r="G78" s="131"/>
      <c r="H78" s="132"/>
      <c r="I78" s="132"/>
      <c r="J78" s="128"/>
      <c r="K78" s="126"/>
      <c r="L78" s="126"/>
      <c r="M78" s="150" t="e">
        <f t="shared" si="54"/>
        <v>#DIV/0!</v>
      </c>
      <c r="N78" s="128"/>
      <c r="O78" s="128"/>
      <c r="P78" s="133"/>
      <c r="Q78" s="134" t="e">
        <f t="shared" si="55"/>
        <v>#DIV/0!</v>
      </c>
      <c r="R78" s="21">
        <v>1.5</v>
      </c>
      <c r="S78" s="22">
        <v>1</v>
      </c>
      <c r="T78" s="22">
        <f t="shared" si="70"/>
        <v>0</v>
      </c>
      <c r="U78" s="22">
        <f t="shared" si="56"/>
        <v>0</v>
      </c>
      <c r="V78" s="23" t="e">
        <f t="shared" si="71"/>
        <v>#DIV/0!</v>
      </c>
      <c r="W78" s="22">
        <v>1</v>
      </c>
      <c r="X78" s="198">
        <f t="shared" si="72"/>
        <v>0</v>
      </c>
      <c r="Y78" s="128">
        <f t="shared" si="73"/>
        <v>0</v>
      </c>
      <c r="Z78" s="22">
        <f t="shared" si="57"/>
        <v>0</v>
      </c>
      <c r="AA78" s="22" t="e">
        <f t="shared" si="74"/>
        <v>#DIV/0!</v>
      </c>
      <c r="AB78" s="22">
        <v>1.25</v>
      </c>
      <c r="AC78" s="198">
        <f t="shared" si="75"/>
        <v>0</v>
      </c>
      <c r="AD78" s="24" t="e">
        <f>SUM(#REF!)</f>
        <v>#REF!</v>
      </c>
      <c r="AE78" s="151" t="e">
        <f t="shared" si="58"/>
        <v>#REF!</v>
      </c>
      <c r="AF78" s="151" t="e">
        <f t="shared" si="76"/>
        <v>#REF!</v>
      </c>
      <c r="AG78" s="152">
        <v>0.66666666666666663</v>
      </c>
      <c r="AH78" s="199">
        <f t="shared" si="77"/>
        <v>0</v>
      </c>
      <c r="AI78" s="24">
        <f t="shared" si="78"/>
        <v>0</v>
      </c>
      <c r="AJ78" s="153">
        <f t="shared" si="59"/>
        <v>0</v>
      </c>
      <c r="AK78" s="151" t="e">
        <f t="shared" si="79"/>
        <v>#DIV/0!</v>
      </c>
    </row>
    <row r="79" spans="1:37" ht="23.25" hidden="1" customHeight="1">
      <c r="A79" s="186"/>
      <c r="B79" s="190"/>
      <c r="C79" s="132"/>
      <c r="D79" s="187"/>
      <c r="E79" s="129"/>
      <c r="F79" s="129"/>
      <c r="G79" s="131"/>
      <c r="H79" s="132"/>
      <c r="I79" s="132"/>
      <c r="J79" s="128"/>
      <c r="K79" s="126"/>
      <c r="L79" s="126"/>
      <c r="M79" s="150" t="e">
        <f t="shared" si="54"/>
        <v>#DIV/0!</v>
      </c>
      <c r="N79" s="128"/>
      <c r="O79" s="128"/>
      <c r="P79" s="133"/>
      <c r="Q79" s="134" t="e">
        <f t="shared" si="55"/>
        <v>#DIV/0!</v>
      </c>
      <c r="R79" s="21">
        <v>1.5</v>
      </c>
      <c r="S79" s="22">
        <v>1</v>
      </c>
      <c r="T79" s="22">
        <f t="shared" si="70"/>
        <v>0</v>
      </c>
      <c r="U79" s="22">
        <f t="shared" si="56"/>
        <v>0</v>
      </c>
      <c r="V79" s="23" t="e">
        <f t="shared" si="71"/>
        <v>#DIV/0!</v>
      </c>
      <c r="W79" s="22">
        <v>1</v>
      </c>
      <c r="X79" s="198">
        <f t="shared" si="72"/>
        <v>0</v>
      </c>
      <c r="Y79" s="128">
        <f t="shared" si="73"/>
        <v>0</v>
      </c>
      <c r="Z79" s="22">
        <f t="shared" si="57"/>
        <v>0</v>
      </c>
      <c r="AA79" s="22" t="e">
        <f t="shared" si="74"/>
        <v>#DIV/0!</v>
      </c>
      <c r="AB79" s="22">
        <v>1.25</v>
      </c>
      <c r="AC79" s="198">
        <f t="shared" si="75"/>
        <v>0</v>
      </c>
      <c r="AD79" s="24" t="e">
        <f>SUM(#REF!)</f>
        <v>#REF!</v>
      </c>
      <c r="AE79" s="151" t="e">
        <f t="shared" si="58"/>
        <v>#REF!</v>
      </c>
      <c r="AF79" s="151" t="e">
        <f t="shared" si="76"/>
        <v>#REF!</v>
      </c>
      <c r="AG79" s="152">
        <v>0.66666666666666663</v>
      </c>
      <c r="AH79" s="199">
        <f t="shared" si="77"/>
        <v>0</v>
      </c>
      <c r="AI79" s="24">
        <f t="shared" si="78"/>
        <v>0</v>
      </c>
      <c r="AJ79" s="153">
        <f t="shared" si="59"/>
        <v>0</v>
      </c>
      <c r="AK79" s="151" t="e">
        <f t="shared" si="79"/>
        <v>#DIV/0!</v>
      </c>
    </row>
    <row r="80" spans="1:37" ht="23.25" hidden="1" customHeight="1">
      <c r="A80" s="84"/>
      <c r="B80" s="191" t="s">
        <v>37</v>
      </c>
      <c r="C80" s="85"/>
      <c r="D80" s="83"/>
      <c r="E80" s="86"/>
      <c r="F80" s="86"/>
      <c r="G80" s="7"/>
      <c r="H80" s="85"/>
      <c r="I80" s="85"/>
      <c r="J80" s="5"/>
      <c r="K80" s="27"/>
      <c r="L80" s="27"/>
      <c r="M80" s="27"/>
      <c r="N80" s="5"/>
      <c r="O80" s="5"/>
      <c r="P80" s="8"/>
      <c r="Q80" s="9"/>
      <c r="R80" s="30"/>
      <c r="S80" s="31"/>
      <c r="T80" s="31"/>
      <c r="U80" s="31"/>
      <c r="V80" s="31"/>
      <c r="W80" s="31"/>
      <c r="X80" s="200"/>
      <c r="Y80" s="31"/>
      <c r="Z80" s="31"/>
      <c r="AA80" s="31"/>
      <c r="AB80" s="31"/>
      <c r="AC80" s="200"/>
      <c r="AD80" s="12"/>
      <c r="AE80" s="12"/>
      <c r="AF80" s="12"/>
      <c r="AG80" s="12"/>
      <c r="AH80" s="212"/>
      <c r="AI80" s="12"/>
      <c r="AJ80" s="12"/>
      <c r="AK80" s="12"/>
    </row>
    <row r="81" spans="1:37" ht="23.25" hidden="1" customHeight="1">
      <c r="A81" s="18"/>
      <c r="B81" s="33"/>
      <c r="C81" s="132"/>
      <c r="D81" s="129"/>
      <c r="E81" s="129"/>
      <c r="F81" s="129"/>
      <c r="G81" s="131"/>
      <c r="H81" s="132"/>
      <c r="I81" s="132"/>
      <c r="J81" s="132"/>
      <c r="K81" s="126"/>
      <c r="L81" s="126"/>
      <c r="M81" s="150" t="e">
        <f t="shared" si="54"/>
        <v>#DIV/0!</v>
      </c>
      <c r="N81" s="128"/>
      <c r="O81" s="128"/>
      <c r="P81" s="133"/>
      <c r="Q81" s="134" t="e">
        <f t="shared" si="55"/>
        <v>#DIV/0!</v>
      </c>
      <c r="R81" s="21">
        <v>1.5</v>
      </c>
      <c r="S81" s="22">
        <v>1</v>
      </c>
      <c r="T81" s="22">
        <f>SUM(N81)</f>
        <v>0</v>
      </c>
      <c r="U81" s="22">
        <f t="shared" si="56"/>
        <v>0</v>
      </c>
      <c r="V81" s="23" t="e">
        <f>U81*M81%</f>
        <v>#DIV/0!</v>
      </c>
      <c r="W81" s="22">
        <v>1</v>
      </c>
      <c r="X81" s="198">
        <f>SUM(L81/35)</f>
        <v>0</v>
      </c>
      <c r="Y81" s="22">
        <f>SUM(O81)</f>
        <v>0</v>
      </c>
      <c r="Z81" s="22">
        <f t="shared" si="57"/>
        <v>0</v>
      </c>
      <c r="AA81" s="22" t="e">
        <f>Z81*M81%</f>
        <v>#DIV/0!</v>
      </c>
      <c r="AB81" s="22">
        <v>1.25</v>
      </c>
      <c r="AC81" s="198">
        <f>SUM(L81/50)</f>
        <v>0</v>
      </c>
      <c r="AD81" s="24" t="e">
        <f>SUM(#REF!)</f>
        <v>#REF!</v>
      </c>
      <c r="AE81" s="151" t="e">
        <f t="shared" si="58"/>
        <v>#REF!</v>
      </c>
      <c r="AF81" s="151" t="e">
        <f>AE81*M81%</f>
        <v>#REF!</v>
      </c>
      <c r="AG81" s="152">
        <v>0.66666666666666663</v>
      </c>
      <c r="AH81" s="199">
        <f>SUM(L81/17)</f>
        <v>0</v>
      </c>
      <c r="AI81" s="24">
        <f>SUM(P81)</f>
        <v>0</v>
      </c>
      <c r="AJ81" s="153">
        <f t="shared" si="59"/>
        <v>0</v>
      </c>
      <c r="AK81" s="151" t="e">
        <f>AJ81*M81%</f>
        <v>#DIV/0!</v>
      </c>
    </row>
    <row r="82" spans="1:37" ht="23.25" hidden="1" customHeight="1">
      <c r="A82" s="18"/>
      <c r="B82" s="33"/>
      <c r="C82" s="132"/>
      <c r="D82" s="129"/>
      <c r="E82" s="129"/>
      <c r="F82" s="129"/>
      <c r="G82" s="131"/>
      <c r="H82" s="132"/>
      <c r="I82" s="132"/>
      <c r="J82" s="132"/>
      <c r="K82" s="126"/>
      <c r="L82" s="126"/>
      <c r="M82" s="150" t="e">
        <f t="shared" si="54"/>
        <v>#DIV/0!</v>
      </c>
      <c r="N82" s="128"/>
      <c r="O82" s="128"/>
      <c r="P82" s="133"/>
      <c r="Q82" s="134" t="e">
        <f t="shared" si="55"/>
        <v>#DIV/0!</v>
      </c>
      <c r="R82" s="21">
        <v>1.5</v>
      </c>
      <c r="S82" s="22">
        <v>1</v>
      </c>
      <c r="T82" s="22">
        <f>SUM(N82)</f>
        <v>0</v>
      </c>
      <c r="U82" s="22">
        <f t="shared" si="56"/>
        <v>0</v>
      </c>
      <c r="V82" s="23" t="e">
        <f>U82*M82%</f>
        <v>#DIV/0!</v>
      </c>
      <c r="W82" s="22">
        <v>1</v>
      </c>
      <c r="X82" s="198">
        <f>SUM(L82/35)</f>
        <v>0</v>
      </c>
      <c r="Y82" s="22">
        <f>SUM(O82)</f>
        <v>0</v>
      </c>
      <c r="Z82" s="22">
        <f t="shared" si="57"/>
        <v>0</v>
      </c>
      <c r="AA82" s="22" t="e">
        <f>Z82*M82%</f>
        <v>#DIV/0!</v>
      </c>
      <c r="AB82" s="22">
        <v>1.25</v>
      </c>
      <c r="AC82" s="198">
        <f>SUM(L82/50)</f>
        <v>0</v>
      </c>
      <c r="AD82" s="24" t="e">
        <f>SUM(#REF!)</f>
        <v>#REF!</v>
      </c>
      <c r="AE82" s="151" t="e">
        <f t="shared" si="58"/>
        <v>#REF!</v>
      </c>
      <c r="AF82" s="151" t="e">
        <f>AE82*M82%</f>
        <v>#REF!</v>
      </c>
      <c r="AG82" s="152">
        <v>0.66666666666666663</v>
      </c>
      <c r="AH82" s="199">
        <f>SUM(L82/17)</f>
        <v>0</v>
      </c>
      <c r="AI82" s="24">
        <f>SUM(P82)</f>
        <v>0</v>
      </c>
      <c r="AJ82" s="153">
        <f t="shared" si="59"/>
        <v>0</v>
      </c>
      <c r="AK82" s="151" t="e">
        <f>AJ82*M82%</f>
        <v>#DIV/0!</v>
      </c>
    </row>
    <row r="83" spans="1:37" ht="23.25" hidden="1" customHeight="1">
      <c r="A83" s="34"/>
      <c r="B83" s="33"/>
      <c r="C83" s="130"/>
      <c r="D83" s="130"/>
      <c r="E83" s="130"/>
      <c r="F83" s="130"/>
      <c r="G83" s="131"/>
      <c r="H83" s="132"/>
      <c r="I83" s="132"/>
      <c r="J83" s="128"/>
      <c r="K83" s="126"/>
      <c r="L83" s="126"/>
      <c r="M83" s="150" t="e">
        <f t="shared" si="54"/>
        <v>#DIV/0!</v>
      </c>
      <c r="N83" s="128"/>
      <c r="O83" s="128"/>
      <c r="P83" s="133"/>
      <c r="Q83" s="134" t="e">
        <f t="shared" si="55"/>
        <v>#DIV/0!</v>
      </c>
      <c r="R83" s="21">
        <v>1.5</v>
      </c>
      <c r="S83" s="22">
        <v>1</v>
      </c>
      <c r="T83" s="22">
        <f>SUM(N83)</f>
        <v>0</v>
      </c>
      <c r="U83" s="22">
        <f t="shared" si="56"/>
        <v>0</v>
      </c>
      <c r="V83" s="23" t="e">
        <f>U83*M83%</f>
        <v>#DIV/0!</v>
      </c>
      <c r="W83" s="22">
        <v>1</v>
      </c>
      <c r="X83" s="198">
        <f>SUM(L83/35)</f>
        <v>0</v>
      </c>
      <c r="Y83" s="22">
        <f>SUM(O83)</f>
        <v>0</v>
      </c>
      <c r="Z83" s="22">
        <f t="shared" si="57"/>
        <v>0</v>
      </c>
      <c r="AA83" s="22" t="e">
        <f>Z83*M83%</f>
        <v>#DIV/0!</v>
      </c>
      <c r="AB83" s="22">
        <v>1.25</v>
      </c>
      <c r="AC83" s="198">
        <f>SUM(L83/50)</f>
        <v>0</v>
      </c>
      <c r="AD83" s="24" t="e">
        <f>SUM(#REF!)</f>
        <v>#REF!</v>
      </c>
      <c r="AE83" s="151" t="e">
        <f t="shared" si="58"/>
        <v>#REF!</v>
      </c>
      <c r="AF83" s="151" t="e">
        <f>AE83*M83%</f>
        <v>#REF!</v>
      </c>
      <c r="AG83" s="152">
        <v>0.66666666666666663</v>
      </c>
      <c r="AH83" s="199">
        <f>SUM(L83/17)</f>
        <v>0</v>
      </c>
      <c r="AI83" s="24">
        <f>SUM(P83)</f>
        <v>0</v>
      </c>
      <c r="AJ83" s="153">
        <f t="shared" si="59"/>
        <v>0</v>
      </c>
      <c r="AK83" s="151" t="e">
        <f>AJ83*M83%</f>
        <v>#DIV/0!</v>
      </c>
    </row>
    <row r="84" spans="1:37" ht="23.25" hidden="1" customHeight="1">
      <c r="A84" s="18"/>
      <c r="B84" s="40"/>
      <c r="C84" s="132"/>
      <c r="D84" s="129"/>
      <c r="E84" s="129"/>
      <c r="F84" s="129"/>
      <c r="G84" s="131"/>
      <c r="H84" s="128"/>
      <c r="I84" s="128"/>
      <c r="J84" s="132"/>
      <c r="K84" s="126"/>
      <c r="L84" s="126"/>
      <c r="M84" s="150" t="e">
        <f t="shared" si="54"/>
        <v>#DIV/0!</v>
      </c>
      <c r="N84" s="128"/>
      <c r="O84" s="128"/>
      <c r="P84" s="133"/>
      <c r="Q84" s="134" t="e">
        <f t="shared" si="55"/>
        <v>#DIV/0!</v>
      </c>
      <c r="R84" s="21">
        <v>1.5</v>
      </c>
      <c r="S84" s="22">
        <v>1</v>
      </c>
      <c r="T84" s="22">
        <f>SUM(N84)</f>
        <v>0</v>
      </c>
      <c r="U84" s="22">
        <f t="shared" si="56"/>
        <v>0</v>
      </c>
      <c r="V84" s="23" t="e">
        <f>U84*M84%</f>
        <v>#DIV/0!</v>
      </c>
      <c r="W84" s="22">
        <v>1</v>
      </c>
      <c r="X84" s="198">
        <f>SUM(L84/35)</f>
        <v>0</v>
      </c>
      <c r="Y84" s="22">
        <f>SUM(O84)</f>
        <v>0</v>
      </c>
      <c r="Z84" s="22">
        <f t="shared" si="57"/>
        <v>0</v>
      </c>
      <c r="AA84" s="22" t="e">
        <f>Z84*M84%</f>
        <v>#DIV/0!</v>
      </c>
      <c r="AB84" s="22">
        <v>1.25</v>
      </c>
      <c r="AC84" s="198">
        <f>SUM(L84/50)</f>
        <v>0</v>
      </c>
      <c r="AD84" s="24" t="e">
        <f>SUM(#REF!)</f>
        <v>#REF!</v>
      </c>
      <c r="AE84" s="151" t="e">
        <f t="shared" si="58"/>
        <v>#REF!</v>
      </c>
      <c r="AF84" s="151" t="e">
        <f>AE84*M84%</f>
        <v>#REF!</v>
      </c>
      <c r="AG84" s="152">
        <v>0.66666666666666663</v>
      </c>
      <c r="AH84" s="199">
        <f>SUM(L84/17)</f>
        <v>0</v>
      </c>
      <c r="AI84" s="24">
        <f>SUM(P84)</f>
        <v>0</v>
      </c>
      <c r="AJ84" s="153">
        <f t="shared" si="59"/>
        <v>0</v>
      </c>
      <c r="AK84" s="151" t="e">
        <f>AJ84*M84%</f>
        <v>#DIV/0!</v>
      </c>
    </row>
    <row r="85" spans="1:37" ht="23.25" hidden="1" customHeight="1">
      <c r="A85" s="18"/>
      <c r="B85" s="40"/>
      <c r="C85" s="132"/>
      <c r="D85" s="129"/>
      <c r="E85" s="129"/>
      <c r="F85" s="129"/>
      <c r="G85" s="131"/>
      <c r="H85" s="128"/>
      <c r="I85" s="128"/>
      <c r="J85" s="128"/>
      <c r="K85" s="126"/>
      <c r="L85" s="126"/>
      <c r="M85" s="150" t="e">
        <f t="shared" si="54"/>
        <v>#DIV/0!</v>
      </c>
      <c r="N85" s="128"/>
      <c r="O85" s="128"/>
      <c r="P85" s="133"/>
      <c r="Q85" s="134" t="e">
        <f t="shared" si="55"/>
        <v>#DIV/0!</v>
      </c>
      <c r="R85" s="21">
        <v>1.5</v>
      </c>
      <c r="S85" s="22">
        <v>1</v>
      </c>
      <c r="T85" s="22">
        <f>SUM(N85)</f>
        <v>0</v>
      </c>
      <c r="U85" s="22">
        <f t="shared" si="56"/>
        <v>0</v>
      </c>
      <c r="V85" s="23" t="e">
        <f>U85*M85%</f>
        <v>#DIV/0!</v>
      </c>
      <c r="W85" s="22">
        <v>1</v>
      </c>
      <c r="X85" s="198">
        <f>SUM(L85/35)</f>
        <v>0</v>
      </c>
      <c r="Y85" s="22">
        <f>SUM(O85)</f>
        <v>0</v>
      </c>
      <c r="Z85" s="22">
        <f t="shared" si="57"/>
        <v>0</v>
      </c>
      <c r="AA85" s="22" t="e">
        <f>Z85*M85%</f>
        <v>#DIV/0!</v>
      </c>
      <c r="AB85" s="22">
        <v>1.25</v>
      </c>
      <c r="AC85" s="198">
        <f>SUM(L85/50)</f>
        <v>0</v>
      </c>
      <c r="AD85" s="24" t="e">
        <f>SUM(#REF!)</f>
        <v>#REF!</v>
      </c>
      <c r="AE85" s="151" t="e">
        <f t="shared" si="58"/>
        <v>#REF!</v>
      </c>
      <c r="AF85" s="151" t="e">
        <f>AE85*M85%</f>
        <v>#REF!</v>
      </c>
      <c r="AG85" s="152">
        <v>0.66666666666666663</v>
      </c>
      <c r="AH85" s="199">
        <f>SUM(L85/17)</f>
        <v>0</v>
      </c>
      <c r="AI85" s="24">
        <f>SUM(P85)</f>
        <v>0</v>
      </c>
      <c r="AJ85" s="153">
        <f t="shared" si="59"/>
        <v>0</v>
      </c>
      <c r="AK85" s="151" t="e">
        <f>AJ85*M85%</f>
        <v>#DIV/0!</v>
      </c>
    </row>
    <row r="86" spans="1:37" ht="23.25" hidden="1" customHeight="1">
      <c r="A86" s="87"/>
      <c r="B86" s="88"/>
      <c r="C86" s="89"/>
      <c r="D86" s="89"/>
      <c r="E86" s="89"/>
      <c r="F86" s="89"/>
      <c r="G86" s="1903" t="s">
        <v>29</v>
      </c>
      <c r="H86" s="1904"/>
      <c r="I86" s="1904"/>
      <c r="J86" s="1904"/>
      <c r="K86" s="89"/>
      <c r="L86" s="89"/>
      <c r="M86" s="89" t="e">
        <f>SUM(M46:M85)</f>
        <v>#DIV/0!</v>
      </c>
      <c r="N86" s="89">
        <f>SUM(N46:N85)</f>
        <v>0</v>
      </c>
      <c r="O86" s="89">
        <f>SUM(O46:O85)</f>
        <v>0</v>
      </c>
      <c r="P86" s="89">
        <f>SUM(P46:P85)</f>
        <v>0</v>
      </c>
      <c r="Q86" s="90"/>
      <c r="R86" s="91"/>
      <c r="S86" s="92"/>
      <c r="T86" s="92"/>
      <c r="U86" s="92"/>
      <c r="V86" s="92"/>
      <c r="W86" s="92"/>
      <c r="X86" s="202"/>
      <c r="Y86" s="92"/>
      <c r="Z86" s="92"/>
      <c r="AA86" s="92"/>
      <c r="AB86" s="92"/>
      <c r="AC86" s="202"/>
      <c r="AD86" s="93"/>
      <c r="AE86" s="93"/>
      <c r="AF86" s="93"/>
      <c r="AG86" s="93"/>
      <c r="AH86" s="213"/>
      <c r="AI86" s="93"/>
      <c r="AJ86" s="93"/>
      <c r="AK86" s="93"/>
    </row>
    <row r="87" spans="1:37" ht="23.25" customHeight="1">
      <c r="A87" s="94"/>
      <c r="B87" s="95"/>
      <c r="C87" s="95"/>
      <c r="D87" s="95"/>
      <c r="E87" s="95"/>
      <c r="F87" s="95"/>
      <c r="G87" s="95"/>
      <c r="H87" s="95"/>
      <c r="I87" s="95"/>
      <c r="J87" s="95"/>
      <c r="K87" s="95"/>
      <c r="L87" s="95"/>
      <c r="M87" s="95"/>
      <c r="N87" s="95"/>
      <c r="O87" s="95"/>
      <c r="P87" s="95"/>
      <c r="Q87" s="96"/>
      <c r="R87" s="97"/>
      <c r="S87" s="98"/>
      <c r="T87" s="98"/>
      <c r="U87" s="98"/>
      <c r="V87" s="98"/>
      <c r="W87" s="98"/>
      <c r="X87" s="207"/>
      <c r="Y87" s="98"/>
      <c r="Z87" s="98"/>
      <c r="AA87" s="98"/>
      <c r="AB87" s="98"/>
      <c r="AC87" s="207"/>
      <c r="AD87" s="99"/>
      <c r="AE87" s="99"/>
      <c r="AF87" s="99"/>
      <c r="AG87" s="99"/>
      <c r="AH87" s="219"/>
      <c r="AI87" s="99"/>
      <c r="AJ87" s="99"/>
      <c r="AK87" s="99"/>
    </row>
    <row r="88" spans="1:37" ht="23.25" customHeight="1">
      <c r="A88" s="100"/>
      <c r="B88" s="101" t="str">
        <f>'MCC_maquettes2018-2019'!C88</f>
        <v>SEMESTRE 3 LLCER ANGLAIS</v>
      </c>
      <c r="C88" s="100"/>
      <c r="D88" s="100"/>
      <c r="E88" s="100"/>
      <c r="F88" s="100"/>
      <c r="G88" s="100"/>
      <c r="H88" s="100"/>
      <c r="I88" s="100"/>
      <c r="J88" s="100"/>
      <c r="K88" s="102"/>
      <c r="L88" s="102"/>
      <c r="M88" s="102"/>
      <c r="N88" s="100"/>
      <c r="O88" s="100"/>
      <c r="P88" s="103"/>
      <c r="Q88" s="104"/>
      <c r="R88" s="105"/>
      <c r="S88" s="106"/>
      <c r="T88" s="106"/>
      <c r="U88" s="106"/>
      <c r="V88" s="106"/>
      <c r="W88" s="106"/>
      <c r="X88" s="208"/>
      <c r="Y88" s="106"/>
      <c r="Z88" s="106"/>
      <c r="AA88" s="106"/>
      <c r="AB88" s="106"/>
      <c r="AC88" s="208"/>
      <c r="AD88" s="107"/>
      <c r="AE88" s="107"/>
      <c r="AF88" s="107"/>
      <c r="AG88" s="107"/>
      <c r="AH88" s="220"/>
      <c r="AI88" s="107"/>
      <c r="AJ88" s="107"/>
      <c r="AK88" s="107"/>
    </row>
    <row r="89" spans="1:37" ht="27" customHeight="1">
      <c r="A89" s="238"/>
      <c r="B89" s="233" t="str">
        <f>'MCC_maquettes2018-2019'!C127</f>
        <v>PRATIQUE ET STRUCTURE DE LA LANGUE : ESPAGNOL S3</v>
      </c>
      <c r="C89" s="239"/>
      <c r="D89" s="240"/>
      <c r="E89" s="241"/>
      <c r="F89" s="240"/>
      <c r="G89" s="242"/>
      <c r="H89" s="239"/>
      <c r="I89" s="239"/>
      <c r="J89" s="239"/>
      <c r="K89" s="243"/>
      <c r="L89" s="243"/>
      <c r="M89" s="244"/>
      <c r="N89" s="245"/>
      <c r="O89" s="245"/>
      <c r="P89" s="246"/>
      <c r="Q89" s="247"/>
      <c r="R89" s="248"/>
      <c r="S89" s="249"/>
      <c r="T89" s="249"/>
      <c r="U89" s="249"/>
      <c r="V89" s="250"/>
      <c r="W89" s="249"/>
      <c r="X89" s="251"/>
      <c r="Y89" s="249"/>
      <c r="Z89" s="249"/>
      <c r="AA89" s="249"/>
      <c r="AB89" s="249"/>
      <c r="AC89" s="251"/>
      <c r="AD89" s="249"/>
      <c r="AE89" s="252"/>
      <c r="AF89" s="252"/>
      <c r="AG89" s="253"/>
      <c r="AH89" s="254"/>
      <c r="AI89" s="255"/>
      <c r="AJ89" s="256"/>
      <c r="AK89" s="252"/>
    </row>
    <row r="90" spans="1:37" ht="23.25" customHeight="1">
      <c r="A90" s="186"/>
      <c r="B90" s="234" t="str">
        <f>'MCC_maquettes2018-2019'!C128</f>
        <v>Linguistique synchronique Espagnol S3</v>
      </c>
      <c r="C90" s="132"/>
      <c r="D90" s="129"/>
      <c r="E90" s="129"/>
      <c r="F90" s="129"/>
      <c r="G90" s="131"/>
      <c r="H90" s="308" t="s">
        <v>44</v>
      </c>
      <c r="I90" s="447">
        <v>2</v>
      </c>
      <c r="J90" s="309" t="s">
        <v>45</v>
      </c>
      <c r="K90" s="131">
        <v>19</v>
      </c>
      <c r="L90" s="131">
        <v>19</v>
      </c>
      <c r="M90" s="131">
        <f t="shared" ref="M90:M137" si="80">(K90/L90)*100</f>
        <v>100</v>
      </c>
      <c r="N90" s="310">
        <f>'MCC_maquettes2018-2019'!N128</f>
        <v>0</v>
      </c>
      <c r="O90" s="311">
        <f>'MCC_maquettes2018-2019'!O128</f>
        <v>12</v>
      </c>
      <c r="P90" s="133">
        <f>'MCC_maquettes2018-2019'!P128</f>
        <v>0</v>
      </c>
      <c r="Q90" s="317">
        <f>V90+AA90+AF90+AK90</f>
        <v>12</v>
      </c>
      <c r="R90" s="21">
        <v>1.5</v>
      </c>
      <c r="S90" s="22">
        <v>1</v>
      </c>
      <c r="T90" s="22">
        <f>SUM(N90)</f>
        <v>0</v>
      </c>
      <c r="U90" s="22">
        <f t="shared" ref="U90:U107" si="81">T90*R90</f>
        <v>0</v>
      </c>
      <c r="V90" s="23">
        <f>U90*M90%</f>
        <v>0</v>
      </c>
      <c r="W90" s="22">
        <v>1</v>
      </c>
      <c r="X90" s="198">
        <v>1</v>
      </c>
      <c r="Y90" s="136">
        <f>SUM(O90)</f>
        <v>12</v>
      </c>
      <c r="Z90" s="229">
        <f t="shared" ref="Z90:Z137" si="82">X90*Y90</f>
        <v>12</v>
      </c>
      <c r="AA90" s="229">
        <f>Z90*M90%</f>
        <v>12</v>
      </c>
      <c r="AB90" s="22"/>
      <c r="AC90" s="198"/>
      <c r="AD90" s="22"/>
      <c r="AE90" s="151"/>
      <c r="AF90" s="151"/>
      <c r="AG90" s="152"/>
      <c r="AH90" s="221"/>
      <c r="AI90" s="108"/>
      <c r="AJ90" s="153"/>
      <c r="AK90" s="151"/>
    </row>
    <row r="91" spans="1:37" ht="23.25" customHeight="1">
      <c r="A91" s="186"/>
      <c r="B91" s="234" t="str">
        <f>'MCC_maquettes2018-2019'!C129</f>
        <v>Expression et compréhension orales Espagnol S3 (libellé court = Expression orale ESP S3)</v>
      </c>
      <c r="C91" s="132"/>
      <c r="D91" s="129"/>
      <c r="E91" s="130"/>
      <c r="F91" s="129"/>
      <c r="G91" s="131"/>
      <c r="H91" s="308" t="s">
        <v>44</v>
      </c>
      <c r="I91" s="447">
        <v>2</v>
      </c>
      <c r="J91" s="309" t="s">
        <v>45</v>
      </c>
      <c r="K91" s="131">
        <v>19</v>
      </c>
      <c r="L91" s="131">
        <v>19</v>
      </c>
      <c r="M91" s="131">
        <f t="shared" si="80"/>
        <v>100</v>
      </c>
      <c r="N91" s="310">
        <f>'MCC_maquettes2018-2019'!N129</f>
        <v>0</v>
      </c>
      <c r="O91" s="311">
        <f>'MCC_maquettes2018-2019'!O129</f>
        <v>0</v>
      </c>
      <c r="P91" s="465">
        <f>'MCC_maquettes2018-2019'!P129</f>
        <v>18</v>
      </c>
      <c r="Q91" s="317">
        <f>V91+AA91+AF91+AK91</f>
        <v>12</v>
      </c>
      <c r="R91" s="21"/>
      <c r="S91" s="22"/>
      <c r="T91" s="22"/>
      <c r="U91" s="22"/>
      <c r="V91" s="23"/>
      <c r="W91" s="22"/>
      <c r="X91" s="198"/>
      <c r="Y91" s="128"/>
      <c r="Z91" s="229"/>
      <c r="AA91" s="229"/>
      <c r="AB91" s="22"/>
      <c r="AC91" s="198"/>
      <c r="AD91" s="22"/>
      <c r="AE91" s="151"/>
      <c r="AF91" s="151"/>
      <c r="AG91" s="466" t="s">
        <v>69</v>
      </c>
      <c r="AH91" s="467">
        <v>1</v>
      </c>
      <c r="AI91" s="468">
        <v>18</v>
      </c>
      <c r="AJ91" s="468">
        <f>(AH91*AI91)*2/3</f>
        <v>12</v>
      </c>
      <c r="AK91" s="469">
        <v>12</v>
      </c>
    </row>
    <row r="92" spans="1:37" ht="25.5" customHeight="1">
      <c r="A92" s="186"/>
      <c r="B92" s="234" t="str">
        <f>'MCC_maquettes2018-2019'!C131</f>
        <v>Version  Espagnol S3</v>
      </c>
      <c r="C92" s="132"/>
      <c r="D92" s="129"/>
      <c r="E92" s="130"/>
      <c r="F92" s="129"/>
      <c r="G92" s="131"/>
      <c r="H92" s="463" t="s">
        <v>46</v>
      </c>
      <c r="I92" s="464">
        <v>3</v>
      </c>
      <c r="J92" s="309" t="s">
        <v>45</v>
      </c>
      <c r="K92" s="131">
        <v>19</v>
      </c>
      <c r="L92" s="131">
        <v>19</v>
      </c>
      <c r="M92" s="131">
        <f t="shared" si="80"/>
        <v>100</v>
      </c>
      <c r="N92" s="310">
        <f>'MCC_maquettes2018-2019'!N131</f>
        <v>0</v>
      </c>
      <c r="O92" s="311">
        <f>'MCC_maquettes2018-2019'!O131</f>
        <v>18</v>
      </c>
      <c r="P92" s="133">
        <f>'MCC_maquettes2018-2019'!P131</f>
        <v>0</v>
      </c>
      <c r="Q92" s="317">
        <f>V92+AA92+AF92+AK92</f>
        <v>18</v>
      </c>
      <c r="R92" s="21"/>
      <c r="S92" s="22"/>
      <c r="T92" s="22"/>
      <c r="U92" s="22"/>
      <c r="V92" s="23"/>
      <c r="W92" s="22">
        <v>1</v>
      </c>
      <c r="X92" s="198">
        <v>1</v>
      </c>
      <c r="Y92" s="136">
        <f>SUM(O92)</f>
        <v>18</v>
      </c>
      <c r="Z92" s="229">
        <f t="shared" si="82"/>
        <v>18</v>
      </c>
      <c r="AA92" s="229">
        <f>Z92*M92%</f>
        <v>18</v>
      </c>
      <c r="AB92" s="22"/>
      <c r="AC92" s="198"/>
      <c r="AD92" s="22"/>
      <c r="AE92" s="151"/>
      <c r="AF92" s="151"/>
      <c r="AG92" s="152"/>
      <c r="AH92" s="221"/>
      <c r="AI92" s="108"/>
      <c r="AJ92" s="153"/>
      <c r="AK92" s="151"/>
    </row>
    <row r="93" spans="1:37" ht="23.25" customHeight="1">
      <c r="A93" s="186"/>
      <c r="B93" s="234" t="str">
        <f>'MCC_maquettes2018-2019'!C130</f>
        <v>Thème  Espagnol S3</v>
      </c>
      <c r="C93" s="132"/>
      <c r="D93" s="129"/>
      <c r="E93" s="130"/>
      <c r="F93" s="129"/>
      <c r="G93" s="131"/>
      <c r="H93" s="463" t="s">
        <v>46</v>
      </c>
      <c r="I93" s="464">
        <v>3</v>
      </c>
      <c r="J93" s="309" t="s">
        <v>45</v>
      </c>
      <c r="K93" s="131">
        <v>19</v>
      </c>
      <c r="L93" s="131">
        <v>19</v>
      </c>
      <c r="M93" s="131">
        <f t="shared" si="80"/>
        <v>100</v>
      </c>
      <c r="N93" s="310">
        <f>'MCC_maquettes2018-2019'!N130</f>
        <v>0</v>
      </c>
      <c r="O93" s="311">
        <f>'MCC_maquettes2018-2019'!O130</f>
        <v>18</v>
      </c>
      <c r="P93" s="133">
        <f>'MCC_maquettes2018-2019'!P130</f>
        <v>0</v>
      </c>
      <c r="Q93" s="317">
        <f>V93+AA93+AF93+AK93</f>
        <v>18</v>
      </c>
      <c r="R93" s="21"/>
      <c r="S93" s="22"/>
      <c r="T93" s="22"/>
      <c r="U93" s="22"/>
      <c r="V93" s="23"/>
      <c r="W93" s="22">
        <v>1</v>
      </c>
      <c r="X93" s="198">
        <v>1</v>
      </c>
      <c r="Y93" s="136">
        <f>SUM(O93)</f>
        <v>18</v>
      </c>
      <c r="Z93" s="229">
        <f t="shared" si="82"/>
        <v>18</v>
      </c>
      <c r="AA93" s="229">
        <f>Z93*M93%</f>
        <v>18</v>
      </c>
      <c r="AB93" s="22"/>
      <c r="AC93" s="198"/>
      <c r="AD93" s="22"/>
      <c r="AE93" s="151"/>
      <c r="AF93" s="151"/>
      <c r="AG93" s="152"/>
      <c r="AH93" s="221"/>
      <c r="AI93" s="108"/>
      <c r="AJ93" s="153"/>
      <c r="AK93" s="151"/>
    </row>
    <row r="94" spans="1:37" ht="23.25" customHeight="1">
      <c r="A94" s="258"/>
      <c r="B94" s="400" t="str">
        <f>'MCC_maquettes2018-2019'!C132</f>
        <v xml:space="preserve">LITTÉRATURES HISPANIQUES S3 </v>
      </c>
      <c r="C94" s="260"/>
      <c r="D94" s="261"/>
      <c r="E94" s="261"/>
      <c r="F94" s="261"/>
      <c r="G94" s="263"/>
      <c r="H94" s="260"/>
      <c r="I94" s="448"/>
      <c r="J94" s="264"/>
      <c r="K94" s="388"/>
      <c r="L94" s="388"/>
      <c r="M94" s="263"/>
      <c r="N94" s="264"/>
      <c r="O94" s="264"/>
      <c r="P94" s="265"/>
      <c r="Q94" s="266"/>
      <c r="R94" s="68"/>
      <c r="S94" s="70"/>
      <c r="T94" s="70"/>
      <c r="U94" s="70"/>
      <c r="V94" s="267"/>
      <c r="W94" s="70"/>
      <c r="X94" s="205"/>
      <c r="Y94" s="264"/>
      <c r="Z94" s="70"/>
      <c r="AA94" s="70"/>
      <c r="AB94" s="70"/>
      <c r="AC94" s="205"/>
      <c r="AD94" s="70"/>
      <c r="AE94" s="268"/>
      <c r="AF94" s="268"/>
      <c r="AG94" s="269"/>
      <c r="AH94" s="270"/>
      <c r="AI94" s="271"/>
      <c r="AJ94" s="272"/>
      <c r="AK94" s="268"/>
    </row>
    <row r="95" spans="1:37" ht="23.25" customHeight="1">
      <c r="A95" s="186"/>
      <c r="B95" s="234" t="str">
        <f>'MCC_maquettes2018-2019'!C133</f>
        <v>Littérature espagnole S3</v>
      </c>
      <c r="C95" s="132"/>
      <c r="D95" s="129"/>
      <c r="E95" s="129"/>
      <c r="F95" s="129"/>
      <c r="G95" s="131"/>
      <c r="H95" s="308" t="s">
        <v>46</v>
      </c>
      <c r="I95" s="447">
        <v>3</v>
      </c>
      <c r="J95" s="309" t="s">
        <v>45</v>
      </c>
      <c r="K95" s="131">
        <v>19</v>
      </c>
      <c r="L95" s="131">
        <v>19</v>
      </c>
      <c r="M95" s="131">
        <f t="shared" si="80"/>
        <v>100</v>
      </c>
      <c r="N95" s="310">
        <f>'MCC_maquettes2018-2019'!N133</f>
        <v>0</v>
      </c>
      <c r="O95" s="311">
        <f>'MCC_maquettes2018-2019'!O133</f>
        <v>24</v>
      </c>
      <c r="P95" s="133">
        <f>'MCC_maquettes2018-2019'!P133</f>
        <v>0</v>
      </c>
      <c r="Q95" s="317">
        <f>V95+AA95+AF95+AK95</f>
        <v>24</v>
      </c>
      <c r="R95" s="21">
        <v>1.5</v>
      </c>
      <c r="S95" s="22">
        <v>1</v>
      </c>
      <c r="T95" s="22">
        <f>SUM(N95)</f>
        <v>0</v>
      </c>
      <c r="U95" s="22">
        <f t="shared" si="81"/>
        <v>0</v>
      </c>
      <c r="V95" s="376">
        <f>U95*M95%</f>
        <v>0</v>
      </c>
      <c r="W95" s="22">
        <v>1</v>
      </c>
      <c r="X95" s="198">
        <v>1</v>
      </c>
      <c r="Y95" s="128">
        <f>SUM(O95)</f>
        <v>24</v>
      </c>
      <c r="Z95" s="22">
        <f t="shared" si="82"/>
        <v>24</v>
      </c>
      <c r="AA95" s="229">
        <f>Z95*M95%</f>
        <v>24</v>
      </c>
      <c r="AB95" s="22"/>
      <c r="AC95" s="198"/>
      <c r="AD95" s="22"/>
      <c r="AE95" s="151"/>
      <c r="AF95" s="151"/>
      <c r="AG95" s="152"/>
      <c r="AH95" s="221"/>
      <c r="AI95" s="108"/>
      <c r="AJ95" s="153"/>
      <c r="AK95" s="151"/>
    </row>
    <row r="96" spans="1:37" ht="23.25" customHeight="1">
      <c r="A96" s="186"/>
      <c r="B96" s="234" t="str">
        <f>'MCC_maquettes2018-2019'!C134</f>
        <v>Littérature latino-américaine S3</v>
      </c>
      <c r="C96" s="132"/>
      <c r="D96" s="129"/>
      <c r="E96" s="129"/>
      <c r="F96" s="129"/>
      <c r="G96" s="131"/>
      <c r="H96" s="308" t="s">
        <v>46</v>
      </c>
      <c r="I96" s="447">
        <v>3</v>
      </c>
      <c r="J96" s="309" t="s">
        <v>45</v>
      </c>
      <c r="K96" s="131">
        <v>19</v>
      </c>
      <c r="L96" s="131">
        <v>19</v>
      </c>
      <c r="M96" s="131">
        <f t="shared" si="80"/>
        <v>100</v>
      </c>
      <c r="N96" s="310">
        <f>'MCC_maquettes2018-2019'!N134</f>
        <v>6</v>
      </c>
      <c r="O96" s="311">
        <f>'MCC_maquettes2018-2019'!O134</f>
        <v>18</v>
      </c>
      <c r="P96" s="133">
        <f>'MCC_maquettes2018-2019'!P134</f>
        <v>0</v>
      </c>
      <c r="Q96" s="317">
        <f>V96+AA96+AF96+AK96</f>
        <v>27</v>
      </c>
      <c r="R96" s="21">
        <v>1.5</v>
      </c>
      <c r="S96" s="22">
        <v>1</v>
      </c>
      <c r="T96" s="22">
        <f>SUM(N96)</f>
        <v>6</v>
      </c>
      <c r="U96" s="22">
        <f t="shared" si="81"/>
        <v>9</v>
      </c>
      <c r="V96" s="376">
        <f>U96*M96%</f>
        <v>9</v>
      </c>
      <c r="W96" s="22">
        <v>1</v>
      </c>
      <c r="X96" s="198">
        <v>1</v>
      </c>
      <c r="Y96" s="128">
        <f>SUM(O96)</f>
        <v>18</v>
      </c>
      <c r="Z96" s="22">
        <f t="shared" si="82"/>
        <v>18</v>
      </c>
      <c r="AA96" s="229">
        <f>Z96*M96%</f>
        <v>18</v>
      </c>
      <c r="AB96" s="22"/>
      <c r="AC96" s="198"/>
      <c r="AD96" s="22"/>
      <c r="AE96" s="151"/>
      <c r="AF96" s="151"/>
      <c r="AG96" s="152"/>
      <c r="AH96" s="221"/>
      <c r="AI96" s="108"/>
      <c r="AJ96" s="153"/>
      <c r="AK96" s="151"/>
    </row>
    <row r="97" spans="1:37" ht="23.25" customHeight="1">
      <c r="A97" s="258"/>
      <c r="B97" s="400" t="str">
        <f>'MCC_maquettes2018-2019'!C135</f>
        <v xml:space="preserve">CIVILISATION  HISPANIQUE S3 </v>
      </c>
      <c r="C97" s="260"/>
      <c r="D97" s="261"/>
      <c r="E97" s="401"/>
      <c r="F97" s="261"/>
      <c r="G97" s="263"/>
      <c r="H97" s="260"/>
      <c r="I97" s="448"/>
      <c r="J97" s="264"/>
      <c r="K97" s="388"/>
      <c r="L97" s="388"/>
      <c r="M97" s="263"/>
      <c r="N97" s="264"/>
      <c r="O97" s="264"/>
      <c r="P97" s="265"/>
      <c r="Q97" s="266"/>
      <c r="R97" s="68"/>
      <c r="S97" s="70"/>
      <c r="T97" s="70"/>
      <c r="U97" s="70"/>
      <c r="V97" s="422"/>
      <c r="W97" s="70"/>
      <c r="X97" s="205"/>
      <c r="Y97" s="264"/>
      <c r="Z97" s="70"/>
      <c r="AA97" s="70"/>
      <c r="AB97" s="70"/>
      <c r="AC97" s="205"/>
      <c r="AD97" s="70"/>
      <c r="AE97" s="268"/>
      <c r="AF97" s="268"/>
      <c r="AG97" s="269"/>
      <c r="AH97" s="270"/>
      <c r="AI97" s="271"/>
      <c r="AJ97" s="272"/>
      <c r="AK97" s="268"/>
    </row>
    <row r="98" spans="1:37" ht="23.25" customHeight="1">
      <c r="A98" s="186"/>
      <c r="B98" s="234" t="str">
        <f>'MCC_maquettes2018-2019'!C136</f>
        <v>Civilisation espagnole S3</v>
      </c>
      <c r="C98" s="132"/>
      <c r="D98" s="129"/>
      <c r="E98" s="129"/>
      <c r="F98" s="129"/>
      <c r="G98" s="131"/>
      <c r="H98" s="308" t="s">
        <v>44</v>
      </c>
      <c r="I98" s="447">
        <v>2</v>
      </c>
      <c r="J98" s="309" t="s">
        <v>45</v>
      </c>
      <c r="K98" s="131">
        <v>24</v>
      </c>
      <c r="L98" s="131">
        <v>37</v>
      </c>
      <c r="M98" s="131">
        <f t="shared" si="80"/>
        <v>64.86486486486487</v>
      </c>
      <c r="N98" s="310">
        <f>'MCC_maquettes2018-2019'!N136</f>
        <v>0</v>
      </c>
      <c r="O98" s="311">
        <f>'MCC_maquettes2018-2019'!O136</f>
        <v>24</v>
      </c>
      <c r="P98" s="133">
        <f>'MCC_maquettes2018-2019'!P136</f>
        <v>0</v>
      </c>
      <c r="Q98" s="317">
        <f>V98+AA98+AF98+AK98</f>
        <v>15.567567567567568</v>
      </c>
      <c r="R98" s="21">
        <v>1.5</v>
      </c>
      <c r="S98" s="22">
        <v>1</v>
      </c>
      <c r="T98" s="22">
        <f>SUM(N98)</f>
        <v>0</v>
      </c>
      <c r="U98" s="22">
        <f t="shared" si="81"/>
        <v>0</v>
      </c>
      <c r="V98" s="376">
        <f>U98*M98%</f>
        <v>0</v>
      </c>
      <c r="W98" s="22">
        <v>1</v>
      </c>
      <c r="X98" s="198">
        <v>1</v>
      </c>
      <c r="Y98" s="128">
        <f>SUM(O98)</f>
        <v>24</v>
      </c>
      <c r="Z98" s="22">
        <f t="shared" si="82"/>
        <v>24</v>
      </c>
      <c r="AA98" s="229">
        <f>Z98*M98%</f>
        <v>15.567567567567568</v>
      </c>
      <c r="AB98" s="22"/>
      <c r="AC98" s="198"/>
      <c r="AD98" s="22"/>
      <c r="AE98" s="151"/>
      <c r="AF98" s="151"/>
      <c r="AG98" s="152"/>
      <c r="AH98" s="221"/>
      <c r="AI98" s="108"/>
      <c r="AJ98" s="153"/>
      <c r="AK98" s="151"/>
    </row>
    <row r="99" spans="1:37" ht="23.25" customHeight="1">
      <c r="A99" s="186"/>
      <c r="B99" s="234" t="str">
        <f>'MCC_maquettes2018-2019'!C137</f>
        <v>Civilisation latino-américaine S3</v>
      </c>
      <c r="C99" s="132"/>
      <c r="D99" s="129"/>
      <c r="E99" s="129"/>
      <c r="F99" s="129"/>
      <c r="G99" s="131"/>
      <c r="H99" s="308" t="s">
        <v>44</v>
      </c>
      <c r="I99" s="447">
        <v>2</v>
      </c>
      <c r="J99" s="309" t="s">
        <v>45</v>
      </c>
      <c r="K99" s="131">
        <v>24</v>
      </c>
      <c r="L99" s="131">
        <v>37</v>
      </c>
      <c r="M99" s="131">
        <f t="shared" si="80"/>
        <v>64.86486486486487</v>
      </c>
      <c r="N99" s="310">
        <f>'MCC_maquettes2018-2019'!N137</f>
        <v>0</v>
      </c>
      <c r="O99" s="311">
        <f>'MCC_maquettes2018-2019'!O137</f>
        <v>24</v>
      </c>
      <c r="P99" s="133">
        <f>'MCC_maquettes2018-2019'!P137</f>
        <v>0</v>
      </c>
      <c r="Q99" s="317">
        <f>V99+AA99+AF99+AK99</f>
        <v>15.567567567567568</v>
      </c>
      <c r="R99" s="21">
        <v>1.5</v>
      </c>
      <c r="S99" s="22">
        <v>1</v>
      </c>
      <c r="T99" s="22">
        <f>SUM(N99)</f>
        <v>0</v>
      </c>
      <c r="U99" s="22">
        <f t="shared" si="81"/>
        <v>0</v>
      </c>
      <c r="V99" s="376">
        <f>U99*M99%</f>
        <v>0</v>
      </c>
      <c r="W99" s="22">
        <v>1</v>
      </c>
      <c r="X99" s="198">
        <v>1</v>
      </c>
      <c r="Y99" s="128">
        <f>SUM(O99)</f>
        <v>24</v>
      </c>
      <c r="Z99" s="22">
        <f t="shared" si="82"/>
        <v>24</v>
      </c>
      <c r="AA99" s="229">
        <f>Z99*M99%</f>
        <v>15.567567567567568</v>
      </c>
      <c r="AB99" s="22"/>
      <c r="AC99" s="198"/>
      <c r="AD99" s="22"/>
      <c r="AE99" s="151"/>
      <c r="AF99" s="151"/>
      <c r="AG99" s="152"/>
      <c r="AH99" s="221"/>
      <c r="AI99" s="108"/>
      <c r="AJ99" s="153"/>
      <c r="AK99" s="151"/>
    </row>
    <row r="100" spans="1:37" ht="27" customHeight="1">
      <c r="A100" s="238"/>
      <c r="B100" s="490" t="str">
        <f>'MCC_maquettes2018-2019'!C90</f>
        <v>Pratique et structure de la langue : Anglais S3</v>
      </c>
      <c r="C100" s="239"/>
      <c r="D100" s="240"/>
      <c r="E100" s="241"/>
      <c r="F100" s="240"/>
      <c r="G100" s="242"/>
      <c r="H100" s="239"/>
      <c r="I100" s="239"/>
      <c r="J100" s="239"/>
      <c r="K100" s="243"/>
      <c r="L100" s="243"/>
      <c r="M100" s="244"/>
      <c r="N100" s="245"/>
      <c r="O100" s="245"/>
      <c r="P100" s="246"/>
      <c r="Q100" s="247"/>
      <c r="R100" s="248"/>
      <c r="S100" s="249"/>
      <c r="T100" s="249"/>
      <c r="U100" s="249"/>
      <c r="V100" s="423"/>
      <c r="W100" s="249"/>
      <c r="X100" s="251"/>
      <c r="Y100" s="249"/>
      <c r="Z100" s="249"/>
      <c r="AA100" s="249"/>
      <c r="AB100" s="249"/>
      <c r="AC100" s="251"/>
      <c r="AD100" s="249"/>
      <c r="AE100" s="252"/>
      <c r="AF100" s="252"/>
      <c r="AG100" s="253"/>
      <c r="AH100" s="254"/>
      <c r="AI100" s="255"/>
      <c r="AJ100" s="256"/>
      <c r="AK100" s="252"/>
    </row>
    <row r="101" spans="1:37" ht="23.25" customHeight="1">
      <c r="A101" s="186"/>
      <c r="B101" s="231" t="str">
        <f>'MCC_maquettes2018-2019'!C91</f>
        <v>Phonétique ANGLAIS S3</v>
      </c>
      <c r="C101" s="132"/>
      <c r="D101" s="130"/>
      <c r="E101" s="130"/>
      <c r="F101" s="130"/>
      <c r="G101" s="131"/>
      <c r="H101" s="308" t="s">
        <v>47</v>
      </c>
      <c r="I101" s="421">
        <v>1</v>
      </c>
      <c r="J101" s="309" t="s">
        <v>48</v>
      </c>
      <c r="K101" s="131">
        <v>97</v>
      </c>
      <c r="L101" s="131">
        <v>97</v>
      </c>
      <c r="M101" s="131">
        <f t="shared" si="80"/>
        <v>100</v>
      </c>
      <c r="N101" s="128">
        <f>'MCC_maquettes2018-2019'!N91</f>
        <v>0</v>
      </c>
      <c r="O101" s="311">
        <f>'MCC_maquettes2018-2019'!O91</f>
        <v>12</v>
      </c>
      <c r="P101" s="133">
        <f>'MCC_maquettes2018-2019'!P91</f>
        <v>0</v>
      </c>
      <c r="Q101" s="317">
        <f>V101+AA101+AF101+AK101</f>
        <v>36</v>
      </c>
      <c r="R101" s="21"/>
      <c r="S101" s="22"/>
      <c r="T101" s="22"/>
      <c r="U101" s="22"/>
      <c r="V101" s="376"/>
      <c r="W101" s="22">
        <v>1</v>
      </c>
      <c r="X101" s="198">
        <v>3</v>
      </c>
      <c r="Y101" s="22">
        <f>SUM(O101)</f>
        <v>12</v>
      </c>
      <c r="Z101" s="22">
        <f t="shared" si="82"/>
        <v>36</v>
      </c>
      <c r="AA101" s="229">
        <f>Z101*M101%</f>
        <v>36</v>
      </c>
      <c r="AB101" s="22"/>
      <c r="AC101" s="198"/>
      <c r="AD101" s="22"/>
      <c r="AE101" s="151"/>
      <c r="AF101" s="151"/>
      <c r="AG101" s="152"/>
      <c r="AH101" s="221"/>
      <c r="AI101" s="108"/>
      <c r="AJ101" s="153"/>
      <c r="AK101" s="151"/>
    </row>
    <row r="102" spans="1:37" ht="23.25" customHeight="1">
      <c r="A102" s="299"/>
      <c r="B102" s="301" t="str">
        <f>'MCC_maquettes2018-2019'!C92</f>
        <v xml:space="preserve">Compréhension orale ANGLAIS S3 (niveau B2) </v>
      </c>
      <c r="C102" s="290"/>
      <c r="D102" s="130"/>
      <c r="E102" s="130"/>
      <c r="F102" s="130"/>
      <c r="G102" s="131"/>
      <c r="H102" s="308" t="s">
        <v>44</v>
      </c>
      <c r="I102" s="421">
        <v>2</v>
      </c>
      <c r="J102" s="309" t="s">
        <v>48</v>
      </c>
      <c r="K102" s="131">
        <v>94</v>
      </c>
      <c r="L102" s="131">
        <v>94</v>
      </c>
      <c r="M102" s="131">
        <f t="shared" si="80"/>
        <v>100</v>
      </c>
      <c r="N102" s="128">
        <f>'MCC_maquettes2018-2019'!N92</f>
        <v>0</v>
      </c>
      <c r="O102" s="311">
        <f>'MCC_maquettes2018-2019'!O92</f>
        <v>0</v>
      </c>
      <c r="P102" s="133">
        <f>'MCC_maquettes2018-2019'!P92</f>
        <v>12</v>
      </c>
      <c r="Q102" s="317">
        <f>V102+AA102+AF102+AK102</f>
        <v>0</v>
      </c>
      <c r="R102" s="21"/>
      <c r="S102" s="22"/>
      <c r="T102" s="22"/>
      <c r="U102" s="22"/>
      <c r="V102" s="376"/>
      <c r="W102" s="22">
        <v>1</v>
      </c>
      <c r="X102" s="198">
        <v>3</v>
      </c>
      <c r="Y102" s="22">
        <f>SUM(O102)</f>
        <v>0</v>
      </c>
      <c r="Z102" s="22">
        <f t="shared" si="82"/>
        <v>0</v>
      </c>
      <c r="AA102" s="229">
        <f>Z102*M102%</f>
        <v>0</v>
      </c>
      <c r="AB102" s="22"/>
      <c r="AC102" s="198"/>
      <c r="AD102" s="22"/>
      <c r="AE102" s="151"/>
      <c r="AF102" s="151"/>
      <c r="AG102" s="152"/>
      <c r="AH102" s="221"/>
      <c r="AI102" s="108"/>
      <c r="AJ102" s="153"/>
      <c r="AK102" s="151"/>
    </row>
    <row r="103" spans="1:37" ht="23.25" customHeight="1">
      <c r="A103" s="300"/>
      <c r="B103" s="301" t="str">
        <f>'MCC_maquettes2018-2019'!C93</f>
        <v xml:space="preserve">Expression orale et interaction ANGLAIS S3 (niveau B2) </v>
      </c>
      <c r="C103" s="290"/>
      <c r="D103" s="129"/>
      <c r="E103" s="129"/>
      <c r="F103" s="129"/>
      <c r="G103" s="131"/>
      <c r="H103" s="308" t="s">
        <v>44</v>
      </c>
      <c r="I103" s="421">
        <v>2</v>
      </c>
      <c r="J103" s="309" t="s">
        <v>48</v>
      </c>
      <c r="K103" s="131">
        <v>94</v>
      </c>
      <c r="L103" s="131">
        <v>94</v>
      </c>
      <c r="M103" s="131">
        <f t="shared" si="80"/>
        <v>100</v>
      </c>
      <c r="N103" s="128">
        <f>'MCC_maquettes2018-2019'!N93</f>
        <v>0</v>
      </c>
      <c r="O103" s="311">
        <f>'MCC_maquettes2018-2019'!O93</f>
        <v>0</v>
      </c>
      <c r="P103" s="133">
        <f>'MCC_maquettes2018-2019'!P93</f>
        <v>12</v>
      </c>
      <c r="Q103" s="317">
        <f>V103+AA103+AF103+AK103</f>
        <v>0</v>
      </c>
      <c r="R103" s="21"/>
      <c r="S103" s="22"/>
      <c r="T103" s="22"/>
      <c r="U103" s="22"/>
      <c r="V103" s="376"/>
      <c r="W103" s="22">
        <v>1</v>
      </c>
      <c r="X103" s="198">
        <v>3</v>
      </c>
      <c r="Y103" s="22">
        <f>SUM(O103)</f>
        <v>0</v>
      </c>
      <c r="Z103" s="22">
        <f t="shared" si="82"/>
        <v>0</v>
      </c>
      <c r="AA103" s="229">
        <f>Z103*M103%</f>
        <v>0</v>
      </c>
      <c r="AB103" s="22"/>
      <c r="AC103" s="198"/>
      <c r="AD103" s="108"/>
      <c r="AE103" s="151"/>
      <c r="AF103" s="151"/>
      <c r="AG103" s="152"/>
      <c r="AH103" s="221"/>
      <c r="AI103" s="108"/>
      <c r="AJ103" s="153"/>
      <c r="AK103" s="151"/>
    </row>
    <row r="104" spans="1:37" ht="23.25" customHeight="1">
      <c r="A104" s="300"/>
      <c r="B104" s="301" t="str">
        <f>'MCC_maquettes2018-2019'!C94</f>
        <v>Linguistique Anglais S3 (passage de 18HTD à 9HCM pour 2019/20 uniqt)</v>
      </c>
      <c r="C104" s="290"/>
      <c r="D104" s="129"/>
      <c r="E104" s="129"/>
      <c r="F104" s="129"/>
      <c r="G104" s="131"/>
      <c r="H104" s="463" t="s">
        <v>46</v>
      </c>
      <c r="I104" s="464">
        <v>3</v>
      </c>
      <c r="J104" s="309" t="s">
        <v>48</v>
      </c>
      <c r="K104" s="131">
        <v>94</v>
      </c>
      <c r="L104" s="131">
        <v>94</v>
      </c>
      <c r="M104" s="131">
        <f t="shared" si="80"/>
        <v>100</v>
      </c>
      <c r="N104" s="128">
        <f>'MCC_maquettes2018-2019'!N94</f>
        <v>9</v>
      </c>
      <c r="O104" s="311">
        <f>'MCC_maquettes2018-2019'!O94</f>
        <v>0</v>
      </c>
      <c r="P104" s="465">
        <f>'MCC_maquettes2018-2019'!P94</f>
        <v>0</v>
      </c>
      <c r="Q104" s="317">
        <f>V104+AA104+AF104+AK104</f>
        <v>60</v>
      </c>
      <c r="R104" s="21"/>
      <c r="S104" s="22"/>
      <c r="T104" s="22"/>
      <c r="U104" s="22"/>
      <c r="V104" s="376"/>
      <c r="W104" s="22"/>
      <c r="X104" s="198"/>
      <c r="Y104" s="22"/>
      <c r="Z104" s="22"/>
      <c r="AA104" s="229"/>
      <c r="AB104" s="22"/>
      <c r="AC104" s="198"/>
      <c r="AD104" s="108"/>
      <c r="AE104" s="151"/>
      <c r="AF104" s="151"/>
      <c r="AG104" s="466" t="s">
        <v>69</v>
      </c>
      <c r="AH104" s="467">
        <v>5</v>
      </c>
      <c r="AI104" s="468">
        <v>18</v>
      </c>
      <c r="AJ104" s="468">
        <f>(AH104*AI104)*2/3</f>
        <v>60</v>
      </c>
      <c r="AK104" s="469">
        <v>60</v>
      </c>
    </row>
    <row r="105" spans="1:37" ht="23.25" customHeight="1">
      <c r="A105" s="300"/>
      <c r="B105" s="472" t="str">
        <f>'MCC_maquettes2018-2019'!C95</f>
        <v>Techniques de traduction 1</v>
      </c>
      <c r="C105" s="290"/>
      <c r="D105" s="129"/>
      <c r="E105" s="129"/>
      <c r="F105" s="129"/>
      <c r="G105" s="131"/>
      <c r="H105" s="308" t="s">
        <v>46</v>
      </c>
      <c r="I105" s="421">
        <v>3</v>
      </c>
      <c r="J105" s="309" t="s">
        <v>48</v>
      </c>
      <c r="K105" s="131">
        <v>94</v>
      </c>
      <c r="L105" s="131">
        <v>94</v>
      </c>
      <c r="M105" s="131">
        <f t="shared" si="80"/>
        <v>100</v>
      </c>
      <c r="N105" s="128">
        <f>'MCC_maquettes2018-2019'!N95</f>
        <v>0</v>
      </c>
      <c r="O105" s="311">
        <f>'MCC_maquettes2018-2019'!O95</f>
        <v>24</v>
      </c>
      <c r="P105" s="133">
        <f>'MCC_maquettes2018-2019'!P95</f>
        <v>0</v>
      </c>
      <c r="Q105" s="317">
        <f>V105+AA105+AF105+AK105</f>
        <v>72</v>
      </c>
      <c r="R105" s="21"/>
      <c r="S105" s="22"/>
      <c r="T105" s="22"/>
      <c r="U105" s="22"/>
      <c r="V105" s="376"/>
      <c r="W105" s="22">
        <v>1</v>
      </c>
      <c r="X105" s="198">
        <v>3</v>
      </c>
      <c r="Y105" s="22">
        <f>SUM(O105)</f>
        <v>24</v>
      </c>
      <c r="Z105" s="22">
        <f t="shared" si="82"/>
        <v>72</v>
      </c>
      <c r="AA105" s="229">
        <f>Z105*M105%</f>
        <v>72</v>
      </c>
      <c r="AB105" s="22"/>
      <c r="AC105" s="198"/>
      <c r="AD105" s="108"/>
      <c r="AE105" s="151"/>
      <c r="AF105" s="151"/>
      <c r="AG105" s="152"/>
      <c r="AH105" s="221"/>
      <c r="AI105" s="108"/>
      <c r="AJ105" s="153"/>
      <c r="AK105" s="151"/>
    </row>
    <row r="106" spans="1:37" ht="23.25" customHeight="1">
      <c r="A106" s="273"/>
      <c r="B106" s="236" t="str">
        <f>'MCC_maquettes2018-2019'!C96</f>
        <v>Littérature</v>
      </c>
      <c r="C106" s="274"/>
      <c r="D106" s="275"/>
      <c r="E106" s="275"/>
      <c r="F106" s="275"/>
      <c r="G106" s="277"/>
      <c r="H106" s="274"/>
      <c r="I106" s="274"/>
      <c r="J106" s="278"/>
      <c r="K106" s="277"/>
      <c r="L106" s="277"/>
      <c r="M106" s="277"/>
      <c r="N106" s="278"/>
      <c r="O106" s="278"/>
      <c r="P106" s="279"/>
      <c r="Q106" s="280"/>
      <c r="R106" s="281"/>
      <c r="S106" s="282"/>
      <c r="T106" s="282"/>
      <c r="U106" s="282"/>
      <c r="V106" s="424"/>
      <c r="W106" s="282"/>
      <c r="X106" s="284"/>
      <c r="Y106" s="282"/>
      <c r="Z106" s="282"/>
      <c r="AA106" s="282"/>
      <c r="AB106" s="282"/>
      <c r="AC106" s="284"/>
      <c r="AD106" s="288"/>
      <c r="AE106" s="285"/>
      <c r="AF106" s="285"/>
      <c r="AG106" s="286"/>
      <c r="AH106" s="287"/>
      <c r="AI106" s="288"/>
      <c r="AJ106" s="289"/>
      <c r="AK106" s="285"/>
    </row>
    <row r="107" spans="1:37" ht="23.25" customHeight="1">
      <c r="A107" s="291"/>
      <c r="B107" s="232" t="str">
        <f>'MCC_maquettes2018-2019'!C97</f>
        <v>Littératures Anglophones: Contexte Historique et Culturel (GB) S3</v>
      </c>
      <c r="C107" s="132"/>
      <c r="D107" s="129"/>
      <c r="E107" s="130"/>
      <c r="F107" s="129"/>
      <c r="G107" s="131"/>
      <c r="H107" s="308" t="s">
        <v>46</v>
      </c>
      <c r="I107" s="421">
        <v>3</v>
      </c>
      <c r="J107" s="309" t="s">
        <v>48</v>
      </c>
      <c r="K107" s="131">
        <v>110</v>
      </c>
      <c r="L107" s="131">
        <v>110</v>
      </c>
      <c r="M107" s="131">
        <f t="shared" si="80"/>
        <v>100</v>
      </c>
      <c r="N107" s="310">
        <f>'MCC_maquettes2018-2019'!N97</f>
        <v>12</v>
      </c>
      <c r="O107" s="311">
        <f>'MCC_maquettes2018-2019'!O97</f>
        <v>6</v>
      </c>
      <c r="P107" s="133">
        <f>'MCC_maquettes2018-2019'!P97</f>
        <v>0</v>
      </c>
      <c r="Q107" s="317">
        <f>V107+AA107+AF107+AK107</f>
        <v>36</v>
      </c>
      <c r="R107" s="21">
        <v>1.5</v>
      </c>
      <c r="S107" s="22">
        <v>1</v>
      </c>
      <c r="T107" s="22">
        <f>SUM(N107)</f>
        <v>12</v>
      </c>
      <c r="U107" s="22">
        <f t="shared" si="81"/>
        <v>18</v>
      </c>
      <c r="V107" s="376">
        <f>U107*M107%</f>
        <v>18</v>
      </c>
      <c r="W107" s="22">
        <v>1</v>
      </c>
      <c r="X107" s="198">
        <v>3</v>
      </c>
      <c r="Y107" s="22">
        <f>SUM(O107)</f>
        <v>6</v>
      </c>
      <c r="Z107" s="22">
        <f t="shared" si="82"/>
        <v>18</v>
      </c>
      <c r="AA107" s="229">
        <f>Z107*M107%</f>
        <v>18</v>
      </c>
      <c r="AB107" s="22"/>
      <c r="AC107" s="198"/>
      <c r="AD107" s="108"/>
      <c r="AE107" s="151"/>
      <c r="AF107" s="151"/>
      <c r="AG107" s="152"/>
      <c r="AH107" s="221"/>
      <c r="AI107" s="108"/>
      <c r="AJ107" s="153"/>
      <c r="AK107" s="151"/>
    </row>
    <row r="108" spans="1:37" ht="23.25" customHeight="1">
      <c r="A108" s="297"/>
      <c r="B108" s="294" t="str">
        <f>'MCC_maquettes2018-2019'!C98</f>
        <v>Civilisation anglophone S3</v>
      </c>
      <c r="C108" s="298"/>
      <c r="D108" s="275"/>
      <c r="E108" s="276"/>
      <c r="F108" s="275"/>
      <c r="G108" s="277"/>
      <c r="H108" s="274"/>
      <c r="I108" s="274"/>
      <c r="J108" s="278"/>
      <c r="K108" s="313"/>
      <c r="L108" s="313"/>
      <c r="M108" s="277"/>
      <c r="N108" s="278"/>
      <c r="O108" s="278"/>
      <c r="P108" s="279"/>
      <c r="Q108" s="280"/>
      <c r="R108" s="281"/>
      <c r="S108" s="282"/>
      <c r="T108" s="282"/>
      <c r="U108" s="282"/>
      <c r="V108" s="283"/>
      <c r="W108" s="282"/>
      <c r="X108" s="284"/>
      <c r="Y108" s="282"/>
      <c r="Z108" s="282"/>
      <c r="AA108" s="282"/>
      <c r="AB108" s="282"/>
      <c r="AC108" s="284"/>
      <c r="AD108" s="288"/>
      <c r="AE108" s="285"/>
      <c r="AF108" s="285"/>
      <c r="AG108" s="286"/>
      <c r="AH108" s="287"/>
      <c r="AI108" s="288"/>
      <c r="AJ108" s="289"/>
      <c r="AK108" s="285"/>
    </row>
    <row r="109" spans="1:37" ht="23.25" customHeight="1">
      <c r="A109" s="295"/>
      <c r="B109" s="296" t="str">
        <f>'MCC_maquettes2018-2019'!C101</f>
        <v>Histoire sociale et politique : domaine nord-américain S3</v>
      </c>
      <c r="C109" s="290"/>
      <c r="D109" s="129"/>
      <c r="E109" s="129"/>
      <c r="F109" s="192"/>
      <c r="G109" s="128"/>
      <c r="H109" s="1905">
        <v>3</v>
      </c>
      <c r="I109" s="1907">
        <v>3</v>
      </c>
      <c r="J109" s="309" t="s">
        <v>48</v>
      </c>
      <c r="K109" s="128">
        <v>102</v>
      </c>
      <c r="L109" s="128">
        <v>102</v>
      </c>
      <c r="M109" s="131">
        <f t="shared" si="80"/>
        <v>100</v>
      </c>
      <c r="N109" s="128">
        <f>'MCC_maquettes2018-2019'!N101</f>
        <v>0</v>
      </c>
      <c r="O109" s="311">
        <f>'MCC_maquettes2018-2019'!O101</f>
        <v>12</v>
      </c>
      <c r="P109" s="193">
        <f>'MCC_maquettes2018-2019'!P101</f>
        <v>0</v>
      </c>
      <c r="Q109" s="317">
        <f>V109+AA109+AF109+AK109</f>
        <v>36</v>
      </c>
      <c r="R109" s="21"/>
      <c r="S109" s="22"/>
      <c r="T109" s="22"/>
      <c r="U109" s="22"/>
      <c r="V109" s="23"/>
      <c r="W109" s="22">
        <v>1</v>
      </c>
      <c r="X109" s="198">
        <v>3</v>
      </c>
      <c r="Y109" s="22">
        <f>SUM(O109)</f>
        <v>12</v>
      </c>
      <c r="Z109" s="22">
        <f t="shared" si="82"/>
        <v>36</v>
      </c>
      <c r="AA109" s="229">
        <f>Z109*M109%</f>
        <v>36</v>
      </c>
      <c r="AB109" s="22"/>
      <c r="AC109" s="198"/>
      <c r="AD109" s="108"/>
      <c r="AE109" s="151"/>
      <c r="AF109" s="151"/>
      <c r="AG109" s="152"/>
      <c r="AH109" s="221"/>
      <c r="AI109" s="108"/>
      <c r="AJ109" s="153"/>
      <c r="AK109" s="151"/>
    </row>
    <row r="110" spans="1:37" ht="23.25" customHeight="1">
      <c r="A110" s="295"/>
      <c r="B110" s="296" t="str">
        <f>'MCC_maquettes2018-2019'!C102</f>
        <v>Histoire sociale et politique : domaine britannique S3</v>
      </c>
      <c r="C110" s="290"/>
      <c r="D110" s="129"/>
      <c r="E110" s="129"/>
      <c r="F110" s="192"/>
      <c r="G110" s="128"/>
      <c r="H110" s="1906"/>
      <c r="I110" s="1908"/>
      <c r="J110" s="309" t="s">
        <v>48</v>
      </c>
      <c r="K110" s="128">
        <v>105</v>
      </c>
      <c r="L110" s="128">
        <v>105</v>
      </c>
      <c r="M110" s="131">
        <f t="shared" si="80"/>
        <v>100</v>
      </c>
      <c r="N110" s="128">
        <f>'MCC_maquettes2018-2019'!N102</f>
        <v>0</v>
      </c>
      <c r="O110" s="311">
        <f>'MCC_maquettes2018-2019'!O102</f>
        <v>12</v>
      </c>
      <c r="P110" s="193">
        <f>'MCC_maquettes2018-2019'!P102</f>
        <v>0</v>
      </c>
      <c r="Q110" s="317">
        <f>V110+AA110+AF110+AK110</f>
        <v>36</v>
      </c>
      <c r="R110" s="21"/>
      <c r="S110" s="22"/>
      <c r="T110" s="22"/>
      <c r="U110" s="22"/>
      <c r="V110" s="23"/>
      <c r="W110" s="22">
        <v>1</v>
      </c>
      <c r="X110" s="198">
        <v>3</v>
      </c>
      <c r="Y110" s="22">
        <f>SUM(O110)</f>
        <v>12</v>
      </c>
      <c r="Z110" s="22">
        <f t="shared" si="82"/>
        <v>36</v>
      </c>
      <c r="AA110" s="229">
        <f>Z110*M110%</f>
        <v>36</v>
      </c>
      <c r="AB110" s="22"/>
      <c r="AC110" s="198"/>
      <c r="AD110" s="108"/>
      <c r="AE110" s="151"/>
      <c r="AF110" s="151"/>
      <c r="AG110" s="152"/>
      <c r="AH110" s="221"/>
      <c r="AI110" s="108"/>
      <c r="AJ110" s="153"/>
      <c r="AK110" s="151"/>
    </row>
    <row r="111" spans="1:37" ht="23.25" customHeight="1">
      <c r="A111" s="295"/>
      <c r="B111" s="296" t="str">
        <f>'MCC_maquettes2018-2019'!C99</f>
        <v>Médias audiovisuels / Visual Media (Film, TV etc...) ANG S3</v>
      </c>
      <c r="C111" s="290"/>
      <c r="D111" s="129"/>
      <c r="E111" s="129"/>
      <c r="F111" s="129"/>
      <c r="G111" s="131"/>
      <c r="H111" s="548" t="s">
        <v>46</v>
      </c>
      <c r="I111" s="548" t="s">
        <v>46</v>
      </c>
      <c r="J111" s="309" t="s">
        <v>48</v>
      </c>
      <c r="K111" s="131">
        <v>105</v>
      </c>
      <c r="L111" s="131">
        <v>105</v>
      </c>
      <c r="M111" s="131">
        <f t="shared" si="80"/>
        <v>100</v>
      </c>
      <c r="N111" s="128">
        <f>'MCC_maquettes2018-2019'!N99</f>
        <v>0</v>
      </c>
      <c r="O111" s="128">
        <f>'MCC_maquettes2018-2019'!O99</f>
        <v>18</v>
      </c>
      <c r="P111" s="133">
        <f>'MCC_maquettes2018-2019'!P99</f>
        <v>0</v>
      </c>
      <c r="Q111" s="317">
        <f>V111+AA111+AF111+AK111</f>
        <v>54</v>
      </c>
      <c r="R111" s="21"/>
      <c r="S111" s="22"/>
      <c r="T111" s="22"/>
      <c r="U111" s="22"/>
      <c r="V111" s="23"/>
      <c r="W111" s="22">
        <v>1</v>
      </c>
      <c r="X111" s="198">
        <v>3</v>
      </c>
      <c r="Y111" s="22">
        <f>SUM(O111)</f>
        <v>18</v>
      </c>
      <c r="Z111" s="22">
        <f t="shared" si="82"/>
        <v>54</v>
      </c>
      <c r="AA111" s="229">
        <f>Z111*M111%</f>
        <v>54</v>
      </c>
      <c r="AB111" s="22"/>
      <c r="AC111" s="198"/>
      <c r="AD111" s="108"/>
      <c r="AE111" s="151"/>
      <c r="AF111" s="151"/>
      <c r="AG111" s="152"/>
      <c r="AH111" s="221"/>
      <c r="AI111" s="108"/>
      <c r="AJ111" s="153"/>
      <c r="AK111" s="151"/>
    </row>
    <row r="112" spans="1:37" ht="23.25" customHeight="1">
      <c r="A112" s="292"/>
      <c r="B112" s="293" t="str">
        <f>'MCC_maquettes2018-2019'!C142</f>
        <v>Langue et littérature anciennes 1</v>
      </c>
      <c r="C112" s="132"/>
      <c r="D112" s="129"/>
      <c r="E112" s="129"/>
      <c r="F112" s="129"/>
      <c r="G112" s="131"/>
      <c r="H112" s="308" t="s">
        <v>44</v>
      </c>
      <c r="I112" s="421">
        <v>2</v>
      </c>
      <c r="J112" s="309" t="s">
        <v>45</v>
      </c>
      <c r="K112" s="131">
        <v>95</v>
      </c>
      <c r="L112" s="131">
        <v>95</v>
      </c>
      <c r="M112" s="131">
        <f t="shared" si="80"/>
        <v>100</v>
      </c>
      <c r="N112" s="128">
        <f>'MCC_maquettes2018-2019'!N142</f>
        <v>0</v>
      </c>
      <c r="O112" s="465">
        <f>'MCC_maquettes2018-2019'!O142</f>
        <v>18</v>
      </c>
      <c r="P112" s="133">
        <f>'MCC_maquettes2018-2019'!P142</f>
        <v>0</v>
      </c>
      <c r="Q112" s="317">
        <f>V112+AA112+AF112+AK112</f>
        <v>54</v>
      </c>
      <c r="R112" s="21"/>
      <c r="S112" s="22"/>
      <c r="T112" s="22"/>
      <c r="U112" s="22"/>
      <c r="V112" s="23"/>
      <c r="W112" s="22">
        <v>1</v>
      </c>
      <c r="X112" s="198">
        <v>3</v>
      </c>
      <c r="Y112" s="22">
        <f>SUM(O112)</f>
        <v>18</v>
      </c>
      <c r="Z112" s="22">
        <f t="shared" si="82"/>
        <v>54</v>
      </c>
      <c r="AA112" s="229">
        <f>Z112*M112%</f>
        <v>54</v>
      </c>
      <c r="AB112" s="22"/>
      <c r="AC112" s="198"/>
      <c r="AD112" s="108"/>
      <c r="AE112" s="151"/>
      <c r="AF112" s="151"/>
      <c r="AG112" s="152"/>
      <c r="AH112" s="221"/>
      <c r="AI112" s="108"/>
      <c r="AJ112" s="153"/>
      <c r="AK112" s="151"/>
    </row>
    <row r="113" spans="1:37" ht="23.25" customHeight="1">
      <c r="A113" s="186"/>
      <c r="B113" s="449" t="str">
        <f>'MCC_maquettes2018-2019'!C138</f>
        <v>Choix Langue Vivante S3</v>
      </c>
      <c r="C113" s="132"/>
      <c r="D113" s="129"/>
      <c r="E113" s="129"/>
      <c r="F113" s="129"/>
      <c r="G113" s="131"/>
      <c r="H113" s="308" t="s">
        <v>44</v>
      </c>
      <c r="I113" s="447">
        <v>2</v>
      </c>
      <c r="J113" s="309"/>
      <c r="K113" s="131">
        <v>78</v>
      </c>
      <c r="L113" s="131">
        <v>78</v>
      </c>
      <c r="M113" s="131">
        <f>(K113/L113)*100</f>
        <v>100</v>
      </c>
      <c r="N113" s="128">
        <f>'MCC_maquettes2018-2019'!N138</f>
        <v>0</v>
      </c>
      <c r="O113" s="311">
        <f>'MCC_maquettes2018-2019'!O138</f>
        <v>0</v>
      </c>
      <c r="P113" s="133">
        <f>'MCC_maquettes2018-2019'!P138</f>
        <v>0</v>
      </c>
      <c r="Q113" s="317"/>
      <c r="R113" s="21"/>
      <c r="S113" s="22"/>
      <c r="T113" s="22"/>
      <c r="U113" s="22"/>
      <c r="V113" s="23"/>
      <c r="W113" s="22"/>
      <c r="X113" s="198"/>
      <c r="Y113" s="136"/>
      <c r="Z113" s="22"/>
      <c r="AA113" s="229"/>
      <c r="AB113" s="22"/>
      <c r="AC113" s="198"/>
      <c r="AD113" s="22"/>
      <c r="AE113" s="151"/>
      <c r="AF113" s="151"/>
      <c r="AG113" s="152"/>
      <c r="AH113" s="221"/>
      <c r="AI113" s="108"/>
      <c r="AJ113" s="153"/>
      <c r="AK113" s="151"/>
    </row>
    <row r="114" spans="1:37" ht="27" customHeight="1">
      <c r="A114" s="414"/>
      <c r="B114" s="237" t="str">
        <f>'MCC_maquettes2018-2019'!C139</f>
        <v>Allemand S3</v>
      </c>
      <c r="C114" s="415"/>
      <c r="D114" s="416"/>
      <c r="E114" s="417"/>
      <c r="F114" s="416"/>
      <c r="G114" s="418"/>
      <c r="H114" s="308"/>
      <c r="I114" s="308"/>
      <c r="J114" s="309"/>
      <c r="K114" s="418">
        <v>27</v>
      </c>
      <c r="L114" s="418">
        <v>73</v>
      </c>
      <c r="M114" s="418">
        <f>(K114/L114)*100</f>
        <v>36.986301369863014</v>
      </c>
      <c r="N114" s="419">
        <f>'MCC_maquettes2018-2019'!N139</f>
        <v>0</v>
      </c>
      <c r="O114" s="311">
        <f>'MCC_maquettes2018-2019'!O139</f>
        <v>18</v>
      </c>
      <c r="P114" s="420">
        <f>'MCC_maquettes2018-2019'!P139</f>
        <v>0</v>
      </c>
      <c r="Q114" s="317">
        <f t="shared" ref="Q114:Q116" si="83">V114+AA114+AF114+AK114</f>
        <v>19.972602739726025</v>
      </c>
      <c r="R114" s="327"/>
      <c r="S114" s="328"/>
      <c r="T114" s="328"/>
      <c r="U114" s="328"/>
      <c r="V114" s="23"/>
      <c r="W114" s="22">
        <v>1</v>
      </c>
      <c r="X114" s="198">
        <v>3</v>
      </c>
      <c r="Y114" s="136">
        <f>SUM(O114)</f>
        <v>18</v>
      </c>
      <c r="Z114" s="22">
        <f t="shared" ref="Z114:Z116" si="84">X114*Y114</f>
        <v>54</v>
      </c>
      <c r="AA114" s="229">
        <f>Z114*M114%</f>
        <v>19.972602739726025</v>
      </c>
      <c r="AB114" s="328"/>
      <c r="AC114" s="329"/>
      <c r="AD114" s="328"/>
      <c r="AE114" s="331"/>
      <c r="AF114" s="331"/>
      <c r="AG114" s="332"/>
      <c r="AH114" s="333"/>
      <c r="AI114" s="330"/>
      <c r="AJ114" s="334"/>
      <c r="AK114" s="331"/>
    </row>
    <row r="115" spans="1:37" ht="27" customHeight="1">
      <c r="A115" s="414"/>
      <c r="B115" s="237" t="e">
        <f>'MCC_maquettes2018-2019'!#REF!</f>
        <v>#REF!</v>
      </c>
      <c r="C115" s="415"/>
      <c r="D115" s="416"/>
      <c r="E115" s="417"/>
      <c r="F115" s="416"/>
      <c r="G115" s="418"/>
      <c r="H115" s="308"/>
      <c r="I115" s="308"/>
      <c r="J115" s="309"/>
      <c r="K115" s="418">
        <v>73</v>
      </c>
      <c r="L115" s="418">
        <v>102</v>
      </c>
      <c r="M115" s="131">
        <f>(K115/L115)*100</f>
        <v>71.568627450980387</v>
      </c>
      <c r="N115" s="419" t="e">
        <f>'MCC_maquettes2018-2019'!#REF!</f>
        <v>#REF!</v>
      </c>
      <c r="O115" s="311" t="e">
        <f>'MCC_maquettes2018-2019'!#REF!</f>
        <v>#REF!</v>
      </c>
      <c r="P115" s="420" t="e">
        <f>'MCC_maquettes2018-2019'!#REF!</f>
        <v>#REF!</v>
      </c>
      <c r="Q115" s="317" t="e">
        <f t="shared" si="83"/>
        <v>#REF!</v>
      </c>
      <c r="R115" s="327"/>
      <c r="S115" s="328"/>
      <c r="T115" s="328"/>
      <c r="U115" s="328"/>
      <c r="V115" s="23"/>
      <c r="W115" s="22">
        <v>1</v>
      </c>
      <c r="X115" s="198">
        <v>3</v>
      </c>
      <c r="Y115" s="136" t="e">
        <f>SUM(O115)</f>
        <v>#REF!</v>
      </c>
      <c r="Z115" s="22" t="e">
        <f t="shared" si="84"/>
        <v>#REF!</v>
      </c>
      <c r="AA115" s="229" t="e">
        <f>Z115*M115%</f>
        <v>#REF!</v>
      </c>
      <c r="AB115" s="328"/>
      <c r="AC115" s="329"/>
      <c r="AD115" s="328"/>
      <c r="AE115" s="331"/>
      <c r="AF115" s="331"/>
      <c r="AG115" s="332"/>
      <c r="AH115" s="333"/>
      <c r="AI115" s="330"/>
      <c r="AJ115" s="334"/>
      <c r="AK115" s="331"/>
    </row>
    <row r="116" spans="1:37" ht="27" customHeight="1">
      <c r="A116" s="414"/>
      <c r="B116" s="237" t="str">
        <f>'MCC_maquettes2018-2019'!C140</f>
        <v>Anglais S3</v>
      </c>
      <c r="C116" s="415"/>
      <c r="D116" s="416"/>
      <c r="E116" s="417"/>
      <c r="F116" s="416"/>
      <c r="G116" s="418"/>
      <c r="H116" s="308"/>
      <c r="I116" s="308"/>
      <c r="J116" s="309"/>
      <c r="K116" s="418">
        <v>19</v>
      </c>
      <c r="L116" s="418">
        <v>19</v>
      </c>
      <c r="M116" s="418">
        <f>(K116/L116)*100</f>
        <v>100</v>
      </c>
      <c r="N116" s="419">
        <f>'MCC_maquettes2018-2019'!N140</f>
        <v>0</v>
      </c>
      <c r="O116" s="311">
        <f>'MCC_maquettes2018-2019'!O140</f>
        <v>18</v>
      </c>
      <c r="P116" s="420">
        <f>'MCC_maquettes2018-2019'!P140</f>
        <v>0</v>
      </c>
      <c r="Q116" s="317">
        <f t="shared" si="83"/>
        <v>54</v>
      </c>
      <c r="R116" s="327"/>
      <c r="S116" s="328"/>
      <c r="T116" s="328"/>
      <c r="U116" s="328"/>
      <c r="V116" s="23"/>
      <c r="W116" s="22">
        <v>1</v>
      </c>
      <c r="X116" s="198">
        <v>3</v>
      </c>
      <c r="Y116" s="136">
        <f>SUM(O116)</f>
        <v>18</v>
      </c>
      <c r="Z116" s="22">
        <f t="shared" si="84"/>
        <v>54</v>
      </c>
      <c r="AA116" s="229">
        <f>Z116*M116%</f>
        <v>54</v>
      </c>
      <c r="AB116" s="328"/>
      <c r="AC116" s="329"/>
      <c r="AD116" s="328"/>
      <c r="AE116" s="331"/>
      <c r="AF116" s="331"/>
      <c r="AG116" s="332"/>
      <c r="AH116" s="333"/>
      <c r="AI116" s="330"/>
      <c r="AJ116" s="334"/>
      <c r="AK116" s="331"/>
    </row>
    <row r="117" spans="1:37" ht="23.25" customHeight="1">
      <c r="A117" s="33"/>
      <c r="B117" s="237" t="e">
        <f>'MCC_maquettes2018-2019'!#REF!</f>
        <v>#REF!</v>
      </c>
      <c r="C117" s="132"/>
      <c r="D117" s="130"/>
      <c r="E117" s="129"/>
      <c r="F117" s="130"/>
      <c r="G117" s="131"/>
      <c r="H117" s="308"/>
      <c r="I117" s="308"/>
      <c r="J117" s="309"/>
      <c r="K117" s="131">
        <v>95</v>
      </c>
      <c r="L117" s="131">
        <v>95</v>
      </c>
      <c r="M117" s="131">
        <f t="shared" si="80"/>
        <v>100</v>
      </c>
      <c r="N117" s="128" t="e">
        <f>'MCC_maquettes2018-2019'!#REF!</f>
        <v>#REF!</v>
      </c>
      <c r="O117" s="311" t="e">
        <f>'MCC_maquettes2018-2019'!#REF!</f>
        <v>#REF!</v>
      </c>
      <c r="P117" s="133" t="e">
        <f>'MCC_maquettes2018-2019'!#REF!</f>
        <v>#REF!</v>
      </c>
      <c r="Q117" s="317" t="e">
        <f>V117+AA117+AF117+AK117</f>
        <v>#REF!</v>
      </c>
      <c r="R117" s="21"/>
      <c r="S117" s="22"/>
      <c r="T117" s="22"/>
      <c r="U117" s="22"/>
      <c r="V117" s="23"/>
      <c r="W117" s="22">
        <v>1</v>
      </c>
      <c r="X117" s="198">
        <v>3</v>
      </c>
      <c r="Y117" s="22" t="e">
        <f>SUM(O117)</f>
        <v>#REF!</v>
      </c>
      <c r="Z117" s="22" t="e">
        <f t="shared" si="82"/>
        <v>#REF!</v>
      </c>
      <c r="AA117" s="229" t="e">
        <f>Z117*M117%</f>
        <v>#REF!</v>
      </c>
      <c r="AB117" s="22"/>
      <c r="AC117" s="198"/>
      <c r="AD117" s="108"/>
      <c r="AE117" s="151"/>
      <c r="AF117" s="151"/>
      <c r="AG117" s="152"/>
      <c r="AH117" s="221"/>
      <c r="AI117" s="108"/>
      <c r="AJ117" s="153"/>
      <c r="AK117" s="151"/>
    </row>
    <row r="118" spans="1:37" ht="27" customHeight="1">
      <c r="A118" s="186"/>
      <c r="B118" s="449" t="e">
        <f>'MCC_maquettes2018-2019'!#REF!</f>
        <v>#REF!</v>
      </c>
      <c r="C118" s="132"/>
      <c r="D118" s="129"/>
      <c r="E118" s="130"/>
      <c r="F118" s="129"/>
      <c r="G118" s="131"/>
      <c r="H118" s="308" t="s">
        <v>44</v>
      </c>
      <c r="I118" s="447">
        <v>2</v>
      </c>
      <c r="J118" s="309"/>
      <c r="K118" s="131">
        <v>95</v>
      </c>
      <c r="L118" s="131">
        <v>95</v>
      </c>
      <c r="M118" s="131">
        <f t="shared" si="80"/>
        <v>100</v>
      </c>
      <c r="N118" s="128" t="e">
        <f>'MCC_maquettes2018-2019'!#REF!</f>
        <v>#REF!</v>
      </c>
      <c r="O118" s="311" t="e">
        <f>'MCC_maquettes2018-2019'!#REF!</f>
        <v>#REF!</v>
      </c>
      <c r="P118" s="133" t="e">
        <f>'MCC_maquettes2018-2019'!#REF!</f>
        <v>#REF!</v>
      </c>
      <c r="Q118" s="317">
        <v>0</v>
      </c>
      <c r="R118" s="21"/>
      <c r="S118" s="22"/>
      <c r="T118" s="22"/>
      <c r="U118" s="22"/>
      <c r="V118" s="23"/>
      <c r="W118" s="22">
        <v>1</v>
      </c>
      <c r="X118" s="198">
        <v>3</v>
      </c>
      <c r="Y118" s="136" t="e">
        <f>SUM(O118)</f>
        <v>#REF!</v>
      </c>
      <c r="Z118" s="22" t="e">
        <f t="shared" si="82"/>
        <v>#REF!</v>
      </c>
      <c r="AA118" s="229" t="e">
        <f>Z118*M118%</f>
        <v>#REF!</v>
      </c>
      <c r="AB118" s="22"/>
      <c r="AC118" s="198"/>
      <c r="AD118" s="22"/>
      <c r="AE118" s="151"/>
      <c r="AF118" s="151"/>
      <c r="AG118" s="152"/>
      <c r="AH118" s="221"/>
      <c r="AI118" s="108"/>
      <c r="AJ118" s="153"/>
      <c r="AK118" s="151"/>
    </row>
    <row r="119" spans="1:37" ht="23.25" customHeight="1">
      <c r="A119" s="238"/>
      <c r="B119" s="302" t="str">
        <f>'MCC_maquettes2018-2019'!C144</f>
        <v>Parcours MEEF 2nd degré Espagnol</v>
      </c>
      <c r="C119" s="239"/>
      <c r="D119" s="240"/>
      <c r="E119" s="241"/>
      <c r="F119" s="240"/>
      <c r="G119" s="242"/>
      <c r="H119" s="245"/>
      <c r="I119" s="245"/>
      <c r="J119" s="245"/>
      <c r="K119" s="312"/>
      <c r="L119" s="312"/>
      <c r="M119" s="242"/>
      <c r="N119" s="245"/>
      <c r="O119" s="245"/>
      <c r="P119" s="246"/>
      <c r="Q119" s="247"/>
      <c r="R119" s="248"/>
      <c r="S119" s="249"/>
      <c r="T119" s="249"/>
      <c r="U119" s="249"/>
      <c r="V119" s="250"/>
      <c r="W119" s="249"/>
      <c r="X119" s="251"/>
      <c r="Y119" s="245"/>
      <c r="Z119" s="249"/>
      <c r="AA119" s="249"/>
      <c r="AB119" s="249"/>
      <c r="AC119" s="251"/>
      <c r="AD119" s="249"/>
      <c r="AE119" s="252"/>
      <c r="AF119" s="252"/>
      <c r="AG119" s="253"/>
      <c r="AH119" s="254"/>
      <c r="AI119" s="255"/>
      <c r="AJ119" s="256"/>
      <c r="AK119" s="252"/>
    </row>
    <row r="120" spans="1:37" ht="25.5" customHeight="1">
      <c r="A120" s="186"/>
      <c r="B120" s="237" t="str">
        <f>'MCC_maquettes2018-2019'!C145</f>
        <v xml:space="preserve">Connaissance des institutions éducatives </v>
      </c>
      <c r="C120" s="132"/>
      <c r="D120" s="129"/>
      <c r="E120" s="130"/>
      <c r="F120" s="129"/>
      <c r="G120" s="131"/>
      <c r="H120" s="308" t="s">
        <v>46</v>
      </c>
      <c r="I120" s="447">
        <v>3</v>
      </c>
      <c r="J120" s="309"/>
      <c r="K120" s="131">
        <v>28</v>
      </c>
      <c r="L120" s="131">
        <v>263</v>
      </c>
      <c r="M120" s="242">
        <f t="shared" si="80"/>
        <v>10.646387832699618</v>
      </c>
      <c r="N120" s="471">
        <f>'MCC_maquettes2018-2019'!N145</f>
        <v>20</v>
      </c>
      <c r="O120" s="465" t="str">
        <f>'MCC_maquettes2018-2019'!O145</f>
        <v/>
      </c>
      <c r="P120" s="133" t="str">
        <f>'MCC_maquettes2018-2019'!P145</f>
        <v/>
      </c>
      <c r="Q120" s="317">
        <f>V120+AA120+AF120+AK120</f>
        <v>3.1939163498098853</v>
      </c>
      <c r="R120" s="21">
        <v>1.5</v>
      </c>
      <c r="S120" s="22">
        <v>1</v>
      </c>
      <c r="T120" s="22">
        <f>SUM(N120)</f>
        <v>20</v>
      </c>
      <c r="U120" s="22">
        <f t="shared" ref="U120" si="85">T120*R120</f>
        <v>30</v>
      </c>
      <c r="V120" s="376">
        <f>U120*M120%</f>
        <v>3.1939163498098853</v>
      </c>
      <c r="W120" s="22">
        <v>1</v>
      </c>
      <c r="X120" s="198">
        <v>3</v>
      </c>
      <c r="Y120" s="22">
        <f>SUM(O120)</f>
        <v>0</v>
      </c>
      <c r="Z120" s="22">
        <f t="shared" ref="Z120" si="86">X120*Y120</f>
        <v>0</v>
      </c>
      <c r="AA120" s="229">
        <f>Z120*M120%</f>
        <v>0</v>
      </c>
      <c r="AB120" s="22"/>
      <c r="AC120" s="198"/>
      <c r="AD120" s="22"/>
      <c r="AE120" s="151"/>
      <c r="AF120" s="151"/>
      <c r="AG120" s="152"/>
      <c r="AH120" s="221"/>
      <c r="AI120" s="108"/>
      <c r="AJ120" s="153"/>
      <c r="AK120" s="151"/>
    </row>
    <row r="121" spans="1:37" ht="23.25" customHeight="1">
      <c r="A121" s="186"/>
      <c r="B121" s="237" t="str">
        <f>'MCC_maquettes2018-2019'!C146</f>
        <v>L'Espagne et l'Amérique Latine à travers les médias</v>
      </c>
      <c r="C121" s="132"/>
      <c r="D121" s="129"/>
      <c r="E121" s="130"/>
      <c r="F121" s="129"/>
      <c r="G121" s="131"/>
      <c r="H121" s="308" t="s">
        <v>46</v>
      </c>
      <c r="I121" s="447">
        <v>3</v>
      </c>
      <c r="J121" s="309" t="s">
        <v>45</v>
      </c>
      <c r="K121" s="131">
        <v>28</v>
      </c>
      <c r="L121" s="131">
        <v>35</v>
      </c>
      <c r="M121" s="131">
        <f t="shared" si="80"/>
        <v>80</v>
      </c>
      <c r="N121" s="128" t="str">
        <f>'MCC_maquettes2018-2019'!N146</f>
        <v/>
      </c>
      <c r="O121" s="311">
        <f>'MCC_maquettes2018-2019'!O146</f>
        <v>18</v>
      </c>
      <c r="P121" s="133" t="str">
        <f>'MCC_maquettes2018-2019'!P146</f>
        <v/>
      </c>
      <c r="Q121" s="317">
        <f>V121+AA121+AF121+AK121</f>
        <v>14.4</v>
      </c>
      <c r="R121" s="21"/>
      <c r="S121" s="22"/>
      <c r="T121" s="22"/>
      <c r="U121" s="22"/>
      <c r="V121" s="23"/>
      <c r="W121" s="22">
        <v>1</v>
      </c>
      <c r="X121" s="198">
        <v>1</v>
      </c>
      <c r="Y121" s="136">
        <f>SUM(O121)</f>
        <v>18</v>
      </c>
      <c r="Z121" s="22">
        <f t="shared" si="82"/>
        <v>18</v>
      </c>
      <c r="AA121" s="229">
        <f>Z121*M121%</f>
        <v>14.4</v>
      </c>
      <c r="AB121" s="22"/>
      <c r="AC121" s="198"/>
      <c r="AD121" s="22"/>
      <c r="AE121" s="151"/>
      <c r="AF121" s="151"/>
      <c r="AG121" s="152"/>
      <c r="AH121" s="221"/>
      <c r="AI121" s="108"/>
      <c r="AJ121" s="153"/>
      <c r="AK121" s="151"/>
    </row>
    <row r="122" spans="1:37" ht="23.25" customHeight="1">
      <c r="A122" s="238"/>
      <c r="B122" s="302" t="str">
        <f>'MCC_maquettes2018-2019'!C147</f>
        <v>Parcours Commerce International (CI)</v>
      </c>
      <c r="C122" s="239"/>
      <c r="D122" s="240"/>
      <c r="E122" s="240"/>
      <c r="F122" s="240"/>
      <c r="G122" s="242"/>
      <c r="H122" s="239"/>
      <c r="I122" s="239"/>
      <c r="J122" s="245"/>
      <c r="K122" s="242"/>
      <c r="L122" s="242"/>
      <c r="M122" s="242"/>
      <c r="N122" s="245"/>
      <c r="O122" s="245"/>
      <c r="P122" s="246"/>
      <c r="Q122" s="247"/>
      <c r="R122" s="248"/>
      <c r="S122" s="249"/>
      <c r="T122" s="249"/>
      <c r="U122" s="249"/>
      <c r="V122" s="250"/>
      <c r="W122" s="249"/>
      <c r="X122" s="251"/>
      <c r="Y122" s="245"/>
      <c r="Z122" s="249"/>
      <c r="AA122" s="249"/>
      <c r="AB122" s="249"/>
      <c r="AC122" s="251"/>
      <c r="AD122" s="249"/>
      <c r="AE122" s="252"/>
      <c r="AF122" s="252"/>
      <c r="AG122" s="253"/>
      <c r="AH122" s="254"/>
      <c r="AI122" s="255"/>
      <c r="AJ122" s="256"/>
      <c r="AK122" s="252"/>
    </row>
    <row r="123" spans="1:37" ht="23.25" customHeight="1">
      <c r="A123" s="186"/>
      <c r="B123" s="237" t="str">
        <f>'MCC_maquettes2018-2019'!C148</f>
        <v xml:space="preserve">Achat, vente, négociation commerciale </v>
      </c>
      <c r="C123" s="132"/>
      <c r="D123" s="129"/>
      <c r="E123" s="129"/>
      <c r="F123" s="129"/>
      <c r="G123" s="131"/>
      <c r="H123" s="308" t="s">
        <v>46</v>
      </c>
      <c r="I123" s="421">
        <v>3</v>
      </c>
      <c r="J123" s="128"/>
      <c r="K123" s="131">
        <v>18</v>
      </c>
      <c r="L123" s="131">
        <v>56</v>
      </c>
      <c r="M123" s="131">
        <f t="shared" si="80"/>
        <v>32.142857142857146</v>
      </c>
      <c r="N123" s="310">
        <f>'MCC_maquettes2018-2019'!N148</f>
        <v>12</v>
      </c>
      <c r="O123" s="311">
        <f>'MCC_maquettes2018-2019'!O148</f>
        <v>12</v>
      </c>
      <c r="P123" s="133" t="str">
        <f>'MCC_maquettes2018-2019'!P148</f>
        <v/>
      </c>
      <c r="Q123" s="317">
        <f>V123+AA123+AF123+AK123</f>
        <v>9.6428571428571441</v>
      </c>
      <c r="R123" s="21">
        <v>1.5</v>
      </c>
      <c r="S123" s="22">
        <v>1</v>
      </c>
      <c r="T123" s="22">
        <f>SUM(N123)</f>
        <v>12</v>
      </c>
      <c r="U123" s="22">
        <f t="shared" ref="U123:U124" si="87">T123*R123</f>
        <v>18</v>
      </c>
      <c r="V123" s="376">
        <f>U123*M123%</f>
        <v>5.7857142857142865</v>
      </c>
      <c r="W123" s="22">
        <v>1</v>
      </c>
      <c r="X123" s="198">
        <v>1</v>
      </c>
      <c r="Y123" s="128">
        <f>SUM(O123)</f>
        <v>12</v>
      </c>
      <c r="Z123" s="22">
        <f t="shared" si="82"/>
        <v>12</v>
      </c>
      <c r="AA123" s="229">
        <f>Z123*M123%</f>
        <v>3.8571428571428577</v>
      </c>
      <c r="AB123" s="22"/>
      <c r="AC123" s="198"/>
      <c r="AD123" s="22"/>
      <c r="AE123" s="151"/>
      <c r="AF123" s="151"/>
      <c r="AG123" s="152"/>
      <c r="AH123" s="221"/>
      <c r="AI123" s="108"/>
      <c r="AJ123" s="153"/>
      <c r="AK123" s="151"/>
    </row>
    <row r="124" spans="1:37" ht="23.25" customHeight="1">
      <c r="A124" s="186"/>
      <c r="B124" s="237" t="str">
        <f>'MCC_maquettes2018-2019'!C149</f>
        <v>Introduction aux stratégies pour l'e-commerce</v>
      </c>
      <c r="C124" s="132"/>
      <c r="D124" s="129"/>
      <c r="E124" s="129"/>
      <c r="F124" s="129"/>
      <c r="G124" s="131"/>
      <c r="H124" s="308" t="s">
        <v>46</v>
      </c>
      <c r="I124" s="421">
        <v>3</v>
      </c>
      <c r="J124" s="128"/>
      <c r="K124" s="131">
        <v>18</v>
      </c>
      <c r="L124" s="131">
        <v>56</v>
      </c>
      <c r="M124" s="131">
        <f t="shared" si="80"/>
        <v>32.142857142857146</v>
      </c>
      <c r="N124" s="310">
        <f>'MCC_maquettes2018-2019'!N149</f>
        <v>20</v>
      </c>
      <c r="O124" s="311">
        <f>'MCC_maquettes2018-2019'!O149</f>
        <v>0</v>
      </c>
      <c r="P124" s="133" t="str">
        <f>'MCC_maquettes2018-2019'!P149</f>
        <v/>
      </c>
      <c r="Q124" s="317">
        <f>V124+AA124+AF124+AK124</f>
        <v>9.6428571428571441</v>
      </c>
      <c r="R124" s="21">
        <v>1.5</v>
      </c>
      <c r="S124" s="22">
        <v>1</v>
      </c>
      <c r="T124" s="22">
        <f>SUM(N124)</f>
        <v>20</v>
      </c>
      <c r="U124" s="22">
        <f t="shared" si="87"/>
        <v>30</v>
      </c>
      <c r="V124" s="376">
        <f>U124*M124%</f>
        <v>9.6428571428571441</v>
      </c>
      <c r="W124" s="22">
        <v>1</v>
      </c>
      <c r="X124" s="198">
        <v>1</v>
      </c>
      <c r="Y124" s="128">
        <f>SUM(O124)</f>
        <v>0</v>
      </c>
      <c r="Z124" s="22">
        <f t="shared" si="82"/>
        <v>0</v>
      </c>
      <c r="AA124" s="229">
        <f>Z124*M124%</f>
        <v>0</v>
      </c>
      <c r="AB124" s="22"/>
      <c r="AC124" s="198"/>
      <c r="AD124" s="22"/>
      <c r="AE124" s="151"/>
      <c r="AF124" s="151"/>
      <c r="AG124" s="152"/>
      <c r="AH124" s="221"/>
      <c r="AI124" s="108"/>
      <c r="AJ124" s="153"/>
      <c r="AK124" s="151"/>
    </row>
    <row r="125" spans="1:37" ht="23.25" customHeight="1">
      <c r="A125" s="238"/>
      <c r="B125" s="302" t="str">
        <f>'MCC_maquettes2018-2019'!C150</f>
        <v>PARCOURS MEF-FLM/FLE</v>
      </c>
      <c r="C125" s="239"/>
      <c r="D125" s="240"/>
      <c r="E125" s="257"/>
      <c r="F125" s="240"/>
      <c r="G125" s="242"/>
      <c r="H125" s="239"/>
      <c r="I125" s="239"/>
      <c r="J125" s="245"/>
      <c r="K125" s="242"/>
      <c r="L125" s="242"/>
      <c r="M125" s="242"/>
      <c r="N125" s="245"/>
      <c r="O125" s="245"/>
      <c r="P125" s="246"/>
      <c r="Q125" s="247"/>
      <c r="R125" s="248"/>
      <c r="S125" s="249"/>
      <c r="T125" s="249"/>
      <c r="U125" s="249"/>
      <c r="V125" s="423"/>
      <c r="W125" s="249"/>
      <c r="X125" s="251"/>
      <c r="Y125" s="245"/>
      <c r="Z125" s="249"/>
      <c r="AA125" s="249"/>
      <c r="AB125" s="249"/>
      <c r="AC125" s="251"/>
      <c r="AD125" s="249"/>
      <c r="AE125" s="252"/>
      <c r="AF125" s="252"/>
      <c r="AG125" s="253"/>
      <c r="AH125" s="254"/>
      <c r="AI125" s="255"/>
      <c r="AJ125" s="256"/>
      <c r="AK125" s="252"/>
    </row>
    <row r="126" spans="1:37" ht="23.25" customHeight="1">
      <c r="A126" s="186"/>
      <c r="B126" s="237" t="str">
        <f>'MCC_maquettes2018-2019'!C151</f>
        <v xml:space="preserve">Connaissance des institutions éducatives </v>
      </c>
      <c r="C126" s="132"/>
      <c r="D126" s="129"/>
      <c r="E126" s="129"/>
      <c r="F126" s="129"/>
      <c r="G126" s="131"/>
      <c r="H126" s="308" t="s">
        <v>46</v>
      </c>
      <c r="I126" s="421">
        <v>3</v>
      </c>
      <c r="J126" s="128"/>
      <c r="K126" s="131">
        <v>13</v>
      </c>
      <c r="L126" s="131">
        <v>263</v>
      </c>
      <c r="M126" s="131">
        <f t="shared" si="80"/>
        <v>4.9429657794676807</v>
      </c>
      <c r="N126" s="471">
        <f>'MCC_maquettes2018-2019'!N151</f>
        <v>20</v>
      </c>
      <c r="O126" s="465">
        <f>'MCC_maquettes2018-2019'!O151</f>
        <v>0</v>
      </c>
      <c r="P126" s="133" t="str">
        <f>'MCC_maquettes2018-2019'!P151</f>
        <v/>
      </c>
      <c r="Q126" s="317">
        <f t="shared" ref="Q126" si="88">V126+AA126+AF126+AK126</f>
        <v>1.4828897338403042</v>
      </c>
      <c r="R126" s="21">
        <v>1.5</v>
      </c>
      <c r="S126" s="22">
        <v>1</v>
      </c>
      <c r="T126" s="22">
        <f>SUM(N126)</f>
        <v>20</v>
      </c>
      <c r="U126" s="22">
        <f t="shared" ref="U126" si="89">T126*R126</f>
        <v>30</v>
      </c>
      <c r="V126" s="376">
        <f>U126*M126%</f>
        <v>1.4828897338403042</v>
      </c>
      <c r="W126" s="22">
        <v>1</v>
      </c>
      <c r="X126" s="198">
        <v>3</v>
      </c>
      <c r="Y126" s="22">
        <f>SUM(O126)</f>
        <v>0</v>
      </c>
      <c r="Z126" s="22">
        <f t="shared" ref="Z126" si="90">X126*Y126</f>
        <v>0</v>
      </c>
      <c r="AA126" s="229">
        <f>Z126*M126%</f>
        <v>0</v>
      </c>
      <c r="AB126" s="22"/>
      <c r="AC126" s="198"/>
      <c r="AD126" s="22"/>
      <c r="AE126" s="151"/>
      <c r="AF126" s="151"/>
      <c r="AG126" s="152"/>
      <c r="AH126" s="221"/>
      <c r="AI126" s="108"/>
      <c r="AJ126" s="153"/>
      <c r="AK126" s="151"/>
    </row>
    <row r="127" spans="1:37" ht="23.25" customHeight="1">
      <c r="A127" s="186"/>
      <c r="B127" s="237" t="str">
        <f>'MCC_maquettes2018-2019'!C152</f>
        <v>Introduction à la didactique du FLE</v>
      </c>
      <c r="C127" s="132"/>
      <c r="D127" s="129"/>
      <c r="E127" s="129"/>
      <c r="F127" s="129"/>
      <c r="G127" s="131"/>
      <c r="H127" s="308" t="s">
        <v>46</v>
      </c>
      <c r="I127" s="421">
        <v>3</v>
      </c>
      <c r="J127" s="128"/>
      <c r="K127" s="131">
        <v>13</v>
      </c>
      <c r="L127" s="131">
        <v>131</v>
      </c>
      <c r="M127" s="131">
        <f t="shared" si="80"/>
        <v>9.9236641221374047</v>
      </c>
      <c r="N127" s="311">
        <f>'MCC_maquettes2018-2019'!N152</f>
        <v>10</v>
      </c>
      <c r="O127" s="311">
        <f>'MCC_maquettes2018-2019'!O152</f>
        <v>15</v>
      </c>
      <c r="P127" s="133" t="str">
        <f>'MCC_maquettes2018-2019'!P152</f>
        <v/>
      </c>
      <c r="Q127" s="317">
        <f>V127+AA127+AF127+AK127</f>
        <v>2.9770992366412212</v>
      </c>
      <c r="R127" s="21"/>
      <c r="S127" s="22"/>
      <c r="T127" s="22"/>
      <c r="U127" s="22"/>
      <c r="V127" s="376"/>
      <c r="W127" s="22">
        <v>1</v>
      </c>
      <c r="X127" s="198">
        <v>2</v>
      </c>
      <c r="Y127" s="128">
        <f>SUM(O127)</f>
        <v>15</v>
      </c>
      <c r="Z127" s="22">
        <f t="shared" si="82"/>
        <v>30</v>
      </c>
      <c r="AA127" s="229">
        <f>Z127*M127%</f>
        <v>2.9770992366412212</v>
      </c>
      <c r="AB127" s="22"/>
      <c r="AC127" s="198"/>
      <c r="AD127" s="22"/>
      <c r="AE127" s="151"/>
      <c r="AF127" s="151"/>
      <c r="AG127" s="152"/>
      <c r="AH127" s="221"/>
      <c r="AI127" s="108"/>
      <c r="AJ127" s="153"/>
      <c r="AK127" s="151"/>
    </row>
    <row r="128" spans="1:37" ht="23.25" customHeight="1">
      <c r="A128" s="238"/>
      <c r="B128" s="302" t="str">
        <f>'MCC_maquettes2018-2019'!C153</f>
        <v>Parcours traduction</v>
      </c>
      <c r="C128" s="239"/>
      <c r="D128" s="240"/>
      <c r="E128" s="241"/>
      <c r="F128" s="240"/>
      <c r="G128" s="242"/>
      <c r="H128" s="245"/>
      <c r="I128" s="245"/>
      <c r="J128" s="245"/>
      <c r="K128" s="242"/>
      <c r="L128" s="242"/>
      <c r="M128" s="242"/>
      <c r="N128" s="245"/>
      <c r="O128" s="245"/>
      <c r="P128" s="246"/>
      <c r="Q128" s="247"/>
      <c r="R128" s="248"/>
      <c r="S128" s="249"/>
      <c r="T128" s="249"/>
      <c r="U128" s="249"/>
      <c r="V128" s="423"/>
      <c r="W128" s="249"/>
      <c r="X128" s="251"/>
      <c r="Y128" s="249"/>
      <c r="Z128" s="249"/>
      <c r="AA128" s="249"/>
      <c r="AB128" s="249"/>
      <c r="AC128" s="251"/>
      <c r="AD128" s="249"/>
      <c r="AE128" s="252"/>
      <c r="AF128" s="252"/>
      <c r="AG128" s="253"/>
      <c r="AH128" s="254"/>
      <c r="AI128" s="255"/>
      <c r="AJ128" s="256"/>
      <c r="AK128" s="252"/>
    </row>
    <row r="129" spans="1:37" ht="23.25" customHeight="1">
      <c r="A129" s="186"/>
      <c r="B129" s="237" t="str">
        <f>'MCC_maquettes2018-2019'!C154</f>
        <v>Traduction et multimédia 1</v>
      </c>
      <c r="C129" s="132"/>
      <c r="D129" s="130"/>
      <c r="E129" s="130"/>
      <c r="F129" s="130"/>
      <c r="G129" s="131"/>
      <c r="H129" s="308" t="s">
        <v>46</v>
      </c>
      <c r="I129" s="421">
        <v>3</v>
      </c>
      <c r="J129" s="132"/>
      <c r="K129" s="131">
        <v>18</v>
      </c>
      <c r="L129" s="131">
        <v>56</v>
      </c>
      <c r="M129" s="131">
        <f t="shared" si="80"/>
        <v>32.142857142857146</v>
      </c>
      <c r="N129" s="128" t="str">
        <f>'MCC_maquettes2018-2019'!N154</f>
        <v/>
      </c>
      <c r="O129" s="311">
        <f>'MCC_maquettes2018-2019'!O154</f>
        <v>18</v>
      </c>
      <c r="P129" s="133" t="str">
        <f>'MCC_maquettes2018-2019'!P154</f>
        <v/>
      </c>
      <c r="Q129" s="317">
        <f>V129+AA129+AF129+AK129</f>
        <v>5.7857142857142865</v>
      </c>
      <c r="R129" s="21"/>
      <c r="S129" s="22"/>
      <c r="T129" s="22"/>
      <c r="U129" s="22"/>
      <c r="V129" s="376"/>
      <c r="W129" s="22">
        <v>1</v>
      </c>
      <c r="X129" s="198">
        <v>1</v>
      </c>
      <c r="Y129" s="22">
        <f>SUM(O129)</f>
        <v>18</v>
      </c>
      <c r="Z129" s="22">
        <f t="shared" si="82"/>
        <v>18</v>
      </c>
      <c r="AA129" s="229">
        <f>Z129*M129%</f>
        <v>5.7857142857142865</v>
      </c>
      <c r="AB129" s="22"/>
      <c r="AC129" s="198"/>
      <c r="AD129" s="22"/>
      <c r="AE129" s="151"/>
      <c r="AF129" s="151"/>
      <c r="AG129" s="152"/>
      <c r="AH129" s="221"/>
      <c r="AI129" s="108"/>
      <c r="AJ129" s="153"/>
      <c r="AK129" s="151"/>
    </row>
    <row r="130" spans="1:37" ht="23.25" customHeight="1">
      <c r="A130" s="186"/>
      <c r="B130" s="494" t="str">
        <f>'MCC_maquettes2018-2019'!C155</f>
        <v>Traduction renforcée Anglais/Français 1</v>
      </c>
      <c r="C130" s="132"/>
      <c r="D130" s="130"/>
      <c r="E130" s="130"/>
      <c r="F130" s="130"/>
      <c r="G130" s="131"/>
      <c r="H130" s="308" t="s">
        <v>46</v>
      </c>
      <c r="I130" s="421">
        <v>3</v>
      </c>
      <c r="J130" s="132"/>
      <c r="K130" s="131">
        <v>18</v>
      </c>
      <c r="L130" s="131">
        <v>56</v>
      </c>
      <c r="M130" s="131">
        <f t="shared" si="80"/>
        <v>32.142857142857146</v>
      </c>
      <c r="N130" s="128" t="str">
        <f>'MCC_maquettes2018-2019'!N155</f>
        <v/>
      </c>
      <c r="O130" s="311">
        <f>'MCC_maquettes2018-2019'!O155</f>
        <v>18</v>
      </c>
      <c r="P130" s="133" t="str">
        <f>'MCC_maquettes2018-2019'!P155</f>
        <v/>
      </c>
      <c r="Q130" s="317">
        <f>V130+AA130+AF130+AK130</f>
        <v>5.7857142857142865</v>
      </c>
      <c r="R130" s="21"/>
      <c r="S130" s="22"/>
      <c r="T130" s="22"/>
      <c r="U130" s="22"/>
      <c r="V130" s="376"/>
      <c r="W130" s="22">
        <v>1</v>
      </c>
      <c r="X130" s="198">
        <v>1</v>
      </c>
      <c r="Y130" s="22">
        <f>SUM(O130)</f>
        <v>18</v>
      </c>
      <c r="Z130" s="22">
        <f t="shared" si="82"/>
        <v>18</v>
      </c>
      <c r="AA130" s="229">
        <f>Z130*M130%</f>
        <v>5.7857142857142865</v>
      </c>
      <c r="AB130" s="22"/>
      <c r="AC130" s="198"/>
      <c r="AD130" s="22"/>
      <c r="AE130" s="151"/>
      <c r="AF130" s="151"/>
      <c r="AG130" s="152"/>
      <c r="AH130" s="221"/>
      <c r="AI130" s="108"/>
      <c r="AJ130" s="153"/>
      <c r="AK130" s="151"/>
    </row>
    <row r="131" spans="1:37" ht="23.25" customHeight="1">
      <c r="A131" s="238"/>
      <c r="B131" s="302" t="e">
        <f>'MCC_maquettes2018-2019'!#REF!</f>
        <v>#REF!</v>
      </c>
      <c r="C131" s="239"/>
      <c r="D131" s="240"/>
      <c r="E131" s="240"/>
      <c r="F131" s="240"/>
      <c r="G131" s="242"/>
      <c r="H131" s="239"/>
      <c r="I131" s="239"/>
      <c r="J131" s="245"/>
      <c r="K131" s="312"/>
      <c r="L131" s="312"/>
      <c r="M131" s="242"/>
      <c r="N131" s="245"/>
      <c r="O131" s="245"/>
      <c r="P131" s="246"/>
      <c r="Q131" s="247"/>
      <c r="R131" s="248"/>
      <c r="S131" s="249"/>
      <c r="T131" s="249"/>
      <c r="U131" s="249"/>
      <c r="V131" s="423"/>
      <c r="W131" s="249"/>
      <c r="X131" s="251"/>
      <c r="Y131" s="249"/>
      <c r="Z131" s="249"/>
      <c r="AA131" s="249"/>
      <c r="AB131" s="249"/>
      <c r="AC131" s="251"/>
      <c r="AD131" s="255"/>
      <c r="AE131" s="252"/>
      <c r="AF131" s="252"/>
      <c r="AG131" s="253"/>
      <c r="AH131" s="254"/>
      <c r="AI131" s="255"/>
      <c r="AJ131" s="256"/>
      <c r="AK131" s="252"/>
    </row>
    <row r="132" spans="1:37" ht="23.25" customHeight="1">
      <c r="A132" s="18"/>
      <c r="B132" s="237" t="e">
        <f>'MCC_maquettes2018-2019'!#REF!</f>
        <v>#REF!</v>
      </c>
      <c r="C132" s="132"/>
      <c r="D132" s="129"/>
      <c r="E132" s="129"/>
      <c r="F132" s="129"/>
      <c r="G132" s="131"/>
      <c r="H132" s="308" t="s">
        <v>46</v>
      </c>
      <c r="I132" s="421">
        <v>3</v>
      </c>
      <c r="J132" s="128"/>
      <c r="K132" s="131">
        <v>13</v>
      </c>
      <c r="L132" s="131">
        <v>263</v>
      </c>
      <c r="M132" s="131">
        <f t="shared" si="80"/>
        <v>4.9429657794676807</v>
      </c>
      <c r="N132" s="471" t="e">
        <f>'MCC_maquettes2018-2019'!#REF!</f>
        <v>#REF!</v>
      </c>
      <c r="O132" s="465" t="e">
        <f>'MCC_maquettes2018-2019'!#REF!</f>
        <v>#REF!</v>
      </c>
      <c r="P132" s="133" t="e">
        <f>'MCC_maquettes2018-2019'!#REF!</f>
        <v>#REF!</v>
      </c>
      <c r="Q132" s="317" t="e">
        <f>V132+AA132+AF132+AK132</f>
        <v>#REF!</v>
      </c>
      <c r="R132" s="21">
        <v>1.5</v>
      </c>
      <c r="S132" s="22">
        <v>1</v>
      </c>
      <c r="T132" s="22" t="e">
        <f>SUM(N132)</f>
        <v>#REF!</v>
      </c>
      <c r="U132" s="22" t="e">
        <f t="shared" ref="U132" si="91">T132*R132</f>
        <v>#REF!</v>
      </c>
      <c r="V132" s="376" t="e">
        <f>U132*M132%</f>
        <v>#REF!</v>
      </c>
      <c r="W132" s="22">
        <v>1</v>
      </c>
      <c r="X132" s="198">
        <v>6</v>
      </c>
      <c r="Y132" s="22" t="e">
        <f>SUM(O132)</f>
        <v>#REF!</v>
      </c>
      <c r="Z132" s="22" t="e">
        <f t="shared" si="82"/>
        <v>#REF!</v>
      </c>
      <c r="AA132" s="229" t="e">
        <f>Z132*M132%</f>
        <v>#REF!</v>
      </c>
      <c r="AB132" s="22"/>
      <c r="AC132" s="198"/>
      <c r="AD132" s="108"/>
      <c r="AE132" s="151"/>
      <c r="AF132" s="151"/>
      <c r="AG132" s="152"/>
      <c r="AH132" s="221"/>
      <c r="AI132" s="108"/>
      <c r="AJ132" s="153"/>
      <c r="AK132" s="151"/>
    </row>
    <row r="133" spans="1:37" ht="23.25" customHeight="1">
      <c r="A133" s="18"/>
      <c r="B133" s="237" t="e">
        <f>'MCC_maquettes2018-2019'!#REF!</f>
        <v>#REF!</v>
      </c>
      <c r="C133" s="132"/>
      <c r="D133" s="129"/>
      <c r="E133" s="129"/>
      <c r="F133" s="129"/>
      <c r="G133" s="131"/>
      <c r="H133" s="308" t="s">
        <v>46</v>
      </c>
      <c r="I133" s="421">
        <v>3</v>
      </c>
      <c r="J133" s="128"/>
      <c r="K133" s="131">
        <v>13</v>
      </c>
      <c r="L133" s="131">
        <v>103</v>
      </c>
      <c r="M133" s="131">
        <f t="shared" si="80"/>
        <v>12.621359223300971</v>
      </c>
      <c r="N133" s="128" t="e">
        <f>'MCC_maquettes2018-2019'!#REF!</f>
        <v>#REF!</v>
      </c>
      <c r="O133" s="311" t="e">
        <f>'MCC_maquettes2018-2019'!#REF!</f>
        <v>#REF!</v>
      </c>
      <c r="P133" s="133" t="e">
        <f>'MCC_maquettes2018-2019'!#REF!</f>
        <v>#REF!</v>
      </c>
      <c r="Q133" s="317" t="e">
        <f>V133+AA133+AF133+AK133</f>
        <v>#REF!</v>
      </c>
      <c r="R133" s="21"/>
      <c r="S133" s="22"/>
      <c r="T133" s="22"/>
      <c r="U133" s="22"/>
      <c r="V133" s="376"/>
      <c r="W133" s="22">
        <v>1</v>
      </c>
      <c r="X133" s="198">
        <v>1</v>
      </c>
      <c r="Y133" s="22" t="e">
        <f>SUM(O133)</f>
        <v>#REF!</v>
      </c>
      <c r="Z133" s="22" t="e">
        <f t="shared" si="82"/>
        <v>#REF!</v>
      </c>
      <c r="AA133" s="229" t="e">
        <f>Z133*M133%</f>
        <v>#REF!</v>
      </c>
      <c r="AB133" s="22"/>
      <c r="AC133" s="198"/>
      <c r="AD133" s="108"/>
      <c r="AE133" s="151"/>
      <c r="AF133" s="151"/>
      <c r="AG133" s="152"/>
      <c r="AH133" s="221"/>
      <c r="AI133" s="108"/>
      <c r="AJ133" s="153"/>
      <c r="AK133" s="151"/>
    </row>
    <row r="134" spans="1:37" ht="23.25" customHeight="1">
      <c r="A134" s="303"/>
      <c r="B134" s="304" t="str">
        <f>'MCC_maquettes2018-2019'!C156</f>
        <v>Parcours médiation Interculturelle</v>
      </c>
      <c r="C134" s="239"/>
      <c r="D134" s="240"/>
      <c r="E134" s="240"/>
      <c r="F134" s="305"/>
      <c r="G134" s="245"/>
      <c r="H134" s="239"/>
      <c r="I134" s="239"/>
      <c r="J134" s="239"/>
      <c r="K134" s="245"/>
      <c r="L134" s="245"/>
      <c r="M134" s="242"/>
      <c r="N134" s="245"/>
      <c r="O134" s="245"/>
      <c r="P134" s="306"/>
      <c r="Q134" s="318"/>
      <c r="R134" s="248"/>
      <c r="S134" s="249"/>
      <c r="T134" s="249"/>
      <c r="U134" s="249"/>
      <c r="V134" s="423"/>
      <c r="W134" s="249"/>
      <c r="X134" s="251"/>
      <c r="Y134" s="249"/>
      <c r="Z134" s="319"/>
      <c r="AA134" s="319"/>
      <c r="AB134" s="249"/>
      <c r="AC134" s="251"/>
      <c r="AD134" s="255"/>
      <c r="AE134" s="252"/>
      <c r="AF134" s="252"/>
      <c r="AG134" s="253"/>
      <c r="AH134" s="254"/>
      <c r="AI134" s="255"/>
      <c r="AJ134" s="256"/>
      <c r="AK134" s="252"/>
    </row>
    <row r="135" spans="1:37" ht="23.25" customHeight="1">
      <c r="A135" s="307"/>
      <c r="B135" s="494" t="str">
        <f>'MCC_maquettes2018-2019'!C157</f>
        <v>Exploration du monde anglophone/Points de vue</v>
      </c>
      <c r="C135" s="290"/>
      <c r="D135" s="129"/>
      <c r="E135" s="129"/>
      <c r="F135" s="192"/>
      <c r="G135" s="128"/>
      <c r="H135" s="308" t="s">
        <v>46</v>
      </c>
      <c r="I135" s="421">
        <v>3</v>
      </c>
      <c r="J135" s="132"/>
      <c r="K135" s="131">
        <v>18</v>
      </c>
      <c r="L135" s="131">
        <v>28</v>
      </c>
      <c r="M135" s="131">
        <f t="shared" si="80"/>
        <v>64.285714285714292</v>
      </c>
      <c r="N135" s="128" t="str">
        <f>'MCC_maquettes2018-2019'!N157</f>
        <v/>
      </c>
      <c r="O135" s="406">
        <f>'MCC_maquettes2018-2019'!O157</f>
        <v>18</v>
      </c>
      <c r="P135" s="193" t="str">
        <f>'MCC_maquettes2018-2019'!P157</f>
        <v/>
      </c>
      <c r="Q135" s="317">
        <f>V135+AA135+AF135+AK135</f>
        <v>11.571428571428573</v>
      </c>
      <c r="R135" s="21"/>
      <c r="S135" s="22"/>
      <c r="T135" s="22"/>
      <c r="U135" s="22"/>
      <c r="V135" s="376"/>
      <c r="W135" s="22">
        <v>1</v>
      </c>
      <c r="X135" s="198">
        <v>1</v>
      </c>
      <c r="Y135" s="22">
        <f>SUM(O135)</f>
        <v>18</v>
      </c>
      <c r="Z135" s="229">
        <f t="shared" si="82"/>
        <v>18</v>
      </c>
      <c r="AA135" s="229">
        <f>Z135*M135%</f>
        <v>11.571428571428573</v>
      </c>
      <c r="AB135" s="22"/>
      <c r="AC135" s="198"/>
      <c r="AD135" s="108"/>
      <c r="AE135" s="151"/>
      <c r="AF135" s="151"/>
      <c r="AG135" s="152"/>
      <c r="AH135" s="221"/>
      <c r="AI135" s="108"/>
      <c r="AJ135" s="153"/>
      <c r="AK135" s="151"/>
    </row>
    <row r="136" spans="1:37" ht="23.25" customHeight="1">
      <c r="A136" s="307"/>
      <c r="B136" s="494" t="str">
        <f>'MCC_maquettes2018-2019'!C159</f>
        <v>Langue et Littérature/Cultures populaires Anglophones S3</v>
      </c>
      <c r="C136" s="290"/>
      <c r="D136" s="129"/>
      <c r="E136" s="129"/>
      <c r="F136" s="129"/>
      <c r="G136" s="131"/>
      <c r="H136" s="308" t="s">
        <v>46</v>
      </c>
      <c r="I136" s="421">
        <v>3</v>
      </c>
      <c r="J136" s="128"/>
      <c r="K136" s="131">
        <v>6</v>
      </c>
      <c r="L136" s="131">
        <v>16</v>
      </c>
      <c r="M136" s="131">
        <f t="shared" si="80"/>
        <v>37.5</v>
      </c>
      <c r="N136" s="128" t="str">
        <f>'MCC_maquettes2018-2019'!N159</f>
        <v/>
      </c>
      <c r="O136" s="406">
        <f>'MCC_maquettes2018-2019'!O159</f>
        <v>18</v>
      </c>
      <c r="P136" s="133" t="str">
        <f>'MCC_maquettes2018-2019'!P159</f>
        <v/>
      </c>
      <c r="Q136" s="317">
        <f>V136+AA136+AF136+AK136</f>
        <v>6.75</v>
      </c>
      <c r="R136" s="21"/>
      <c r="S136" s="22"/>
      <c r="T136" s="22"/>
      <c r="U136" s="22"/>
      <c r="V136" s="376"/>
      <c r="W136" s="22">
        <v>1</v>
      </c>
      <c r="X136" s="198">
        <v>1</v>
      </c>
      <c r="Y136" s="22">
        <f>SUM(O136)</f>
        <v>18</v>
      </c>
      <c r="Z136" s="229">
        <f t="shared" si="82"/>
        <v>18</v>
      </c>
      <c r="AA136" s="229">
        <f>Z136*M136%</f>
        <v>6.75</v>
      </c>
      <c r="AB136" s="22"/>
      <c r="AC136" s="198"/>
      <c r="AD136" s="108"/>
      <c r="AE136" s="151"/>
      <c r="AF136" s="151"/>
      <c r="AG136" s="152"/>
      <c r="AH136" s="221"/>
      <c r="AI136" s="108"/>
      <c r="AJ136" s="153"/>
      <c r="AK136" s="151"/>
    </row>
    <row r="137" spans="1:37" ht="23.25" customHeight="1">
      <c r="A137" s="307"/>
      <c r="B137" s="400" t="str">
        <f>'MCC_maquettes2018-2019'!C160</f>
        <v>L'Espagne et l'Amérique Latine à travers les médias</v>
      </c>
      <c r="C137" s="290"/>
      <c r="D137" s="129"/>
      <c r="E137" s="129"/>
      <c r="F137" s="129"/>
      <c r="G137" s="131"/>
      <c r="H137" s="308" t="s">
        <v>46</v>
      </c>
      <c r="I137" s="421">
        <v>3</v>
      </c>
      <c r="J137" s="128"/>
      <c r="K137" s="131">
        <v>12</v>
      </c>
      <c r="L137" s="131">
        <v>18</v>
      </c>
      <c r="M137" s="131">
        <f t="shared" si="80"/>
        <v>66.666666666666657</v>
      </c>
      <c r="N137" s="128" t="str">
        <f>'MCC_maquettes2018-2019'!N160</f>
        <v/>
      </c>
      <c r="O137" s="406">
        <f>'MCC_maquettes2018-2019'!O160</f>
        <v>18</v>
      </c>
      <c r="P137" s="133" t="str">
        <f>'MCC_maquettes2018-2019'!P160</f>
        <v/>
      </c>
      <c r="Q137" s="317">
        <f>V137+AA137+AF137+AK137</f>
        <v>11.999999999999996</v>
      </c>
      <c r="R137" s="21"/>
      <c r="S137" s="22"/>
      <c r="T137" s="22"/>
      <c r="U137" s="22"/>
      <c r="V137" s="376"/>
      <c r="W137" s="22">
        <v>1</v>
      </c>
      <c r="X137" s="198">
        <v>1</v>
      </c>
      <c r="Y137" s="22">
        <f>SUM(O137)</f>
        <v>18</v>
      </c>
      <c r="Z137" s="229">
        <f t="shared" si="82"/>
        <v>18</v>
      </c>
      <c r="AA137" s="229">
        <f>Z137*M137%</f>
        <v>11.999999999999996</v>
      </c>
      <c r="AB137" s="22"/>
      <c r="AC137" s="198"/>
      <c r="AD137" s="108"/>
      <c r="AE137" s="151"/>
      <c r="AF137" s="151"/>
      <c r="AG137" s="152"/>
      <c r="AH137" s="221"/>
      <c r="AI137" s="108"/>
      <c r="AJ137" s="153"/>
      <c r="AK137" s="151"/>
    </row>
    <row r="138" spans="1:37" ht="30.75" customHeight="1">
      <c r="A138" s="87"/>
      <c r="B138" s="88"/>
      <c r="C138" s="89"/>
      <c r="D138" s="89"/>
      <c r="E138" s="89"/>
      <c r="F138" s="89"/>
      <c r="G138" s="89"/>
      <c r="H138" s="89"/>
      <c r="I138" s="109" t="s">
        <v>30</v>
      </c>
      <c r="J138" s="110"/>
      <c r="K138" s="314"/>
      <c r="L138" s="314"/>
      <c r="M138" s="314"/>
      <c r="N138" s="89"/>
      <c r="O138" s="89"/>
      <c r="P138" s="89"/>
      <c r="Q138" s="321" t="e">
        <f>SUM(Q90:Q137)</f>
        <v>#REF!</v>
      </c>
      <c r="R138" s="91"/>
      <c r="S138" s="92"/>
      <c r="T138" s="92"/>
      <c r="U138" s="92"/>
      <c r="V138" s="425"/>
      <c r="W138" s="92"/>
      <c r="X138" s="202"/>
      <c r="Y138" s="92"/>
      <c r="Z138" s="92"/>
      <c r="AA138" s="92"/>
      <c r="AB138" s="92"/>
      <c r="AC138" s="202"/>
      <c r="AD138" s="111"/>
      <c r="AE138" s="111"/>
      <c r="AF138" s="111"/>
      <c r="AG138" s="111"/>
      <c r="AH138" s="222"/>
      <c r="AI138" s="111"/>
      <c r="AJ138" s="111"/>
      <c r="AK138" s="111"/>
    </row>
    <row r="139" spans="1:37" ht="30.75" customHeight="1">
      <c r="A139" s="112"/>
      <c r="B139" s="113"/>
      <c r="C139" s="113"/>
      <c r="D139" s="113"/>
      <c r="E139" s="113"/>
      <c r="F139" s="113"/>
      <c r="G139" s="113"/>
      <c r="H139" s="113"/>
      <c r="I139" s="113"/>
      <c r="J139" s="113"/>
      <c r="K139" s="315"/>
      <c r="L139" s="315"/>
      <c r="M139" s="315"/>
      <c r="N139" s="113"/>
      <c r="O139" s="113"/>
      <c r="P139" s="113"/>
      <c r="Q139" s="114"/>
      <c r="R139" s="115"/>
      <c r="S139" s="116"/>
      <c r="T139" s="116"/>
      <c r="U139" s="116"/>
      <c r="V139" s="426"/>
      <c r="W139" s="116"/>
      <c r="X139" s="209"/>
      <c r="Y139" s="116"/>
      <c r="Z139" s="116"/>
      <c r="AA139" s="116"/>
      <c r="AB139" s="116"/>
      <c r="AC139" s="209"/>
      <c r="AD139" s="117"/>
      <c r="AE139" s="117"/>
      <c r="AF139" s="117"/>
      <c r="AG139" s="117"/>
      <c r="AH139" s="223"/>
      <c r="AI139" s="117"/>
      <c r="AJ139" s="117"/>
      <c r="AK139" s="117"/>
    </row>
    <row r="140" spans="1:37" ht="23.25" customHeight="1">
      <c r="A140" s="100"/>
      <c r="B140" s="101" t="e">
        <f>'MCC_maquettes2018-2019'!#REF!</f>
        <v>#REF!</v>
      </c>
      <c r="C140" s="100"/>
      <c r="D140" s="100"/>
      <c r="E140" s="100"/>
      <c r="F140" s="100"/>
      <c r="G140" s="100"/>
      <c r="H140" s="100"/>
      <c r="I140" s="100"/>
      <c r="J140" s="100"/>
      <c r="K140" s="102"/>
      <c r="L140" s="102"/>
      <c r="M140" s="102"/>
      <c r="N140" s="100"/>
      <c r="O140" s="100"/>
      <c r="P140" s="103"/>
      <c r="Q140" s="104"/>
      <c r="R140" s="105"/>
      <c r="S140" s="106"/>
      <c r="T140" s="106"/>
      <c r="U140" s="106"/>
      <c r="V140" s="427"/>
      <c r="W140" s="106"/>
      <c r="X140" s="208"/>
      <c r="Y140" s="106"/>
      <c r="Z140" s="106"/>
      <c r="AA140" s="106"/>
      <c r="AB140" s="106"/>
      <c r="AC140" s="208"/>
      <c r="AD140" s="107"/>
      <c r="AE140" s="107"/>
      <c r="AF140" s="107"/>
      <c r="AG140" s="107"/>
      <c r="AH140" s="220"/>
      <c r="AI140" s="107"/>
      <c r="AJ140" s="107"/>
      <c r="AK140" s="107"/>
    </row>
    <row r="141" spans="1:37" ht="27" customHeight="1">
      <c r="A141" s="238"/>
      <c r="B141" s="490" t="str">
        <f>'MCC_maquettes2018-2019'!C214</f>
        <v>PRATIQUE ET STRUCTURE DE LA LANGUE :  ESPAGNOL S4</v>
      </c>
      <c r="C141" s="239"/>
      <c r="D141" s="240"/>
      <c r="E141" s="241"/>
      <c r="F141" s="240"/>
      <c r="G141" s="242"/>
      <c r="H141" s="239"/>
      <c r="I141" s="239"/>
      <c r="J141" s="239"/>
      <c r="K141" s="243"/>
      <c r="L141" s="243"/>
      <c r="M141" s="244"/>
      <c r="N141" s="245"/>
      <c r="O141" s="245"/>
      <c r="P141" s="246"/>
      <c r="Q141" s="247"/>
      <c r="R141" s="248"/>
      <c r="S141" s="249"/>
      <c r="T141" s="249"/>
      <c r="U141" s="249"/>
      <c r="V141" s="423"/>
      <c r="W141" s="249"/>
      <c r="X141" s="251"/>
      <c r="Y141" s="249"/>
      <c r="Z141" s="249"/>
      <c r="AA141" s="249"/>
      <c r="AB141" s="249"/>
      <c r="AC141" s="251"/>
      <c r="AD141" s="249"/>
      <c r="AE141" s="252"/>
      <c r="AF141" s="252"/>
      <c r="AG141" s="253"/>
      <c r="AH141" s="254"/>
      <c r="AI141" s="255"/>
      <c r="AJ141" s="256"/>
      <c r="AK141" s="252"/>
    </row>
    <row r="142" spans="1:37" ht="23.25" customHeight="1">
      <c r="A142" s="186"/>
      <c r="B142" s="230" t="str">
        <f>'MCC_maquettes2018-2019'!C215</f>
        <v>Linguistique Espagnol S4</v>
      </c>
      <c r="C142" s="132"/>
      <c r="D142" s="129"/>
      <c r="E142" s="129"/>
      <c r="F142" s="129"/>
      <c r="G142" s="131"/>
      <c r="H142" s="322" t="s">
        <v>47</v>
      </c>
      <c r="I142" s="450">
        <v>1</v>
      </c>
      <c r="J142" s="309" t="s">
        <v>45</v>
      </c>
      <c r="K142" s="131">
        <v>54</v>
      </c>
      <c r="L142" s="131">
        <v>54</v>
      </c>
      <c r="M142" s="131">
        <f t="shared" ref="M142:M145" si="92">(K142/L142)*100</f>
        <v>100</v>
      </c>
      <c r="N142" s="310">
        <f>'MCC_maquettes2018-2019'!N215</f>
        <v>0</v>
      </c>
      <c r="O142" s="323">
        <f>'MCC_maquettes2018-2019'!O215</f>
        <v>12</v>
      </c>
      <c r="P142" s="133">
        <f>'MCC_maquettes2018-2019'!P215</f>
        <v>0</v>
      </c>
      <c r="Q142" s="317">
        <f t="shared" ref="Q142:Q145" si="93">V142+AA142+AF142+AK142</f>
        <v>24</v>
      </c>
      <c r="R142" s="21">
        <v>1.5</v>
      </c>
      <c r="S142" s="22">
        <v>1</v>
      </c>
      <c r="T142" s="22">
        <f>SUM(N142)</f>
        <v>0</v>
      </c>
      <c r="U142" s="22">
        <f t="shared" ref="U142" si="94">T142*R142</f>
        <v>0</v>
      </c>
      <c r="V142" s="376">
        <f>U142*M142%</f>
        <v>0</v>
      </c>
      <c r="W142" s="22">
        <v>1</v>
      </c>
      <c r="X142" s="198">
        <v>2</v>
      </c>
      <c r="Y142" s="136">
        <f>SUM(O142)</f>
        <v>12</v>
      </c>
      <c r="Z142" s="229">
        <f t="shared" ref="Z142:Z145" si="95">X142*Y142</f>
        <v>24</v>
      </c>
      <c r="AA142" s="229">
        <f>Z142*M142%</f>
        <v>24</v>
      </c>
      <c r="AB142" s="22"/>
      <c r="AC142" s="198"/>
      <c r="AD142" s="22"/>
      <c r="AE142" s="151"/>
      <c r="AF142" s="151"/>
      <c r="AG142" s="152"/>
      <c r="AH142" s="221"/>
      <c r="AI142" s="108"/>
      <c r="AJ142" s="153"/>
      <c r="AK142" s="151"/>
    </row>
    <row r="143" spans="1:37" ht="23.25" customHeight="1">
      <c r="A143" s="186"/>
      <c r="B143" s="230" t="str">
        <f>'MCC_maquettes2018-2019'!C216</f>
        <v>Expression orale et écrite Espagnol S4</v>
      </c>
      <c r="C143" s="132"/>
      <c r="D143" s="129"/>
      <c r="E143" s="130"/>
      <c r="F143" s="129"/>
      <c r="G143" s="131"/>
      <c r="H143" s="322" t="s">
        <v>44</v>
      </c>
      <c r="I143" s="450">
        <v>2</v>
      </c>
      <c r="J143" s="309" t="s">
        <v>45</v>
      </c>
      <c r="K143" s="131">
        <v>36</v>
      </c>
      <c r="L143" s="131">
        <v>36</v>
      </c>
      <c r="M143" s="131">
        <f t="shared" si="92"/>
        <v>100</v>
      </c>
      <c r="N143" s="310">
        <f>'MCC_maquettes2018-2019'!N216</f>
        <v>0</v>
      </c>
      <c r="O143" s="323">
        <f>'MCC_maquettes2018-2019'!O216</f>
        <v>0</v>
      </c>
      <c r="P143" s="475">
        <f>'MCC_maquettes2018-2019'!P216</f>
        <v>18</v>
      </c>
      <c r="Q143" s="317">
        <f t="shared" si="93"/>
        <v>36</v>
      </c>
      <c r="R143" s="21"/>
      <c r="S143" s="22"/>
      <c r="T143" s="22"/>
      <c r="U143" s="22"/>
      <c r="V143" s="376"/>
      <c r="W143" s="22"/>
      <c r="X143" s="198"/>
      <c r="Y143" s="128"/>
      <c r="Z143" s="229"/>
      <c r="AA143" s="229"/>
      <c r="AB143" s="22"/>
      <c r="AC143" s="198"/>
      <c r="AD143" s="22"/>
      <c r="AE143" s="151"/>
      <c r="AF143" s="151"/>
      <c r="AG143" s="466" t="s">
        <v>69</v>
      </c>
      <c r="AH143" s="467">
        <v>2</v>
      </c>
      <c r="AI143" s="468">
        <v>18</v>
      </c>
      <c r="AJ143" s="468">
        <f>(AH143*AI143)*2/3</f>
        <v>24</v>
      </c>
      <c r="AK143" s="469">
        <v>36</v>
      </c>
    </row>
    <row r="144" spans="1:37" ht="25.5" customHeight="1">
      <c r="A144" s="186"/>
      <c r="B144" s="230" t="str">
        <f>'MCC_maquettes2018-2019'!C217</f>
        <v>Thème Espagnol S4</v>
      </c>
      <c r="C144" s="132"/>
      <c r="D144" s="129"/>
      <c r="E144" s="130"/>
      <c r="F144" s="129"/>
      <c r="G144" s="131"/>
      <c r="H144" s="476" t="s">
        <v>46</v>
      </c>
      <c r="I144" s="477">
        <v>3</v>
      </c>
      <c r="J144" s="309" t="s">
        <v>45</v>
      </c>
      <c r="K144" s="131">
        <v>45</v>
      </c>
      <c r="L144" s="131">
        <v>45</v>
      </c>
      <c r="M144" s="131">
        <f t="shared" si="92"/>
        <v>100</v>
      </c>
      <c r="N144" s="310">
        <f>'MCC_maquettes2018-2019'!N217</f>
        <v>0</v>
      </c>
      <c r="O144" s="323">
        <f>'MCC_maquettes2018-2019'!O217</f>
        <v>18</v>
      </c>
      <c r="P144" s="133">
        <f>'MCC_maquettes2018-2019'!P217</f>
        <v>0</v>
      </c>
      <c r="Q144" s="317">
        <f t="shared" si="93"/>
        <v>36</v>
      </c>
      <c r="R144" s="21"/>
      <c r="S144" s="22"/>
      <c r="T144" s="22"/>
      <c r="U144" s="22"/>
      <c r="V144" s="376"/>
      <c r="W144" s="22">
        <v>1</v>
      </c>
      <c r="X144" s="198">
        <v>2</v>
      </c>
      <c r="Y144" s="136">
        <f>SUM(O144)</f>
        <v>18</v>
      </c>
      <c r="Z144" s="229">
        <f t="shared" si="95"/>
        <v>36</v>
      </c>
      <c r="AA144" s="229">
        <f>Z144*M144%</f>
        <v>36</v>
      </c>
      <c r="AB144" s="22"/>
      <c r="AC144" s="198"/>
      <c r="AD144" s="22"/>
      <c r="AE144" s="151"/>
      <c r="AF144" s="151"/>
      <c r="AG144" s="152"/>
      <c r="AH144" s="221"/>
      <c r="AI144" s="108"/>
      <c r="AJ144" s="153"/>
      <c r="AK144" s="151"/>
    </row>
    <row r="145" spans="1:37" ht="23.25" customHeight="1">
      <c r="A145" s="186"/>
      <c r="B145" s="230" t="str">
        <f>'MCC_maquettes2018-2019'!C218</f>
        <v>Version Espagnol S4</v>
      </c>
      <c r="C145" s="132"/>
      <c r="D145" s="129"/>
      <c r="E145" s="130"/>
      <c r="F145" s="129"/>
      <c r="G145" s="131"/>
      <c r="H145" s="476" t="s">
        <v>46</v>
      </c>
      <c r="I145" s="477">
        <v>3</v>
      </c>
      <c r="J145" s="309" t="s">
        <v>45</v>
      </c>
      <c r="K145" s="131">
        <v>50</v>
      </c>
      <c r="L145" s="131">
        <v>50</v>
      </c>
      <c r="M145" s="131">
        <f t="shared" si="92"/>
        <v>100</v>
      </c>
      <c r="N145" s="310">
        <f>'MCC_maquettes2018-2019'!N218</f>
        <v>0</v>
      </c>
      <c r="O145" s="323">
        <f>'MCC_maquettes2018-2019'!O218</f>
        <v>18</v>
      </c>
      <c r="P145" s="133">
        <f>'MCC_maquettes2018-2019'!P218</f>
        <v>0</v>
      </c>
      <c r="Q145" s="317">
        <f t="shared" si="93"/>
        <v>36</v>
      </c>
      <c r="R145" s="21"/>
      <c r="S145" s="22"/>
      <c r="T145" s="22"/>
      <c r="U145" s="22"/>
      <c r="V145" s="376"/>
      <c r="W145" s="22">
        <v>1</v>
      </c>
      <c r="X145" s="198">
        <v>2</v>
      </c>
      <c r="Y145" s="136">
        <f>SUM(O145)</f>
        <v>18</v>
      </c>
      <c r="Z145" s="229">
        <f t="shared" si="95"/>
        <v>36</v>
      </c>
      <c r="AA145" s="229">
        <f>Z145*M145%</f>
        <v>36</v>
      </c>
      <c r="AB145" s="22"/>
      <c r="AC145" s="198"/>
      <c r="AD145" s="22"/>
      <c r="AE145" s="151"/>
      <c r="AF145" s="151"/>
      <c r="AG145" s="152"/>
      <c r="AH145" s="221"/>
      <c r="AI145" s="108"/>
      <c r="AJ145" s="153"/>
      <c r="AK145" s="151"/>
    </row>
    <row r="146" spans="1:37" ht="23.25" customHeight="1">
      <c r="A146" s="258"/>
      <c r="B146" s="400" t="str">
        <f>'MCC_maquettes2018-2019'!C219</f>
        <v>Littératures hispaniques S4</v>
      </c>
      <c r="C146" s="260"/>
      <c r="D146" s="261"/>
      <c r="E146" s="261"/>
      <c r="F146" s="261"/>
      <c r="G146" s="263"/>
      <c r="H146" s="260"/>
      <c r="I146" s="260"/>
      <c r="J146" s="264"/>
      <c r="K146" s="388"/>
      <c r="L146" s="388"/>
      <c r="M146" s="263"/>
      <c r="N146" s="264"/>
      <c r="O146" s="264"/>
      <c r="P146" s="265"/>
      <c r="Q146" s="266"/>
      <c r="R146" s="68"/>
      <c r="S146" s="70"/>
      <c r="T146" s="70"/>
      <c r="U146" s="70"/>
      <c r="V146" s="422"/>
      <c r="W146" s="70"/>
      <c r="X146" s="205"/>
      <c r="Y146" s="264"/>
      <c r="Z146" s="70"/>
      <c r="AA146" s="70"/>
      <c r="AB146" s="70"/>
      <c r="AC146" s="205"/>
      <c r="AD146" s="70"/>
      <c r="AE146" s="268"/>
      <c r="AF146" s="268"/>
      <c r="AG146" s="269"/>
      <c r="AH146" s="270"/>
      <c r="AI146" s="271"/>
      <c r="AJ146" s="272"/>
      <c r="AK146" s="268"/>
    </row>
    <row r="147" spans="1:37" ht="23.25" customHeight="1">
      <c r="A147" s="186"/>
      <c r="B147" s="234" t="str">
        <f>'MCC_maquettes2018-2019'!C220</f>
        <v>Narratologie - Espagnol S4</v>
      </c>
      <c r="C147" s="132"/>
      <c r="D147" s="129"/>
      <c r="E147" s="129"/>
      <c r="F147" s="129"/>
      <c r="G147" s="131"/>
      <c r="H147" s="308" t="s">
        <v>46</v>
      </c>
      <c r="I147" s="421">
        <v>3</v>
      </c>
      <c r="J147" s="309" t="s">
        <v>45</v>
      </c>
      <c r="K147" s="131">
        <v>19</v>
      </c>
      <c r="L147" s="131">
        <v>19</v>
      </c>
      <c r="M147" s="131">
        <f t="shared" ref="M147:M148" si="96">(K147/L147)*100</f>
        <v>100</v>
      </c>
      <c r="N147" s="310">
        <f>'MCC_maquettes2018-2019'!N220</f>
        <v>0</v>
      </c>
      <c r="O147" s="311">
        <f>'MCC_maquettes2018-2019'!O220</f>
        <v>24</v>
      </c>
      <c r="P147" s="133">
        <f>'MCC_maquettes2018-2019'!P220</f>
        <v>0</v>
      </c>
      <c r="Q147" s="317">
        <f t="shared" ref="Q147:Q148" si="97">V147+AA147+AF147+AK147</f>
        <v>24</v>
      </c>
      <c r="R147" s="21">
        <v>1.5</v>
      </c>
      <c r="S147" s="22">
        <v>1</v>
      </c>
      <c r="T147" s="22">
        <f>SUM(N147)</f>
        <v>0</v>
      </c>
      <c r="U147" s="22">
        <f t="shared" ref="U147:U148" si="98">T147*R147</f>
        <v>0</v>
      </c>
      <c r="V147" s="376">
        <f>U147*M147%</f>
        <v>0</v>
      </c>
      <c r="W147" s="22">
        <v>1</v>
      </c>
      <c r="X147" s="198">
        <v>1</v>
      </c>
      <c r="Y147" s="128">
        <f>SUM(O147)</f>
        <v>24</v>
      </c>
      <c r="Z147" s="22">
        <f t="shared" ref="Z147:Z148" si="99">X147*Y147</f>
        <v>24</v>
      </c>
      <c r="AA147" s="229">
        <f>Z147*M147%</f>
        <v>24</v>
      </c>
      <c r="AB147" s="22"/>
      <c r="AC147" s="198"/>
      <c r="AD147" s="22"/>
      <c r="AE147" s="151"/>
      <c r="AF147" s="151"/>
      <c r="AG147" s="152"/>
      <c r="AH147" s="221"/>
      <c r="AI147" s="108"/>
      <c r="AJ147" s="153"/>
      <c r="AK147" s="151"/>
    </row>
    <row r="148" spans="1:37" ht="23.25" customHeight="1">
      <c r="A148" s="186"/>
      <c r="B148" s="234" t="str">
        <f>'MCC_maquettes2018-2019'!C221</f>
        <v>Littérature latino-américaine S4</v>
      </c>
      <c r="C148" s="132"/>
      <c r="D148" s="129"/>
      <c r="E148" s="129"/>
      <c r="F148" s="129"/>
      <c r="G148" s="131"/>
      <c r="H148" s="308" t="s">
        <v>46</v>
      </c>
      <c r="I148" s="421">
        <v>3</v>
      </c>
      <c r="J148" s="309" t="s">
        <v>45</v>
      </c>
      <c r="K148" s="131">
        <v>22</v>
      </c>
      <c r="L148" s="131">
        <v>22</v>
      </c>
      <c r="M148" s="131">
        <f t="shared" si="96"/>
        <v>100</v>
      </c>
      <c r="N148" s="310">
        <f>'MCC_maquettes2018-2019'!N221</f>
        <v>6</v>
      </c>
      <c r="O148" s="311">
        <f>'MCC_maquettes2018-2019'!O221</f>
        <v>18</v>
      </c>
      <c r="P148" s="133">
        <f>'MCC_maquettes2018-2019'!P221</f>
        <v>0</v>
      </c>
      <c r="Q148" s="317">
        <f t="shared" si="97"/>
        <v>27</v>
      </c>
      <c r="R148" s="21">
        <v>1.5</v>
      </c>
      <c r="S148" s="22">
        <v>1</v>
      </c>
      <c r="T148" s="22">
        <f>SUM(N148)</f>
        <v>6</v>
      </c>
      <c r="U148" s="22">
        <f t="shared" si="98"/>
        <v>9</v>
      </c>
      <c r="V148" s="376">
        <f>U148*M148%</f>
        <v>9</v>
      </c>
      <c r="W148" s="22">
        <v>1</v>
      </c>
      <c r="X148" s="198">
        <v>1</v>
      </c>
      <c r="Y148" s="128">
        <f>SUM(O148)</f>
        <v>18</v>
      </c>
      <c r="Z148" s="22">
        <f t="shared" si="99"/>
        <v>18</v>
      </c>
      <c r="AA148" s="229">
        <f>Z148*M148%</f>
        <v>18</v>
      </c>
      <c r="AB148" s="22"/>
      <c r="AC148" s="198"/>
      <c r="AD148" s="22"/>
      <c r="AE148" s="151"/>
      <c r="AF148" s="151"/>
      <c r="AG148" s="152"/>
      <c r="AH148" s="221"/>
      <c r="AI148" s="108"/>
      <c r="AJ148" s="153"/>
      <c r="AK148" s="151"/>
    </row>
    <row r="149" spans="1:37" ht="23.25" customHeight="1">
      <c r="A149" s="258"/>
      <c r="B149" s="400" t="str">
        <f>'MCC_maquettes2018-2019'!C222</f>
        <v>Civilisation hispanique S4</v>
      </c>
      <c r="C149" s="260"/>
      <c r="D149" s="261"/>
      <c r="E149" s="401"/>
      <c r="F149" s="261"/>
      <c r="G149" s="263"/>
      <c r="H149" s="260"/>
      <c r="I149" s="260"/>
      <c r="J149" s="264"/>
      <c r="K149" s="388"/>
      <c r="L149" s="388"/>
      <c r="M149" s="263"/>
      <c r="N149" s="264"/>
      <c r="O149" s="264"/>
      <c r="P149" s="265"/>
      <c r="Q149" s="266"/>
      <c r="R149" s="68"/>
      <c r="S149" s="70"/>
      <c r="T149" s="70"/>
      <c r="U149" s="70"/>
      <c r="V149" s="422"/>
      <c r="W149" s="70"/>
      <c r="X149" s="205"/>
      <c r="Y149" s="264"/>
      <c r="Z149" s="70"/>
      <c r="AA149" s="70"/>
      <c r="AB149" s="70"/>
      <c r="AC149" s="205"/>
      <c r="AD149" s="70"/>
      <c r="AE149" s="268"/>
      <c r="AF149" s="268"/>
      <c r="AG149" s="269"/>
      <c r="AH149" s="270"/>
      <c r="AI149" s="271"/>
      <c r="AJ149" s="272"/>
      <c r="AK149" s="268"/>
    </row>
    <row r="150" spans="1:37" ht="23.25" customHeight="1">
      <c r="A150" s="186"/>
      <c r="B150" s="234" t="str">
        <f>'MCC_maquettes2018-2019'!C223</f>
        <v>Civilisation espagnole S4</v>
      </c>
      <c r="C150" s="132"/>
      <c r="D150" s="129"/>
      <c r="E150" s="129"/>
      <c r="F150" s="129"/>
      <c r="G150" s="131"/>
      <c r="H150" s="308" t="s">
        <v>44</v>
      </c>
      <c r="I150" s="421">
        <v>2</v>
      </c>
      <c r="J150" s="309" t="s">
        <v>45</v>
      </c>
      <c r="K150" s="131">
        <v>22</v>
      </c>
      <c r="L150" s="131">
        <v>22</v>
      </c>
      <c r="M150" s="131">
        <f t="shared" ref="M150:M151" si="100">(K150/L150)*100</f>
        <v>100</v>
      </c>
      <c r="N150" s="310">
        <f>'MCC_maquettes2018-2019'!N223</f>
        <v>0</v>
      </c>
      <c r="O150" s="311">
        <f>'MCC_maquettes2018-2019'!O223</f>
        <v>24</v>
      </c>
      <c r="P150" s="133">
        <f>'MCC_maquettes2018-2019'!P223</f>
        <v>0</v>
      </c>
      <c r="Q150" s="317">
        <f t="shared" ref="Q150:Q151" si="101">V150+AA150+AF150+AK150</f>
        <v>24</v>
      </c>
      <c r="R150" s="21">
        <v>1.5</v>
      </c>
      <c r="S150" s="22">
        <v>1</v>
      </c>
      <c r="T150" s="22">
        <f>SUM(N150)</f>
        <v>0</v>
      </c>
      <c r="U150" s="22">
        <f t="shared" ref="U150:U151" si="102">T150*R150</f>
        <v>0</v>
      </c>
      <c r="V150" s="376">
        <f>U150*M150%</f>
        <v>0</v>
      </c>
      <c r="W150" s="22">
        <v>1</v>
      </c>
      <c r="X150" s="198">
        <v>1</v>
      </c>
      <c r="Y150" s="128">
        <f>SUM(O150)</f>
        <v>24</v>
      </c>
      <c r="Z150" s="22">
        <f t="shared" ref="Z150:Z151" si="103">X150*Y150</f>
        <v>24</v>
      </c>
      <c r="AA150" s="229">
        <f>Z150*M150%</f>
        <v>24</v>
      </c>
      <c r="AB150" s="22"/>
      <c r="AC150" s="198"/>
      <c r="AD150" s="22"/>
      <c r="AE150" s="151"/>
      <c r="AF150" s="151"/>
      <c r="AG150" s="152"/>
      <c r="AH150" s="221"/>
      <c r="AI150" s="108"/>
      <c r="AJ150" s="153"/>
      <c r="AK150" s="151"/>
    </row>
    <row r="151" spans="1:37" ht="23.25" customHeight="1">
      <c r="A151" s="186"/>
      <c r="B151" s="234" t="str">
        <f>'MCC_maquettes2018-2019'!C224</f>
        <v>Civilisation latino-américaine S4</v>
      </c>
      <c r="C151" s="132"/>
      <c r="D151" s="129"/>
      <c r="E151" s="129"/>
      <c r="F151" s="129"/>
      <c r="G151" s="131"/>
      <c r="H151" s="308" t="s">
        <v>44</v>
      </c>
      <c r="I151" s="421">
        <v>2</v>
      </c>
      <c r="J151" s="309" t="s">
        <v>45</v>
      </c>
      <c r="K151" s="131">
        <v>22</v>
      </c>
      <c r="L151" s="131">
        <v>22</v>
      </c>
      <c r="M151" s="131">
        <f t="shared" si="100"/>
        <v>100</v>
      </c>
      <c r="N151" s="310">
        <f>'MCC_maquettes2018-2019'!N224</f>
        <v>0</v>
      </c>
      <c r="O151" s="311">
        <f>'MCC_maquettes2018-2019'!O224</f>
        <v>24</v>
      </c>
      <c r="P151" s="133">
        <f>'MCC_maquettes2018-2019'!P224</f>
        <v>0</v>
      </c>
      <c r="Q151" s="317">
        <f t="shared" si="101"/>
        <v>24</v>
      </c>
      <c r="R151" s="21">
        <v>1.5</v>
      </c>
      <c r="S151" s="22">
        <v>1</v>
      </c>
      <c r="T151" s="22">
        <f>SUM(N151)</f>
        <v>0</v>
      </c>
      <c r="U151" s="22">
        <f t="shared" si="102"/>
        <v>0</v>
      </c>
      <c r="V151" s="376">
        <f>U151*M151%</f>
        <v>0</v>
      </c>
      <c r="W151" s="22">
        <v>1</v>
      </c>
      <c r="X151" s="198">
        <v>1</v>
      </c>
      <c r="Y151" s="128">
        <f>SUM(O151)</f>
        <v>24</v>
      </c>
      <c r="Z151" s="22">
        <f t="shared" si="103"/>
        <v>24</v>
      </c>
      <c r="AA151" s="229">
        <f>Z151*M151%</f>
        <v>24</v>
      </c>
      <c r="AB151" s="22"/>
      <c r="AC151" s="198"/>
      <c r="AD151" s="22"/>
      <c r="AE151" s="151"/>
      <c r="AF151" s="151"/>
      <c r="AG151" s="152"/>
      <c r="AH151" s="221"/>
      <c r="AI151" s="108"/>
      <c r="AJ151" s="153"/>
      <c r="AK151" s="151"/>
    </row>
    <row r="152" spans="1:37" ht="23.25" customHeight="1">
      <c r="A152" s="238"/>
      <c r="B152" s="490" t="str">
        <f>'MCC_maquettes2018-2019'!C165</f>
        <v>Pratique et structure de la langue : Anglais  S4</v>
      </c>
      <c r="C152" s="239"/>
      <c r="D152" s="240"/>
      <c r="E152" s="241"/>
      <c r="F152" s="240"/>
      <c r="G152" s="242"/>
      <c r="H152" s="245"/>
      <c r="I152" s="245"/>
      <c r="J152" s="245"/>
      <c r="K152" s="312"/>
      <c r="L152" s="312"/>
      <c r="M152" s="242"/>
      <c r="N152" s="245"/>
      <c r="O152" s="245"/>
      <c r="P152" s="246"/>
      <c r="Q152" s="247"/>
      <c r="R152" s="248"/>
      <c r="S152" s="249"/>
      <c r="T152" s="249"/>
      <c r="U152" s="249"/>
      <c r="V152" s="423"/>
      <c r="W152" s="249"/>
      <c r="X152" s="251"/>
      <c r="Y152" s="249"/>
      <c r="Z152" s="249"/>
      <c r="AA152" s="249"/>
      <c r="AB152" s="249"/>
      <c r="AC152" s="251"/>
      <c r="AD152" s="249"/>
      <c r="AE152" s="252"/>
      <c r="AF152" s="252"/>
      <c r="AG152" s="253"/>
      <c r="AH152" s="254"/>
      <c r="AI152" s="255"/>
      <c r="AJ152" s="256"/>
      <c r="AK152" s="252"/>
    </row>
    <row r="153" spans="1:37" ht="23.25" customHeight="1">
      <c r="A153" s="186"/>
      <c r="B153" s="231" t="str">
        <f>'MCC_maquettes2018-2019'!C166</f>
        <v>Phonétique  Anglais S4</v>
      </c>
      <c r="C153" s="132"/>
      <c r="D153" s="130"/>
      <c r="E153" s="130"/>
      <c r="F153" s="130"/>
      <c r="G153" s="131"/>
      <c r="H153" s="308" t="s">
        <v>47</v>
      </c>
      <c r="I153" s="421">
        <v>1</v>
      </c>
      <c r="J153" s="309" t="s">
        <v>48</v>
      </c>
      <c r="K153" s="131">
        <v>51</v>
      </c>
      <c r="L153" s="131">
        <v>51</v>
      </c>
      <c r="M153" s="131">
        <f t="shared" ref="M153:M157" si="104">(K153/L153)*100</f>
        <v>100</v>
      </c>
      <c r="N153" s="128">
        <f>'MCC_maquettes2018-2019'!N166</f>
        <v>0</v>
      </c>
      <c r="O153" s="311">
        <f>'MCC_maquettes2018-2019'!O166</f>
        <v>12</v>
      </c>
      <c r="P153" s="133">
        <f>'MCC_maquettes2018-2019'!P166</f>
        <v>0</v>
      </c>
      <c r="Q153" s="317">
        <f t="shared" ref="Q153:Q157" si="105">V153+AA153+AF153+AK153</f>
        <v>24</v>
      </c>
      <c r="R153" s="21"/>
      <c r="S153" s="22"/>
      <c r="T153" s="22"/>
      <c r="U153" s="22"/>
      <c r="V153" s="376"/>
      <c r="W153" s="22">
        <v>1</v>
      </c>
      <c r="X153" s="198">
        <v>2</v>
      </c>
      <c r="Y153" s="22">
        <f>SUM(O153)</f>
        <v>12</v>
      </c>
      <c r="Z153" s="22">
        <f t="shared" ref="Z153:Z157" si="106">X153*Y153</f>
        <v>24</v>
      </c>
      <c r="AA153" s="229">
        <f>Z153*M153%</f>
        <v>24</v>
      </c>
      <c r="AB153" s="22"/>
      <c r="AC153" s="198"/>
      <c r="AD153" s="22"/>
      <c r="AE153" s="151"/>
      <c r="AF153" s="151"/>
      <c r="AG153" s="152"/>
      <c r="AH153" s="221"/>
      <c r="AI153" s="108"/>
      <c r="AJ153" s="153"/>
      <c r="AK153" s="151"/>
    </row>
    <row r="154" spans="1:37" ht="23.25" customHeight="1">
      <c r="A154" s="299"/>
      <c r="B154" s="301" t="str">
        <f>'MCC_maquettes2018-2019'!C167</f>
        <v xml:space="preserve">Compréhension orale  Anglais S4 (niveau B2) </v>
      </c>
      <c r="C154" s="290"/>
      <c r="D154" s="130"/>
      <c r="E154" s="130"/>
      <c r="F154" s="130"/>
      <c r="G154" s="131"/>
      <c r="H154" s="308" t="s">
        <v>44</v>
      </c>
      <c r="I154" s="421">
        <v>2</v>
      </c>
      <c r="J154" s="309" t="s">
        <v>48</v>
      </c>
      <c r="K154" s="131">
        <v>51</v>
      </c>
      <c r="L154" s="131">
        <v>51</v>
      </c>
      <c r="M154" s="131">
        <f t="shared" si="104"/>
        <v>100</v>
      </c>
      <c r="N154" s="128">
        <f>'MCC_maquettes2018-2019'!N167</f>
        <v>0</v>
      </c>
      <c r="O154" s="311">
        <f>'MCC_maquettes2018-2019'!O167</f>
        <v>0</v>
      </c>
      <c r="P154" s="546">
        <f>'MCC_maquettes2018-2019'!P167</f>
        <v>12</v>
      </c>
      <c r="Q154" s="317">
        <f t="shared" si="105"/>
        <v>24</v>
      </c>
      <c r="R154" s="21"/>
      <c r="S154" s="22"/>
      <c r="T154" s="22"/>
      <c r="U154" s="22"/>
      <c r="V154" s="376"/>
      <c r="W154" s="22"/>
      <c r="X154" s="198"/>
      <c r="Y154" s="22"/>
      <c r="Z154" s="22"/>
      <c r="AA154" s="229"/>
      <c r="AB154" s="22"/>
      <c r="AC154" s="198"/>
      <c r="AD154" s="22"/>
      <c r="AE154" s="151"/>
      <c r="AF154" s="151"/>
      <c r="AG154" s="466" t="s">
        <v>69</v>
      </c>
      <c r="AH154" s="467">
        <v>3</v>
      </c>
      <c r="AI154" s="468">
        <v>12</v>
      </c>
      <c r="AJ154" s="468">
        <f>(AH154*AI154)*2/3</f>
        <v>24</v>
      </c>
      <c r="AK154" s="469">
        <v>24</v>
      </c>
    </row>
    <row r="155" spans="1:37" ht="23.25" customHeight="1">
      <c r="A155" s="300"/>
      <c r="B155" s="301" t="str">
        <f>'MCC_maquettes2018-2019'!C168</f>
        <v xml:space="preserve">Expression orale et interaction  Anglais S4 (niveau B2) </v>
      </c>
      <c r="C155" s="290"/>
      <c r="D155" s="129"/>
      <c r="E155" s="129"/>
      <c r="F155" s="129"/>
      <c r="G155" s="131"/>
      <c r="H155" s="308" t="s">
        <v>44</v>
      </c>
      <c r="I155" s="421">
        <v>2</v>
      </c>
      <c r="J155" s="309" t="s">
        <v>48</v>
      </c>
      <c r="K155" s="131">
        <v>51</v>
      </c>
      <c r="L155" s="131">
        <v>51</v>
      </c>
      <c r="M155" s="131">
        <f t="shared" si="104"/>
        <v>100</v>
      </c>
      <c r="N155" s="128">
        <f>'MCC_maquettes2018-2019'!N168</f>
        <v>0</v>
      </c>
      <c r="O155" s="311">
        <f>'MCC_maquettes2018-2019'!O168</f>
        <v>0</v>
      </c>
      <c r="P155" s="133">
        <f>'MCC_maquettes2018-2019'!P168</f>
        <v>12</v>
      </c>
      <c r="Q155" s="317">
        <f t="shared" si="105"/>
        <v>0</v>
      </c>
      <c r="R155" s="21"/>
      <c r="S155" s="22"/>
      <c r="T155" s="22"/>
      <c r="U155" s="22"/>
      <c r="V155" s="376"/>
      <c r="W155" s="22">
        <v>1</v>
      </c>
      <c r="X155" s="198">
        <v>1</v>
      </c>
      <c r="Y155" s="22">
        <f>SUM(O155)</f>
        <v>0</v>
      </c>
      <c r="Z155" s="22">
        <f t="shared" si="106"/>
        <v>0</v>
      </c>
      <c r="AA155" s="229">
        <f>Z155*M155%</f>
        <v>0</v>
      </c>
      <c r="AB155" s="22"/>
      <c r="AC155" s="198"/>
      <c r="AD155" s="108"/>
      <c r="AE155" s="151"/>
      <c r="AF155" s="151"/>
      <c r="AG155" s="152"/>
      <c r="AH155" s="221"/>
      <c r="AI155" s="108"/>
      <c r="AJ155" s="153"/>
      <c r="AK155" s="151"/>
    </row>
    <row r="156" spans="1:37" ht="23.25" customHeight="1">
      <c r="A156" s="300"/>
      <c r="B156" s="301" t="str">
        <f>'MCC_maquettes2018-2019'!C169</f>
        <v>Linguistique Anglaise S4</v>
      </c>
      <c r="C156" s="290"/>
      <c r="D156" s="129"/>
      <c r="E156" s="129"/>
      <c r="F156" s="129"/>
      <c r="G156" s="131"/>
      <c r="H156" s="463" t="s">
        <v>46</v>
      </c>
      <c r="I156" s="464">
        <v>3</v>
      </c>
      <c r="J156" s="309" t="s">
        <v>48</v>
      </c>
      <c r="K156" s="131">
        <v>51</v>
      </c>
      <c r="L156" s="131">
        <v>51</v>
      </c>
      <c r="M156" s="131">
        <f t="shared" si="104"/>
        <v>100</v>
      </c>
      <c r="N156" s="128">
        <f>'MCC_maquettes2018-2019'!N169</f>
        <v>0</v>
      </c>
      <c r="O156" s="311">
        <f>'MCC_maquettes2018-2019'!O169</f>
        <v>18</v>
      </c>
      <c r="P156" s="133">
        <f>'MCC_maquettes2018-2019'!P169</f>
        <v>0</v>
      </c>
      <c r="Q156" s="317">
        <f t="shared" si="105"/>
        <v>18</v>
      </c>
      <c r="R156" s="21"/>
      <c r="S156" s="22"/>
      <c r="T156" s="22"/>
      <c r="U156" s="22"/>
      <c r="V156" s="376"/>
      <c r="W156" s="22">
        <v>1</v>
      </c>
      <c r="X156" s="198">
        <v>1</v>
      </c>
      <c r="Y156" s="22">
        <f>SUM(O156)</f>
        <v>18</v>
      </c>
      <c r="Z156" s="22">
        <f t="shared" si="106"/>
        <v>18</v>
      </c>
      <c r="AA156" s="229">
        <f>Z156*M156%</f>
        <v>18</v>
      </c>
      <c r="AB156" s="22"/>
      <c r="AC156" s="198"/>
      <c r="AD156" s="108"/>
      <c r="AE156" s="151"/>
      <c r="AF156" s="151"/>
      <c r="AG156" s="152"/>
      <c r="AH156" s="221"/>
      <c r="AI156" s="108"/>
      <c r="AJ156" s="153"/>
      <c r="AK156" s="151"/>
    </row>
    <row r="157" spans="1:37" ht="23.25" customHeight="1">
      <c r="A157" s="300"/>
      <c r="B157" s="478" t="str">
        <f>'MCC_maquettes2018-2019'!C170</f>
        <v>Techniques de traduction 2 Anglais</v>
      </c>
      <c r="C157" s="290"/>
      <c r="D157" s="129"/>
      <c r="E157" s="129"/>
      <c r="F157" s="129"/>
      <c r="G157" s="131"/>
      <c r="H157" s="308" t="s">
        <v>46</v>
      </c>
      <c r="I157" s="421">
        <v>3</v>
      </c>
      <c r="J157" s="309" t="s">
        <v>48</v>
      </c>
      <c r="K157" s="131">
        <v>51</v>
      </c>
      <c r="L157" s="131">
        <v>51</v>
      </c>
      <c r="M157" s="131">
        <f t="shared" si="104"/>
        <v>100</v>
      </c>
      <c r="N157" s="128">
        <f>'MCC_maquettes2018-2019'!N170</f>
        <v>0</v>
      </c>
      <c r="O157" s="311">
        <f>'MCC_maquettes2018-2019'!O170</f>
        <v>24</v>
      </c>
      <c r="P157" s="133">
        <f>'MCC_maquettes2018-2019'!P170</f>
        <v>0</v>
      </c>
      <c r="Q157" s="317">
        <f t="shared" si="105"/>
        <v>24</v>
      </c>
      <c r="R157" s="21"/>
      <c r="S157" s="22"/>
      <c r="T157" s="22"/>
      <c r="U157" s="22"/>
      <c r="V157" s="376"/>
      <c r="W157" s="22">
        <v>1</v>
      </c>
      <c r="X157" s="198">
        <v>1</v>
      </c>
      <c r="Y157" s="22">
        <f>SUM(O157)</f>
        <v>24</v>
      </c>
      <c r="Z157" s="22">
        <f t="shared" si="106"/>
        <v>24</v>
      </c>
      <c r="AA157" s="229">
        <f>Z157*M157%</f>
        <v>24</v>
      </c>
      <c r="AB157" s="22"/>
      <c r="AC157" s="198"/>
      <c r="AD157" s="108"/>
      <c r="AE157" s="151"/>
      <c r="AF157" s="151"/>
      <c r="AG157" s="152"/>
      <c r="AH157" s="221"/>
      <c r="AI157" s="108"/>
      <c r="AJ157" s="153"/>
      <c r="AK157" s="151"/>
    </row>
    <row r="158" spans="1:37" ht="23.25" customHeight="1">
      <c r="A158" s="273"/>
      <c r="B158" s="236" t="str">
        <f>'MCC_maquettes2018-2019'!C171</f>
        <v>Littérature</v>
      </c>
      <c r="C158" s="274"/>
      <c r="D158" s="275"/>
      <c r="E158" s="275"/>
      <c r="F158" s="275"/>
      <c r="G158" s="277"/>
      <c r="H158" s="274"/>
      <c r="I158" s="274"/>
      <c r="J158" s="278"/>
      <c r="K158" s="277"/>
      <c r="L158" s="277"/>
      <c r="M158" s="277"/>
      <c r="N158" s="278"/>
      <c r="O158" s="278"/>
      <c r="P158" s="279"/>
      <c r="Q158" s="280"/>
      <c r="R158" s="281"/>
      <c r="S158" s="282"/>
      <c r="T158" s="282"/>
      <c r="U158" s="282"/>
      <c r="V158" s="424"/>
      <c r="W158" s="282"/>
      <c r="X158" s="284"/>
      <c r="Y158" s="282"/>
      <c r="Z158" s="282"/>
      <c r="AA158" s="282"/>
      <c r="AB158" s="282"/>
      <c r="AC158" s="284"/>
      <c r="AD158" s="288"/>
      <c r="AE158" s="285"/>
      <c r="AF158" s="285"/>
      <c r="AG158" s="286"/>
      <c r="AH158" s="287"/>
      <c r="AI158" s="288"/>
      <c r="AJ158" s="289"/>
      <c r="AK158" s="285"/>
    </row>
    <row r="159" spans="1:37" ht="23.25" customHeight="1">
      <c r="A159" s="291"/>
      <c r="B159" s="231" t="str">
        <f>'MCC_maquettes2018-2019'!C172</f>
        <v>Littératures Anglophones: Contexte Historique et Culturel (US) S4</v>
      </c>
      <c r="C159" s="132"/>
      <c r="D159" s="129"/>
      <c r="E159" s="130"/>
      <c r="F159" s="129"/>
      <c r="G159" s="131"/>
      <c r="H159" s="308" t="s">
        <v>46</v>
      </c>
      <c r="I159" s="421">
        <v>3</v>
      </c>
      <c r="J159" s="309" t="s">
        <v>48</v>
      </c>
      <c r="K159" s="131">
        <v>57</v>
      </c>
      <c r="L159" s="131">
        <v>57</v>
      </c>
      <c r="M159" s="131">
        <f t="shared" ref="M159" si="107">(K159/L159)*100</f>
        <v>100</v>
      </c>
      <c r="N159" s="310">
        <f>'MCC_maquettes2018-2019'!N172</f>
        <v>12</v>
      </c>
      <c r="O159" s="311">
        <f>'MCC_maquettes2018-2019'!O172</f>
        <v>6</v>
      </c>
      <c r="P159" s="133">
        <f>'MCC_maquettes2018-2019'!P172</f>
        <v>0</v>
      </c>
      <c r="Q159" s="317">
        <f t="shared" ref="Q159" si="108">V159+AA159+AF159+AK159</f>
        <v>30</v>
      </c>
      <c r="R159" s="21">
        <v>1.5</v>
      </c>
      <c r="S159" s="22">
        <v>1</v>
      </c>
      <c r="T159" s="22">
        <f>SUM(N159)</f>
        <v>12</v>
      </c>
      <c r="U159" s="22">
        <f t="shared" ref="U159" si="109">T159*R159</f>
        <v>18</v>
      </c>
      <c r="V159" s="376">
        <f>U159*M159%</f>
        <v>18</v>
      </c>
      <c r="W159" s="22">
        <v>1</v>
      </c>
      <c r="X159" s="198">
        <v>2</v>
      </c>
      <c r="Y159" s="22">
        <f>SUM(O159)</f>
        <v>6</v>
      </c>
      <c r="Z159" s="22">
        <f t="shared" ref="Z159" si="110">X159*Y159</f>
        <v>12</v>
      </c>
      <c r="AA159" s="229">
        <f>Z159*M159%</f>
        <v>12</v>
      </c>
      <c r="AB159" s="22"/>
      <c r="AC159" s="198"/>
      <c r="AD159" s="108"/>
      <c r="AE159" s="151"/>
      <c r="AF159" s="151"/>
      <c r="AG159" s="152"/>
      <c r="AH159" s="221"/>
      <c r="AI159" s="108"/>
      <c r="AJ159" s="153"/>
      <c r="AK159" s="151"/>
    </row>
    <row r="160" spans="1:37" ht="23.25" customHeight="1">
      <c r="A160" s="297"/>
      <c r="B160" s="294" t="str">
        <f>'MCC_maquettes2018-2019'!C173</f>
        <v>Civilisation anglophone S4</v>
      </c>
      <c r="C160" s="298"/>
      <c r="D160" s="275"/>
      <c r="E160" s="276"/>
      <c r="F160" s="275"/>
      <c r="G160" s="277"/>
      <c r="H160" s="274"/>
      <c r="I160" s="274"/>
      <c r="J160" s="278"/>
      <c r="K160" s="313"/>
      <c r="L160" s="313"/>
      <c r="M160" s="277"/>
      <c r="N160" s="278"/>
      <c r="O160" s="278"/>
      <c r="P160" s="279"/>
      <c r="Q160" s="280"/>
      <c r="R160" s="281"/>
      <c r="S160" s="282"/>
      <c r="T160" s="282"/>
      <c r="U160" s="282"/>
      <c r="V160" s="424"/>
      <c r="W160" s="282"/>
      <c r="X160" s="284"/>
      <c r="Y160" s="282"/>
      <c r="Z160" s="282"/>
      <c r="AA160" s="282"/>
      <c r="AB160" s="282"/>
      <c r="AC160" s="284"/>
      <c r="AD160" s="288"/>
      <c r="AE160" s="285"/>
      <c r="AF160" s="285"/>
      <c r="AG160" s="286"/>
      <c r="AH160" s="287"/>
      <c r="AI160" s="288"/>
      <c r="AJ160" s="289"/>
      <c r="AK160" s="285"/>
    </row>
    <row r="161" spans="1:37" ht="23.25" customHeight="1">
      <c r="A161" s="295"/>
      <c r="B161" s="336" t="str">
        <f>'MCC_maquettes2018-2019'!C176</f>
        <v>Histoire sociale et politique : domaine nord-américain S4</v>
      </c>
      <c r="C161" s="290"/>
      <c r="D161" s="129"/>
      <c r="E161" s="129"/>
      <c r="F161" s="192"/>
      <c r="G161" s="128"/>
      <c r="H161" s="308"/>
      <c r="I161" s="308"/>
      <c r="J161" s="309" t="s">
        <v>48</v>
      </c>
      <c r="K161" s="128">
        <v>114</v>
      </c>
      <c r="L161" s="128">
        <v>114</v>
      </c>
      <c r="M161" s="131">
        <f t="shared" ref="M161:M168" si="111">(K161/L161)*100</f>
        <v>100</v>
      </c>
      <c r="N161" s="128">
        <f>'MCC_maquettes2018-2019'!N176</f>
        <v>0</v>
      </c>
      <c r="O161" s="311">
        <f>'MCC_maquettes2018-2019'!O176</f>
        <v>12</v>
      </c>
      <c r="P161" s="193">
        <f>'MCC_maquettes2018-2019'!P176</f>
        <v>0</v>
      </c>
      <c r="Q161" s="317">
        <f t="shared" ref="Q161:Q168" si="112">V161+AA161+AF161+AK161</f>
        <v>36</v>
      </c>
      <c r="R161" s="21"/>
      <c r="S161" s="22"/>
      <c r="T161" s="22"/>
      <c r="U161" s="22"/>
      <c r="V161" s="376"/>
      <c r="W161" s="22">
        <v>1</v>
      </c>
      <c r="X161" s="198">
        <v>3</v>
      </c>
      <c r="Y161" s="22">
        <f>SUM(O161)</f>
        <v>12</v>
      </c>
      <c r="Z161" s="22">
        <f t="shared" ref="Z161:Z163" si="113">X161*Y161</f>
        <v>36</v>
      </c>
      <c r="AA161" s="229">
        <f>Z161*M161%</f>
        <v>36</v>
      </c>
      <c r="AB161" s="22"/>
      <c r="AC161" s="198"/>
      <c r="AD161" s="108"/>
      <c r="AE161" s="151"/>
      <c r="AF161" s="151"/>
      <c r="AG161" s="152"/>
      <c r="AH161" s="221"/>
      <c r="AI161" s="108"/>
      <c r="AJ161" s="153"/>
      <c r="AK161" s="151"/>
    </row>
    <row r="162" spans="1:37" ht="23.25" customHeight="1">
      <c r="A162" s="295"/>
      <c r="B162" s="336" t="str">
        <f>'MCC_maquettes2018-2019'!C177</f>
        <v>Histoire sociale et politique : domaine britannique S4</v>
      </c>
      <c r="C162" s="290"/>
      <c r="D162" s="129"/>
      <c r="E162" s="129"/>
      <c r="F162" s="192"/>
      <c r="G162" s="128"/>
      <c r="H162" s="308"/>
      <c r="I162" s="308"/>
      <c r="J162" s="309" t="s">
        <v>48</v>
      </c>
      <c r="K162" s="128">
        <v>84</v>
      </c>
      <c r="L162" s="128">
        <v>169</v>
      </c>
      <c r="M162" s="131">
        <f t="shared" si="111"/>
        <v>49.704142011834321</v>
      </c>
      <c r="N162" s="128">
        <f>'MCC_maquettes2018-2019'!N177</f>
        <v>0</v>
      </c>
      <c r="O162" s="311">
        <f>'MCC_maquettes2018-2019'!O177</f>
        <v>12</v>
      </c>
      <c r="P162" s="193">
        <f>'MCC_maquettes2018-2019'!P177</f>
        <v>0</v>
      </c>
      <c r="Q162" s="317">
        <f t="shared" si="112"/>
        <v>17.893491124260358</v>
      </c>
      <c r="R162" s="21"/>
      <c r="S162" s="22"/>
      <c r="T162" s="22"/>
      <c r="U162" s="22"/>
      <c r="V162" s="376"/>
      <c r="W162" s="22">
        <v>1</v>
      </c>
      <c r="X162" s="198">
        <v>3</v>
      </c>
      <c r="Y162" s="22">
        <f>SUM(O162)</f>
        <v>12</v>
      </c>
      <c r="Z162" s="22">
        <f t="shared" si="113"/>
        <v>36</v>
      </c>
      <c r="AA162" s="229">
        <f>Z162*M162%</f>
        <v>17.893491124260358</v>
      </c>
      <c r="AB162" s="22"/>
      <c r="AC162" s="198"/>
      <c r="AD162" s="108"/>
      <c r="AE162" s="151"/>
      <c r="AF162" s="151"/>
      <c r="AG162" s="152"/>
      <c r="AH162" s="221"/>
      <c r="AI162" s="108"/>
      <c r="AJ162" s="153"/>
      <c r="AK162" s="151"/>
    </row>
    <row r="163" spans="1:37" ht="23.25" customHeight="1">
      <c r="A163" s="342"/>
      <c r="B163" s="343" t="str">
        <f>'MCC_maquettes2018-2019'!C174</f>
        <v xml:space="preserve">Cultures populaires/Histoires alternatives </v>
      </c>
      <c r="C163" s="344"/>
      <c r="D163" s="345"/>
      <c r="E163" s="345"/>
      <c r="F163" s="345"/>
      <c r="G163" s="346"/>
      <c r="H163" s="462" t="s">
        <v>46</v>
      </c>
      <c r="I163" s="462" t="s">
        <v>46</v>
      </c>
      <c r="J163" s="347" t="s">
        <v>48</v>
      </c>
      <c r="K163" s="346">
        <v>84</v>
      </c>
      <c r="L163" s="346">
        <v>168</v>
      </c>
      <c r="M163" s="346">
        <f t="shared" si="111"/>
        <v>50</v>
      </c>
      <c r="N163" s="348">
        <f>'MCC_maquettes2018-2019'!N174</f>
        <v>0</v>
      </c>
      <c r="O163" s="348">
        <f>'MCC_maquettes2018-2019'!O174</f>
        <v>18</v>
      </c>
      <c r="P163" s="349">
        <f>'MCC_maquettes2018-2019'!P174</f>
        <v>0</v>
      </c>
      <c r="Q163" s="350">
        <f t="shared" si="112"/>
        <v>27</v>
      </c>
      <c r="R163" s="351"/>
      <c r="S163" s="352"/>
      <c r="T163" s="352"/>
      <c r="U163" s="352"/>
      <c r="V163" s="428"/>
      <c r="W163" s="22">
        <v>1</v>
      </c>
      <c r="X163" s="198">
        <v>3</v>
      </c>
      <c r="Y163" s="22">
        <f>SUM(O163)</f>
        <v>18</v>
      </c>
      <c r="Z163" s="22">
        <f t="shared" si="113"/>
        <v>54</v>
      </c>
      <c r="AA163" s="229">
        <f>Z163*M163%</f>
        <v>27</v>
      </c>
      <c r="AB163" s="352"/>
      <c r="AC163" s="353"/>
      <c r="AD163" s="354"/>
      <c r="AE163" s="355"/>
      <c r="AF163" s="355"/>
      <c r="AG163" s="356"/>
      <c r="AH163" s="357"/>
      <c r="AI163" s="354"/>
      <c r="AJ163" s="358"/>
      <c r="AK163" s="355"/>
    </row>
    <row r="164" spans="1:37" customFormat="1" ht="21.75" customHeight="1">
      <c r="A164" s="235"/>
      <c r="B164" s="337">
        <f>'MCC_maquettes2018-2019'!C225</f>
        <v>0</v>
      </c>
      <c r="C164" s="373"/>
      <c r="D164" s="338"/>
      <c r="E164" s="338"/>
      <c r="F164" s="338"/>
      <c r="G164" s="338"/>
      <c r="H164" s="339"/>
      <c r="I164" s="339"/>
      <c r="J164" s="339"/>
      <c r="K164" s="340"/>
      <c r="L164" s="340"/>
      <c r="M164" s="340"/>
      <c r="N164" s="340"/>
      <c r="O164" s="340"/>
      <c r="P164" s="341"/>
      <c r="Q164" s="341"/>
      <c r="R164" s="341"/>
      <c r="S164" s="341"/>
      <c r="T164" s="338"/>
      <c r="U164" s="339"/>
      <c r="V164" s="429"/>
      <c r="W164" s="235"/>
      <c r="X164" s="235"/>
      <c r="Y164" s="235"/>
      <c r="Z164" s="235"/>
      <c r="AA164" s="235"/>
      <c r="AB164" s="235"/>
      <c r="AC164" s="235"/>
      <c r="AD164" s="235"/>
      <c r="AE164" s="235"/>
      <c r="AF164" s="235"/>
      <c r="AG164" s="235"/>
      <c r="AH164" s="235"/>
      <c r="AI164" s="235"/>
      <c r="AJ164" s="235"/>
      <c r="AK164" s="235"/>
    </row>
    <row r="165" spans="1:37" ht="23.25" customHeight="1">
      <c r="A165" s="292"/>
      <c r="B165" s="231" t="str">
        <f>'MCC_maquettes2018-2019'!C226</f>
        <v>Informatique /Bureautique (Applied IT Skills) (salle informatique)</v>
      </c>
      <c r="C165" s="177"/>
      <c r="D165" s="359"/>
      <c r="E165" s="359"/>
      <c r="F165" s="359"/>
      <c r="G165" s="179"/>
      <c r="H165" s="360" t="s">
        <v>44</v>
      </c>
      <c r="I165" s="479">
        <v>2</v>
      </c>
      <c r="J165" s="361" t="s">
        <v>45</v>
      </c>
      <c r="K165" s="179">
        <v>116</v>
      </c>
      <c r="L165" s="179">
        <v>116</v>
      </c>
      <c r="M165" s="179">
        <f t="shared" si="111"/>
        <v>100</v>
      </c>
      <c r="N165" s="182">
        <f>'MCC_maquettes2018-2019'!N226</f>
        <v>12</v>
      </c>
      <c r="O165" s="362">
        <f>'MCC_maquettes2018-2019'!O226</f>
        <v>12</v>
      </c>
      <c r="P165" s="184" t="str">
        <f>'MCC_maquettes2018-2019'!P226</f>
        <v/>
      </c>
      <c r="Q165" s="363">
        <f t="shared" si="112"/>
        <v>36</v>
      </c>
      <c r="R165" s="364"/>
      <c r="S165" s="365"/>
      <c r="T165" s="365"/>
      <c r="U165" s="365"/>
      <c r="V165" s="430"/>
      <c r="W165" s="365">
        <v>1</v>
      </c>
      <c r="X165" s="366">
        <v>3</v>
      </c>
      <c r="Y165" s="365">
        <f>SUM(O165)</f>
        <v>12</v>
      </c>
      <c r="Z165" s="365">
        <f t="shared" ref="Z165:Z168" si="114">X165*Y165</f>
        <v>36</v>
      </c>
      <c r="AA165" s="367">
        <f>Z165*M165%</f>
        <v>36</v>
      </c>
      <c r="AB165" s="365"/>
      <c r="AC165" s="366"/>
      <c r="AD165" s="368"/>
      <c r="AE165" s="369"/>
      <c r="AF165" s="369"/>
      <c r="AG165" s="370"/>
      <c r="AH165" s="371"/>
      <c r="AI165" s="368"/>
      <c r="AJ165" s="372"/>
      <c r="AK165" s="369"/>
    </row>
    <row r="166" spans="1:37" ht="23.25" customHeight="1">
      <c r="A166" s="33"/>
      <c r="B166" s="234" t="e">
        <f>'MCC_maquettes2018-2019'!#REF!</f>
        <v>#REF!</v>
      </c>
      <c r="C166" s="132"/>
      <c r="D166" s="130"/>
      <c r="E166" s="129"/>
      <c r="F166" s="130"/>
      <c r="G166" s="131"/>
      <c r="H166" s="308"/>
      <c r="I166" s="308"/>
      <c r="J166" s="309"/>
      <c r="K166" s="131">
        <v>62</v>
      </c>
      <c r="L166" s="131">
        <v>62</v>
      </c>
      <c r="M166" s="131">
        <f t="shared" si="111"/>
        <v>100</v>
      </c>
      <c r="N166" s="128" t="e">
        <f>'MCC_maquettes2018-2019'!#REF!</f>
        <v>#REF!</v>
      </c>
      <c r="O166" s="311" t="e">
        <f>'MCC_maquettes2018-2019'!#REF!</f>
        <v>#REF!</v>
      </c>
      <c r="P166" s="133" t="e">
        <f>'MCC_maquettes2018-2019'!#REF!</f>
        <v>#REF!</v>
      </c>
      <c r="Q166" s="317" t="e">
        <f t="shared" si="112"/>
        <v>#REF!</v>
      </c>
      <c r="R166" s="21"/>
      <c r="S166" s="22"/>
      <c r="T166" s="22"/>
      <c r="U166" s="22"/>
      <c r="V166" s="376"/>
      <c r="W166" s="22">
        <v>1</v>
      </c>
      <c r="X166" s="198">
        <v>3</v>
      </c>
      <c r="Y166" s="22" t="e">
        <f>SUM(O166)</f>
        <v>#REF!</v>
      </c>
      <c r="Z166" s="22" t="e">
        <f t="shared" si="114"/>
        <v>#REF!</v>
      </c>
      <c r="AA166" s="229" t="e">
        <f>Z166*M166%</f>
        <v>#REF!</v>
      </c>
      <c r="AB166" s="22"/>
      <c r="AC166" s="198"/>
      <c r="AD166" s="108"/>
      <c r="AE166" s="151"/>
      <c r="AF166" s="151"/>
      <c r="AG166" s="152"/>
      <c r="AH166" s="221"/>
      <c r="AI166" s="108"/>
      <c r="AJ166" s="153"/>
      <c r="AK166" s="151"/>
    </row>
    <row r="167" spans="1:37" ht="27" customHeight="1">
      <c r="A167" s="186"/>
      <c r="B167" s="451" t="e">
        <f>'MCC_maquettes2018-2019'!#REF!</f>
        <v>#REF!</v>
      </c>
      <c r="C167" s="132"/>
      <c r="D167" s="129"/>
      <c r="E167" s="130"/>
      <c r="F167" s="129"/>
      <c r="G167" s="131"/>
      <c r="H167" s="308" t="s">
        <v>44</v>
      </c>
      <c r="I167" s="421">
        <v>2</v>
      </c>
      <c r="J167" s="309"/>
      <c r="K167" s="131">
        <v>54</v>
      </c>
      <c r="L167" s="131">
        <v>54</v>
      </c>
      <c r="M167" s="131">
        <f t="shared" si="111"/>
        <v>100</v>
      </c>
      <c r="N167" s="128" t="e">
        <f>'MCC_maquettes2018-2019'!#REF!</f>
        <v>#REF!</v>
      </c>
      <c r="O167" s="311" t="e">
        <f>'MCC_maquettes2018-2019'!#REF!</f>
        <v>#REF!</v>
      </c>
      <c r="P167" s="133" t="e">
        <f>'MCC_maquettes2018-2019'!#REF!</f>
        <v>#REF!</v>
      </c>
      <c r="Q167" s="317">
        <v>0</v>
      </c>
      <c r="R167" s="21"/>
      <c r="S167" s="22"/>
      <c r="T167" s="22"/>
      <c r="U167" s="22"/>
      <c r="V167" s="376"/>
      <c r="W167" s="22">
        <v>1</v>
      </c>
      <c r="X167" s="198">
        <v>3</v>
      </c>
      <c r="Y167" s="136" t="e">
        <f>SUM(O167)</f>
        <v>#REF!</v>
      </c>
      <c r="Z167" s="22" t="e">
        <f t="shared" si="114"/>
        <v>#REF!</v>
      </c>
      <c r="AA167" s="229" t="e">
        <f>Z167*M167%</f>
        <v>#REF!</v>
      </c>
      <c r="AB167" s="22"/>
      <c r="AC167" s="198"/>
      <c r="AD167" s="22"/>
      <c r="AE167" s="151"/>
      <c r="AF167" s="151"/>
      <c r="AG167" s="152"/>
      <c r="AH167" s="221"/>
      <c r="AI167" s="108"/>
      <c r="AJ167" s="153"/>
      <c r="AK167" s="151"/>
    </row>
    <row r="168" spans="1:37" ht="23.25" customHeight="1">
      <c r="A168" s="186"/>
      <c r="B168" s="451" t="e">
        <f>'MCC_maquettes2018-2019'!#REF!</f>
        <v>#REF!</v>
      </c>
      <c r="C168" s="132"/>
      <c r="D168" s="129"/>
      <c r="E168" s="129"/>
      <c r="F168" s="129"/>
      <c r="G168" s="131"/>
      <c r="H168" s="308" t="s">
        <v>44</v>
      </c>
      <c r="I168" s="421">
        <v>2</v>
      </c>
      <c r="J168" s="309"/>
      <c r="K168" s="131">
        <v>116</v>
      </c>
      <c r="L168" s="131">
        <v>116</v>
      </c>
      <c r="M168" s="131">
        <f t="shared" si="111"/>
        <v>100</v>
      </c>
      <c r="N168" s="128" t="e">
        <f>'MCC_maquettes2018-2019'!#REF!</f>
        <v>#REF!</v>
      </c>
      <c r="O168" s="341" t="e">
        <f>'MCC_maquettes2018-2019'!#REF!</f>
        <v>#REF!</v>
      </c>
      <c r="P168" s="133" t="e">
        <f>'MCC_maquettes2018-2019'!#REF!</f>
        <v>#REF!</v>
      </c>
      <c r="Q168" s="317" t="e">
        <f t="shared" si="112"/>
        <v>#REF!</v>
      </c>
      <c r="R168" s="21"/>
      <c r="S168" s="22"/>
      <c r="T168" s="22"/>
      <c r="U168" s="22"/>
      <c r="V168" s="376"/>
      <c r="W168" s="22">
        <v>1</v>
      </c>
      <c r="X168" s="198">
        <v>3</v>
      </c>
      <c r="Y168" s="136" t="e">
        <f>SUM(O168)</f>
        <v>#REF!</v>
      </c>
      <c r="Z168" s="22" t="e">
        <f t="shared" si="114"/>
        <v>#REF!</v>
      </c>
      <c r="AA168" s="229" t="e">
        <f>Z168*M168%</f>
        <v>#REF!</v>
      </c>
      <c r="AB168" s="22"/>
      <c r="AC168" s="198"/>
      <c r="AD168" s="22"/>
      <c r="AE168" s="151"/>
      <c r="AF168" s="151"/>
      <c r="AG168" s="152"/>
      <c r="AH168" s="221"/>
      <c r="AI168" s="108"/>
      <c r="AJ168" s="153"/>
      <c r="AK168" s="151"/>
    </row>
    <row r="169" spans="1:37" ht="23.25" customHeight="1">
      <c r="A169" s="258"/>
      <c r="B169" s="438" t="e">
        <f>'MCC_maquettes2018-2019'!#REF!</f>
        <v>#REF!</v>
      </c>
      <c r="C169" s="260"/>
      <c r="D169" s="261"/>
      <c r="E169" s="261"/>
      <c r="F169" s="261"/>
      <c r="G169" s="263"/>
      <c r="H169" s="403" t="s">
        <v>44</v>
      </c>
      <c r="I169" s="439">
        <v>2</v>
      </c>
      <c r="J169" s="404"/>
      <c r="K169" s="263"/>
      <c r="L169" s="263"/>
      <c r="M169" s="263"/>
      <c r="N169" s="264"/>
      <c r="O169" s="406"/>
      <c r="P169" s="265"/>
      <c r="Q169" s="409"/>
      <c r="R169" s="68"/>
      <c r="S169" s="70"/>
      <c r="T169" s="70"/>
      <c r="U169" s="70"/>
      <c r="V169" s="422"/>
      <c r="W169" s="70"/>
      <c r="X169" s="205"/>
      <c r="Y169" s="70"/>
      <c r="Z169" s="70"/>
      <c r="AA169" s="410"/>
      <c r="AB169" s="70"/>
      <c r="AC169" s="205"/>
      <c r="AD169" s="70"/>
      <c r="AE169" s="268"/>
      <c r="AF169" s="268"/>
      <c r="AG169" s="269"/>
      <c r="AH169" s="270"/>
      <c r="AI169" s="271"/>
      <c r="AJ169" s="272"/>
      <c r="AK169" s="268"/>
    </row>
    <row r="170" spans="1:37" ht="27" customHeight="1">
      <c r="A170" s="414"/>
      <c r="B170" s="237" t="e">
        <f>'MCC_maquettes2018-2019'!#REF!</f>
        <v>#REF!</v>
      </c>
      <c r="C170" s="415"/>
      <c r="D170" s="416"/>
      <c r="E170" s="417"/>
      <c r="F170" s="416"/>
      <c r="G170" s="418"/>
      <c r="H170" s="308"/>
      <c r="I170" s="308"/>
      <c r="J170" s="309"/>
      <c r="K170" s="418">
        <v>27</v>
      </c>
      <c r="L170" s="418">
        <v>73</v>
      </c>
      <c r="M170" s="418">
        <f>(K170/L170)*100</f>
        <v>36.986301369863014</v>
      </c>
      <c r="N170" s="419" t="e">
        <f>'MCC_maquettes2018-2019'!#REF!</f>
        <v>#REF!</v>
      </c>
      <c r="O170" s="311" t="e">
        <f>'MCC_maquettes2018-2019'!#REF!</f>
        <v>#REF!</v>
      </c>
      <c r="P170" s="420" t="e">
        <f>'MCC_maquettes2018-2019'!#REF!</f>
        <v>#REF!</v>
      </c>
      <c r="Q170" s="317" t="e">
        <f t="shared" ref="Q170:Q172" si="115">V170+AA170+AF170+AK170</f>
        <v>#REF!</v>
      </c>
      <c r="R170" s="327"/>
      <c r="S170" s="328"/>
      <c r="T170" s="328"/>
      <c r="U170" s="328"/>
      <c r="V170" s="23"/>
      <c r="W170" s="22">
        <v>1</v>
      </c>
      <c r="X170" s="198">
        <v>3</v>
      </c>
      <c r="Y170" s="136" t="e">
        <f>SUM(O170)</f>
        <v>#REF!</v>
      </c>
      <c r="Z170" s="22" t="e">
        <f t="shared" ref="Z170:Z172" si="116">X170*Y170</f>
        <v>#REF!</v>
      </c>
      <c r="AA170" s="229" t="e">
        <f>Z170*M170%</f>
        <v>#REF!</v>
      </c>
      <c r="AB170" s="328"/>
      <c r="AC170" s="329"/>
      <c r="AD170" s="328"/>
      <c r="AE170" s="331"/>
      <c r="AF170" s="331"/>
      <c r="AG170" s="332"/>
      <c r="AH170" s="333"/>
      <c r="AI170" s="330"/>
      <c r="AJ170" s="334"/>
      <c r="AK170" s="331"/>
    </row>
    <row r="171" spans="1:37" ht="27" customHeight="1">
      <c r="A171" s="414"/>
      <c r="B171" s="237" t="e">
        <f>'MCC_maquettes2018-2019'!#REF!</f>
        <v>#REF!</v>
      </c>
      <c r="C171" s="415"/>
      <c r="D171" s="416"/>
      <c r="E171" s="417"/>
      <c r="F171" s="416"/>
      <c r="G171" s="418"/>
      <c r="H171" s="308"/>
      <c r="I171" s="308"/>
      <c r="J171" s="309"/>
      <c r="K171" s="418">
        <v>73</v>
      </c>
      <c r="L171" s="418">
        <v>102</v>
      </c>
      <c r="M171" s="131">
        <f>(K171/L171)*100</f>
        <v>71.568627450980387</v>
      </c>
      <c r="N171" s="419" t="e">
        <f>'MCC_maquettes2018-2019'!#REF!</f>
        <v>#REF!</v>
      </c>
      <c r="O171" s="311" t="e">
        <f>'MCC_maquettes2018-2019'!#REF!</f>
        <v>#REF!</v>
      </c>
      <c r="P171" s="420" t="e">
        <f>'MCC_maquettes2018-2019'!#REF!</f>
        <v>#REF!</v>
      </c>
      <c r="Q171" s="317" t="e">
        <f t="shared" si="115"/>
        <v>#REF!</v>
      </c>
      <c r="R171" s="327"/>
      <c r="S171" s="328"/>
      <c r="T171" s="328"/>
      <c r="U171" s="328"/>
      <c r="V171" s="23"/>
      <c r="W171" s="22">
        <v>1</v>
      </c>
      <c r="X171" s="198">
        <v>3</v>
      </c>
      <c r="Y171" s="136" t="e">
        <f>SUM(O171)</f>
        <v>#REF!</v>
      </c>
      <c r="Z171" s="22" t="e">
        <f t="shared" si="116"/>
        <v>#REF!</v>
      </c>
      <c r="AA171" s="229" t="e">
        <f>Z171*M171%</f>
        <v>#REF!</v>
      </c>
      <c r="AB171" s="328"/>
      <c r="AC171" s="329"/>
      <c r="AD171" s="328"/>
      <c r="AE171" s="331"/>
      <c r="AF171" s="331"/>
      <c r="AG171" s="332"/>
      <c r="AH171" s="333"/>
      <c r="AI171" s="330"/>
      <c r="AJ171" s="334"/>
      <c r="AK171" s="331"/>
    </row>
    <row r="172" spans="1:37" ht="27" customHeight="1">
      <c r="A172" s="414"/>
      <c r="B172" s="237" t="e">
        <f>'MCC_maquettes2018-2019'!#REF!</f>
        <v>#REF!</v>
      </c>
      <c r="C172" s="415"/>
      <c r="D172" s="416"/>
      <c r="E172" s="417"/>
      <c r="F172" s="416"/>
      <c r="G172" s="418"/>
      <c r="H172" s="308"/>
      <c r="I172" s="308"/>
      <c r="J172" s="309"/>
      <c r="K172" s="418">
        <v>19</v>
      </c>
      <c r="L172" s="418">
        <v>19</v>
      </c>
      <c r="M172" s="418">
        <f>(K172/L172)*100</f>
        <v>100</v>
      </c>
      <c r="N172" s="419" t="e">
        <f>'MCC_maquettes2018-2019'!#REF!</f>
        <v>#REF!</v>
      </c>
      <c r="O172" s="311" t="e">
        <f>'MCC_maquettes2018-2019'!#REF!</f>
        <v>#REF!</v>
      </c>
      <c r="P172" s="420" t="e">
        <f>'MCC_maquettes2018-2019'!#REF!</f>
        <v>#REF!</v>
      </c>
      <c r="Q172" s="317" t="e">
        <f t="shared" si="115"/>
        <v>#REF!</v>
      </c>
      <c r="R172" s="327"/>
      <c r="S172" s="328"/>
      <c r="T172" s="328"/>
      <c r="U172" s="328"/>
      <c r="V172" s="23"/>
      <c r="W172" s="22">
        <v>1</v>
      </c>
      <c r="X172" s="198">
        <v>3</v>
      </c>
      <c r="Y172" s="136" t="e">
        <f>SUM(O172)</f>
        <v>#REF!</v>
      </c>
      <c r="Z172" s="22" t="e">
        <f t="shared" si="116"/>
        <v>#REF!</v>
      </c>
      <c r="AA172" s="229" t="e">
        <f>Z172*M172%</f>
        <v>#REF!</v>
      </c>
      <c r="AB172" s="328"/>
      <c r="AC172" s="329"/>
      <c r="AD172" s="328"/>
      <c r="AE172" s="331"/>
      <c r="AF172" s="331"/>
      <c r="AG172" s="332"/>
      <c r="AH172" s="333"/>
      <c r="AI172" s="330"/>
      <c r="AJ172" s="334"/>
      <c r="AK172" s="331"/>
    </row>
    <row r="173" spans="1:37" ht="23.25" customHeight="1">
      <c r="A173" s="238"/>
      <c r="B173" s="302" t="str">
        <f>'MCC_maquettes2018-2019'!C236</f>
        <v>Parcours MEEF 2nd degré Espagnol</v>
      </c>
      <c r="C173" s="239"/>
      <c r="D173" s="240"/>
      <c r="E173" s="241"/>
      <c r="F173" s="240"/>
      <c r="G173" s="242"/>
      <c r="H173" s="375"/>
      <c r="I173" s="375"/>
      <c r="J173" s="375"/>
      <c r="K173" s="312"/>
      <c r="L173" s="312"/>
      <c r="M173" s="242"/>
      <c r="N173" s="245"/>
      <c r="O173" s="245"/>
      <c r="P173" s="246"/>
      <c r="Q173" s="247"/>
      <c r="R173" s="248"/>
      <c r="S173" s="249"/>
      <c r="T173" s="249"/>
      <c r="U173" s="249"/>
      <c r="V173" s="423"/>
      <c r="W173" s="249"/>
      <c r="X173" s="251"/>
      <c r="Y173" s="245"/>
      <c r="Z173" s="249"/>
      <c r="AA173" s="249"/>
      <c r="AB173" s="249"/>
      <c r="AC173" s="251"/>
      <c r="AD173" s="249"/>
      <c r="AE173" s="252"/>
      <c r="AF173" s="252"/>
      <c r="AG173" s="253"/>
      <c r="AH173" s="254"/>
      <c r="AI173" s="255"/>
      <c r="AJ173" s="256"/>
      <c r="AK173" s="252"/>
    </row>
    <row r="174" spans="1:37" ht="25.5" customHeight="1">
      <c r="A174" s="186"/>
      <c r="B174" s="234" t="str">
        <f>'MCC_maquettes2018-2019'!C238</f>
        <v>Psychologie et sociologie pour l’enseignement</v>
      </c>
      <c r="C174" s="132"/>
      <c r="D174" s="129"/>
      <c r="E174" s="130"/>
      <c r="F174" s="129"/>
      <c r="G174" s="131"/>
      <c r="H174" s="308" t="s">
        <v>46</v>
      </c>
      <c r="I174" s="421">
        <v>3</v>
      </c>
      <c r="J174" s="309"/>
      <c r="K174" s="131">
        <v>13</v>
      </c>
      <c r="L174" s="131">
        <v>95</v>
      </c>
      <c r="M174" s="131">
        <f t="shared" ref="M174:M175" si="117">(K174/L174)*100</f>
        <v>13.684210526315791</v>
      </c>
      <c r="N174" s="471">
        <f>'MCC_maquettes2018-2019'!N238</f>
        <v>22</v>
      </c>
      <c r="O174" s="465" t="str">
        <f>'MCC_maquettes2018-2019'!O238</f>
        <v/>
      </c>
      <c r="P174" s="133" t="str">
        <f>'MCC_maquettes2018-2019'!P238</f>
        <v/>
      </c>
      <c r="Q174" s="317">
        <f t="shared" ref="Q174:Q175" si="118">V174+AA174+AF174+AK174</f>
        <v>4.5157894736842108</v>
      </c>
      <c r="R174" s="21">
        <v>1.5</v>
      </c>
      <c r="S174" s="22">
        <v>1</v>
      </c>
      <c r="T174" s="22">
        <f>SUM(N174)</f>
        <v>22</v>
      </c>
      <c r="U174" s="22">
        <f t="shared" ref="U174" si="119">T174*R174</f>
        <v>33</v>
      </c>
      <c r="V174" s="376">
        <f>U174*M174%</f>
        <v>4.5157894736842108</v>
      </c>
      <c r="W174" s="22">
        <v>1</v>
      </c>
      <c r="X174" s="198">
        <v>3</v>
      </c>
      <c r="Y174" s="22">
        <f>SUM(O174)</f>
        <v>0</v>
      </c>
      <c r="Z174" s="22">
        <f t="shared" ref="Z174:Z175" si="120">X174*Y174</f>
        <v>0</v>
      </c>
      <c r="AA174" s="229">
        <f>Z174*M174%</f>
        <v>0</v>
      </c>
      <c r="AB174" s="22"/>
      <c r="AC174" s="198"/>
      <c r="AD174" s="22"/>
      <c r="AE174" s="151"/>
      <c r="AF174" s="151"/>
      <c r="AG174" s="152"/>
      <c r="AH174" s="221"/>
      <c r="AI174" s="108"/>
      <c r="AJ174" s="153"/>
      <c r="AK174" s="151"/>
    </row>
    <row r="175" spans="1:37" ht="26.25" customHeight="1">
      <c r="A175" s="186"/>
      <c r="B175" s="547" t="str">
        <f>'MCC_maquettes2018-2019'!C239</f>
        <v>Introduction à l'iconographie Espagnol S4</v>
      </c>
      <c r="C175" s="132"/>
      <c r="D175" s="129"/>
      <c r="E175" s="130"/>
      <c r="F175" s="129"/>
      <c r="G175" s="131"/>
      <c r="H175" s="308" t="s">
        <v>46</v>
      </c>
      <c r="I175" s="421">
        <v>3</v>
      </c>
      <c r="J175" s="309" t="s">
        <v>45</v>
      </c>
      <c r="K175" s="131">
        <v>13</v>
      </c>
      <c r="L175" s="131">
        <v>27</v>
      </c>
      <c r="M175" s="131">
        <f t="shared" si="117"/>
        <v>48.148148148148145</v>
      </c>
      <c r="N175" s="128" t="str">
        <f>'MCC_maquettes2018-2019'!N239</f>
        <v/>
      </c>
      <c r="O175" s="311">
        <f>'MCC_maquettes2018-2019'!O239</f>
        <v>18</v>
      </c>
      <c r="P175" s="133" t="str">
        <f>'MCC_maquettes2018-2019'!P239</f>
        <v/>
      </c>
      <c r="Q175" s="317">
        <f t="shared" si="118"/>
        <v>8.6666666666666661</v>
      </c>
      <c r="R175" s="21"/>
      <c r="S175" s="22"/>
      <c r="T175" s="22"/>
      <c r="U175" s="22"/>
      <c r="V175" s="376"/>
      <c r="W175" s="22">
        <v>1</v>
      </c>
      <c r="X175" s="198">
        <v>1</v>
      </c>
      <c r="Y175" s="136">
        <f>SUM(O175)</f>
        <v>18</v>
      </c>
      <c r="Z175" s="22">
        <f t="shared" si="120"/>
        <v>18</v>
      </c>
      <c r="AA175" s="229">
        <f>Z175*M175%</f>
        <v>8.6666666666666661</v>
      </c>
      <c r="AB175" s="22"/>
      <c r="AC175" s="198"/>
      <c r="AD175" s="22"/>
      <c r="AE175" s="151"/>
      <c r="AF175" s="151"/>
      <c r="AG175" s="152"/>
      <c r="AH175" s="221"/>
      <c r="AI175" s="108"/>
      <c r="AJ175" s="153"/>
      <c r="AK175" s="151"/>
    </row>
    <row r="176" spans="1:37" ht="23.25" customHeight="1">
      <c r="A176" s="238"/>
      <c r="B176" s="302" t="str">
        <f>'MCC_maquettes2018-2019'!C240</f>
        <v>Parcours Commerce International (CI)</v>
      </c>
      <c r="C176" s="239"/>
      <c r="D176" s="240"/>
      <c r="E176" s="240"/>
      <c r="F176" s="240"/>
      <c r="G176" s="242"/>
      <c r="H176" s="239"/>
      <c r="I176" s="239"/>
      <c r="J176" s="245"/>
      <c r="K176" s="242"/>
      <c r="L176" s="242"/>
      <c r="M176" s="242"/>
      <c r="N176" s="245"/>
      <c r="O176" s="245"/>
      <c r="P176" s="246"/>
      <c r="Q176" s="247"/>
      <c r="R176" s="248"/>
      <c r="S176" s="249"/>
      <c r="T176" s="249"/>
      <c r="U176" s="249"/>
      <c r="V176" s="423"/>
      <c r="W176" s="249"/>
      <c r="X176" s="251"/>
      <c r="Y176" s="245"/>
      <c r="Z176" s="249"/>
      <c r="AA176" s="249"/>
      <c r="AB176" s="249"/>
      <c r="AC176" s="251"/>
      <c r="AD176" s="249"/>
      <c r="AE176" s="252"/>
      <c r="AF176" s="252"/>
      <c r="AG176" s="253"/>
      <c r="AH176" s="254"/>
      <c r="AI176" s="255"/>
      <c r="AJ176" s="256"/>
      <c r="AK176" s="252"/>
    </row>
    <row r="177" spans="1:37" ht="23.25" customHeight="1">
      <c r="A177" s="186"/>
      <c r="B177" s="234" t="str">
        <f>'MCC_maquettes2018-2019'!C241</f>
        <v>Gestion de projet (salle informatique; 25 étudiants / gpe)</v>
      </c>
      <c r="C177" s="132"/>
      <c r="D177" s="129"/>
      <c r="E177" s="129"/>
      <c r="F177" s="129"/>
      <c r="G177" s="131"/>
      <c r="H177" s="308" t="s">
        <v>46</v>
      </c>
      <c r="I177" s="421">
        <v>3</v>
      </c>
      <c r="J177" s="128"/>
      <c r="K177" s="131">
        <v>18</v>
      </c>
      <c r="L177" s="131">
        <v>55</v>
      </c>
      <c r="M177" s="131">
        <f t="shared" ref="M177:M178" si="121">(K177/L177)*100</f>
        <v>32.727272727272727</v>
      </c>
      <c r="N177" s="471">
        <f>'MCC_maquettes2018-2019'!N241</f>
        <v>6</v>
      </c>
      <c r="O177" s="465">
        <f>'MCC_maquettes2018-2019'!O241</f>
        <v>15</v>
      </c>
      <c r="P177" s="133">
        <f>'MCC_maquettes2018-2019'!P241</f>
        <v>0</v>
      </c>
      <c r="Q177" s="317">
        <f t="shared" ref="Q177:Q178" si="122">V177+AA177+AF177+AK177</f>
        <v>17.672727272727272</v>
      </c>
      <c r="R177" s="21">
        <v>1.5</v>
      </c>
      <c r="S177" s="22">
        <v>1</v>
      </c>
      <c r="T177" s="22">
        <f>SUM(N177)</f>
        <v>6</v>
      </c>
      <c r="U177" s="22">
        <f t="shared" ref="U177:U178" si="123">T177*R177</f>
        <v>9</v>
      </c>
      <c r="V177" s="376">
        <f>U177*M177%</f>
        <v>2.9454545454545453</v>
      </c>
      <c r="W177" s="22">
        <v>1</v>
      </c>
      <c r="X177" s="198">
        <v>3</v>
      </c>
      <c r="Y177" s="22">
        <f>SUM(O177)</f>
        <v>15</v>
      </c>
      <c r="Z177" s="22">
        <f t="shared" ref="Z177:Z178" si="124">X177*Y177</f>
        <v>45</v>
      </c>
      <c r="AA177" s="229">
        <f>Z177*M177%</f>
        <v>14.727272727272727</v>
      </c>
      <c r="AB177" s="22"/>
      <c r="AC177" s="198"/>
      <c r="AD177" s="22"/>
      <c r="AE177" s="151"/>
      <c r="AF177" s="151"/>
      <c r="AG177" s="152"/>
      <c r="AH177" s="221"/>
      <c r="AI177" s="108"/>
      <c r="AJ177" s="153"/>
      <c r="AK177" s="151"/>
    </row>
    <row r="178" spans="1:37" ht="23.25" customHeight="1">
      <c r="A178" s="186"/>
      <c r="B178" s="234" t="str">
        <f>'MCC_maquettes2018-2019'!C242</f>
        <v>Comportement du consommateur</v>
      </c>
      <c r="C178" s="132"/>
      <c r="D178" s="129"/>
      <c r="E178" s="129"/>
      <c r="F178" s="129"/>
      <c r="G178" s="131"/>
      <c r="H178" s="308" t="s">
        <v>46</v>
      </c>
      <c r="I178" s="421">
        <v>3</v>
      </c>
      <c r="J178" s="128"/>
      <c r="K178" s="131">
        <v>18</v>
      </c>
      <c r="L178" s="131">
        <v>55</v>
      </c>
      <c r="M178" s="131">
        <f t="shared" si="121"/>
        <v>32.727272727272727</v>
      </c>
      <c r="N178" s="310">
        <f>'MCC_maquettes2018-2019'!N242</f>
        <v>10</v>
      </c>
      <c r="O178" s="311">
        <f>'MCC_maquettes2018-2019'!O242</f>
        <v>10</v>
      </c>
      <c r="P178" s="133" t="str">
        <f>'MCC_maquettes2018-2019'!P242</f>
        <v/>
      </c>
      <c r="Q178" s="317">
        <f t="shared" si="122"/>
        <v>8.1818181818181817</v>
      </c>
      <c r="R178" s="21">
        <v>1.5</v>
      </c>
      <c r="S178" s="22">
        <v>1</v>
      </c>
      <c r="T178" s="22">
        <f>SUM(N178)</f>
        <v>10</v>
      </c>
      <c r="U178" s="22">
        <f t="shared" si="123"/>
        <v>15</v>
      </c>
      <c r="V178" s="376">
        <f>U178*M178%</f>
        <v>4.9090909090909092</v>
      </c>
      <c r="W178" s="22">
        <v>1</v>
      </c>
      <c r="X178" s="198">
        <v>1</v>
      </c>
      <c r="Y178" s="128">
        <f>SUM(O178)</f>
        <v>10</v>
      </c>
      <c r="Z178" s="22">
        <f t="shared" si="124"/>
        <v>10</v>
      </c>
      <c r="AA178" s="229">
        <f>Z178*M178%</f>
        <v>3.2727272727272725</v>
      </c>
      <c r="AB178" s="22"/>
      <c r="AC178" s="198"/>
      <c r="AD178" s="22"/>
      <c r="AE178" s="151"/>
      <c r="AF178" s="151"/>
      <c r="AG178" s="152"/>
      <c r="AH178" s="221"/>
      <c r="AI178" s="108"/>
      <c r="AJ178" s="153"/>
      <c r="AK178" s="151"/>
    </row>
    <row r="179" spans="1:37" ht="23.25" customHeight="1">
      <c r="A179" s="238"/>
      <c r="B179" s="302" t="str">
        <f>'MCC_maquettes2018-2019'!C244</f>
        <v>Parcours MEF-FLM/FLE</v>
      </c>
      <c r="C179" s="239"/>
      <c r="D179" s="240"/>
      <c r="E179" s="257"/>
      <c r="F179" s="240"/>
      <c r="G179" s="242"/>
      <c r="H179" s="239"/>
      <c r="I179" s="239"/>
      <c r="J179" s="245"/>
      <c r="K179" s="242"/>
      <c r="L179" s="242"/>
      <c r="M179" s="242"/>
      <c r="N179" s="245"/>
      <c r="O179" s="245"/>
      <c r="P179" s="246"/>
      <c r="Q179" s="247"/>
      <c r="R179" s="248"/>
      <c r="S179" s="249"/>
      <c r="T179" s="249"/>
      <c r="U179" s="249"/>
      <c r="V179" s="423"/>
      <c r="W179" s="249"/>
      <c r="X179" s="251"/>
      <c r="Y179" s="245"/>
      <c r="Z179" s="249"/>
      <c r="AA179" s="249"/>
      <c r="AB179" s="249"/>
      <c r="AC179" s="251"/>
      <c r="AD179" s="249"/>
      <c r="AE179" s="252"/>
      <c r="AF179" s="252"/>
      <c r="AG179" s="253"/>
      <c r="AH179" s="254"/>
      <c r="AI179" s="255"/>
      <c r="AJ179" s="256"/>
      <c r="AK179" s="252"/>
    </row>
    <row r="180" spans="1:37" ht="23.25" customHeight="1">
      <c r="A180" s="186"/>
      <c r="B180" s="234" t="str">
        <f>'MCC_maquettes2018-2019'!C246</f>
        <v>Psychologie et sociologie pour l’enseignement</v>
      </c>
      <c r="C180" s="132"/>
      <c r="D180" s="129"/>
      <c r="E180" s="129"/>
      <c r="F180" s="129"/>
      <c r="G180" s="131"/>
      <c r="H180" s="308" t="s">
        <v>46</v>
      </c>
      <c r="I180" s="421">
        <v>3</v>
      </c>
      <c r="J180" s="128"/>
      <c r="K180" s="131">
        <v>13</v>
      </c>
      <c r="L180" s="131">
        <v>95</v>
      </c>
      <c r="M180" s="131">
        <f t="shared" ref="M180:M181" si="125">(K180/L180)*100</f>
        <v>13.684210526315791</v>
      </c>
      <c r="N180" s="471">
        <f>'MCC_maquettes2018-2019'!N246</f>
        <v>22</v>
      </c>
      <c r="O180" s="465">
        <f>'MCC_maquettes2018-2019'!O246</f>
        <v>0</v>
      </c>
      <c r="P180" s="133" t="str">
        <f>'MCC_maquettes2018-2019'!P246</f>
        <v/>
      </c>
      <c r="Q180" s="317">
        <f t="shared" ref="Q180:Q181" si="126">V180+AA180+AF180+AK180</f>
        <v>4.5157894736842108</v>
      </c>
      <c r="R180" s="21">
        <v>1.5</v>
      </c>
      <c r="S180" s="22">
        <v>1</v>
      </c>
      <c r="T180" s="22">
        <f>SUM(N180)</f>
        <v>22</v>
      </c>
      <c r="U180" s="22">
        <f t="shared" ref="U180" si="127">T180*R180</f>
        <v>33</v>
      </c>
      <c r="V180" s="376">
        <f>U180*M180%</f>
        <v>4.5157894736842108</v>
      </c>
      <c r="W180" s="22">
        <v>1</v>
      </c>
      <c r="X180" s="198">
        <v>3</v>
      </c>
      <c r="Y180" s="22">
        <f>SUM(O180)</f>
        <v>0</v>
      </c>
      <c r="Z180" s="22">
        <f t="shared" ref="Z180:Z181" si="128">X180*Y180</f>
        <v>0</v>
      </c>
      <c r="AA180" s="229">
        <f>Z180*M180%</f>
        <v>0</v>
      </c>
      <c r="AB180" s="22"/>
      <c r="AC180" s="198"/>
      <c r="AD180" s="22"/>
      <c r="AE180" s="151"/>
      <c r="AF180" s="151"/>
      <c r="AG180" s="152"/>
      <c r="AH180" s="221"/>
      <c r="AI180" s="108"/>
      <c r="AJ180" s="153"/>
      <c r="AK180" s="151"/>
    </row>
    <row r="181" spans="1:37" ht="23.25" customHeight="1">
      <c r="A181" s="186"/>
      <c r="B181" s="234" t="str">
        <f>'MCC_maquettes2018-2019'!C247</f>
        <v>Communication interculturelle</v>
      </c>
      <c r="C181" s="132"/>
      <c r="D181" s="129"/>
      <c r="E181" s="129"/>
      <c r="F181" s="129"/>
      <c r="G181" s="131"/>
      <c r="H181" s="308" t="s">
        <v>46</v>
      </c>
      <c r="I181" s="421">
        <v>3</v>
      </c>
      <c r="J181" s="128"/>
      <c r="K181" s="131">
        <v>13</v>
      </c>
      <c r="L181" s="131">
        <v>76</v>
      </c>
      <c r="M181" s="131">
        <f t="shared" si="125"/>
        <v>17.105263157894736</v>
      </c>
      <c r="N181" s="311" t="str">
        <f>'MCC_maquettes2018-2019'!N247</f>
        <v/>
      </c>
      <c r="O181" s="311">
        <f>'MCC_maquettes2018-2019'!O247</f>
        <v>24</v>
      </c>
      <c r="P181" s="133" t="str">
        <f>'MCC_maquettes2018-2019'!P247</f>
        <v/>
      </c>
      <c r="Q181" s="317">
        <f t="shared" si="126"/>
        <v>4.1052631578947372</v>
      </c>
      <c r="R181" s="21"/>
      <c r="S181" s="22"/>
      <c r="T181" s="22"/>
      <c r="U181" s="22"/>
      <c r="V181" s="376"/>
      <c r="W181" s="22">
        <v>1</v>
      </c>
      <c r="X181" s="198">
        <v>1</v>
      </c>
      <c r="Y181" s="128">
        <f>SUM(O181)</f>
        <v>24</v>
      </c>
      <c r="Z181" s="22">
        <f t="shared" si="128"/>
        <v>24</v>
      </c>
      <c r="AA181" s="229">
        <f>Z181*M181%</f>
        <v>4.1052631578947372</v>
      </c>
      <c r="AB181" s="22"/>
      <c r="AC181" s="198"/>
      <c r="AD181" s="22"/>
      <c r="AE181" s="151"/>
      <c r="AF181" s="151"/>
      <c r="AG181" s="152"/>
      <c r="AH181" s="221"/>
      <c r="AI181" s="108"/>
      <c r="AJ181" s="153"/>
      <c r="AK181" s="151"/>
    </row>
    <row r="182" spans="1:37" ht="23.25" customHeight="1">
      <c r="A182" s="238"/>
      <c r="B182" s="490" t="str">
        <f>'MCC_maquettes2018-2019'!C248</f>
        <v>Parcours Traduction</v>
      </c>
      <c r="C182" s="239"/>
      <c r="D182" s="240"/>
      <c r="E182" s="241"/>
      <c r="F182" s="240"/>
      <c r="G182" s="242"/>
      <c r="H182" s="245"/>
      <c r="I182" s="245"/>
      <c r="J182" s="245"/>
      <c r="K182" s="242"/>
      <c r="L182" s="242"/>
      <c r="M182" s="242"/>
      <c r="N182" s="245"/>
      <c r="O182" s="245"/>
      <c r="P182" s="246"/>
      <c r="Q182" s="247"/>
      <c r="R182" s="248"/>
      <c r="S182" s="249"/>
      <c r="T182" s="249"/>
      <c r="U182" s="249"/>
      <c r="V182" s="423"/>
      <c r="W182" s="249"/>
      <c r="X182" s="251"/>
      <c r="Y182" s="249"/>
      <c r="Z182" s="249"/>
      <c r="AA182" s="249"/>
      <c r="AB182" s="249"/>
      <c r="AC182" s="251"/>
      <c r="AD182" s="249"/>
      <c r="AE182" s="252"/>
      <c r="AF182" s="252"/>
      <c r="AG182" s="253"/>
      <c r="AH182" s="254"/>
      <c r="AI182" s="255"/>
      <c r="AJ182" s="256"/>
      <c r="AK182" s="252"/>
    </row>
    <row r="183" spans="1:37" ht="23.25" customHeight="1">
      <c r="A183" s="186"/>
      <c r="B183" s="237" t="str">
        <f>'MCC_maquettes2018-2019'!C249</f>
        <v>UE spécialisation parcours Traduction S4</v>
      </c>
      <c r="C183" s="132"/>
      <c r="D183" s="130"/>
      <c r="E183" s="130"/>
      <c r="F183" s="130"/>
      <c r="G183" s="131"/>
      <c r="H183" s="308" t="s">
        <v>46</v>
      </c>
      <c r="I183" s="421">
        <v>3</v>
      </c>
      <c r="J183" s="132"/>
      <c r="K183" s="131">
        <v>19</v>
      </c>
      <c r="L183" s="131">
        <v>28</v>
      </c>
      <c r="M183" s="131">
        <f t="shared" ref="M183:M185" si="129">(K183/L183)*100</f>
        <v>67.857142857142861</v>
      </c>
      <c r="N183" s="128" t="str">
        <f>'MCC_maquettes2018-2019'!N249</f>
        <v/>
      </c>
      <c r="O183" s="311" t="str">
        <f>'MCC_maquettes2018-2019'!O249</f>
        <v/>
      </c>
      <c r="P183" s="133" t="str">
        <f>'MCC_maquettes2018-2019'!P249</f>
        <v/>
      </c>
      <c r="Q183" s="317">
        <f t="shared" ref="Q183:Q185" si="130">V183+AA183+AF183+AK183</f>
        <v>0</v>
      </c>
      <c r="R183" s="21"/>
      <c r="S183" s="22"/>
      <c r="T183" s="22"/>
      <c r="U183" s="22"/>
      <c r="V183" s="376"/>
      <c r="W183" s="22">
        <v>1</v>
      </c>
      <c r="X183" s="198">
        <v>1</v>
      </c>
      <c r="Y183" s="22">
        <f>SUM(O183)</f>
        <v>0</v>
      </c>
      <c r="Z183" s="22">
        <f t="shared" ref="Z183:Z185" si="131">X183*Y183</f>
        <v>0</v>
      </c>
      <c r="AA183" s="229">
        <f>Z183*M183%</f>
        <v>0</v>
      </c>
      <c r="AB183" s="22"/>
      <c r="AC183" s="198"/>
      <c r="AD183" s="22"/>
      <c r="AE183" s="151"/>
      <c r="AF183" s="151"/>
      <c r="AG183" s="152"/>
      <c r="AH183" s="221"/>
      <c r="AI183" s="108"/>
      <c r="AJ183" s="153"/>
      <c r="AK183" s="151"/>
    </row>
    <row r="184" spans="1:37" ht="23.25" customHeight="1">
      <c r="A184" s="186"/>
      <c r="B184" s="547" t="str">
        <f>'MCC_maquettes2018-2019'!C251</f>
        <v>Choix traduction renforcée 1 S4</v>
      </c>
      <c r="C184" s="132"/>
      <c r="D184" s="130"/>
      <c r="E184" s="130"/>
      <c r="F184" s="130"/>
      <c r="G184" s="131"/>
      <c r="H184" s="308" t="s">
        <v>46</v>
      </c>
      <c r="I184" s="421">
        <v>3</v>
      </c>
      <c r="J184" s="132"/>
      <c r="K184" s="131">
        <v>10</v>
      </c>
      <c r="L184" s="131">
        <v>28</v>
      </c>
      <c r="M184" s="131">
        <f t="shared" si="129"/>
        <v>35.714285714285715</v>
      </c>
      <c r="N184" s="128" t="str">
        <f>'MCC_maquettes2018-2019'!N251</f>
        <v/>
      </c>
      <c r="O184" s="311" t="str">
        <f>'MCC_maquettes2018-2019'!O251</f>
        <v/>
      </c>
      <c r="P184" s="133" t="str">
        <f>'MCC_maquettes2018-2019'!P251</f>
        <v/>
      </c>
      <c r="Q184" s="317">
        <f t="shared" si="130"/>
        <v>0</v>
      </c>
      <c r="R184" s="21"/>
      <c r="S184" s="22"/>
      <c r="T184" s="22"/>
      <c r="U184" s="22"/>
      <c r="V184" s="376"/>
      <c r="W184" s="22">
        <v>1</v>
      </c>
      <c r="X184" s="198">
        <v>1</v>
      </c>
      <c r="Y184" s="22">
        <f>SUM(O184)</f>
        <v>0</v>
      </c>
      <c r="Z184" s="22">
        <f t="shared" si="131"/>
        <v>0</v>
      </c>
      <c r="AA184" s="229">
        <f>Z184*M184%</f>
        <v>0</v>
      </c>
      <c r="AB184" s="22"/>
      <c r="AC184" s="198"/>
      <c r="AD184" s="22"/>
      <c r="AE184" s="151"/>
      <c r="AF184" s="151"/>
      <c r="AG184" s="152"/>
      <c r="AH184" s="221"/>
      <c r="AI184" s="108"/>
      <c r="AJ184" s="153"/>
      <c r="AK184" s="151"/>
    </row>
    <row r="185" spans="1:37" ht="23.25" customHeight="1">
      <c r="A185" s="186"/>
      <c r="B185" s="547" t="e">
        <f>'MCC_maquettes2018-2019'!#REF!</f>
        <v>#REF!</v>
      </c>
      <c r="C185" s="132"/>
      <c r="D185" s="130"/>
      <c r="E185" s="130"/>
      <c r="F185" s="130"/>
      <c r="G185" s="131"/>
      <c r="H185" s="308" t="s">
        <v>46</v>
      </c>
      <c r="I185" s="421">
        <v>3</v>
      </c>
      <c r="J185" s="132"/>
      <c r="K185" s="131">
        <v>9</v>
      </c>
      <c r="L185" s="131">
        <v>28</v>
      </c>
      <c r="M185" s="131">
        <f t="shared" si="129"/>
        <v>32.142857142857146</v>
      </c>
      <c r="N185" s="128" t="e">
        <f>'MCC_maquettes2018-2019'!#REF!</f>
        <v>#REF!</v>
      </c>
      <c r="O185" s="311" t="e">
        <f>'MCC_maquettes2018-2019'!#REF!</f>
        <v>#REF!</v>
      </c>
      <c r="P185" s="133" t="e">
        <f>'MCC_maquettes2018-2019'!#REF!</f>
        <v>#REF!</v>
      </c>
      <c r="Q185" s="317" t="e">
        <f t="shared" si="130"/>
        <v>#REF!</v>
      </c>
      <c r="R185" s="21"/>
      <c r="S185" s="22"/>
      <c r="T185" s="22"/>
      <c r="U185" s="22"/>
      <c r="V185" s="376"/>
      <c r="W185" s="22">
        <v>1</v>
      </c>
      <c r="X185" s="198">
        <v>1</v>
      </c>
      <c r="Y185" s="22" t="e">
        <f>SUM(O185)</f>
        <v>#REF!</v>
      </c>
      <c r="Z185" s="22" t="e">
        <f t="shared" si="131"/>
        <v>#REF!</v>
      </c>
      <c r="AA185" s="229" t="e">
        <f>Z185*M185%</f>
        <v>#REF!</v>
      </c>
      <c r="AB185" s="22"/>
      <c r="AC185" s="198"/>
      <c r="AD185" s="22"/>
      <c r="AE185" s="151"/>
      <c r="AF185" s="151"/>
      <c r="AG185" s="152"/>
      <c r="AH185" s="221"/>
      <c r="AI185" s="108"/>
      <c r="AJ185" s="153"/>
      <c r="AK185" s="151"/>
    </row>
    <row r="186" spans="1:37" ht="23.25" customHeight="1">
      <c r="A186" s="238"/>
      <c r="B186" s="302" t="e">
        <f>'MCC_maquettes2018-2019'!#REF!</f>
        <v>#REF!</v>
      </c>
      <c r="C186" s="239"/>
      <c r="D186" s="240"/>
      <c r="E186" s="240"/>
      <c r="F186" s="240"/>
      <c r="G186" s="242"/>
      <c r="H186" s="239"/>
      <c r="I186" s="239"/>
      <c r="J186" s="245"/>
      <c r="K186" s="312"/>
      <c r="L186" s="312"/>
      <c r="M186" s="242"/>
      <c r="N186" s="245"/>
      <c r="O186" s="245"/>
      <c r="P186" s="246"/>
      <c r="Q186" s="247"/>
      <c r="R186" s="248"/>
      <c r="S186" s="249"/>
      <c r="T186" s="249"/>
      <c r="U186" s="249"/>
      <c r="V186" s="423"/>
      <c r="W186" s="249"/>
      <c r="X186" s="251"/>
      <c r="Y186" s="249"/>
      <c r="Z186" s="249"/>
      <c r="AA186" s="249"/>
      <c r="AB186" s="249"/>
      <c r="AC186" s="251"/>
      <c r="AD186" s="255"/>
      <c r="AE186" s="252"/>
      <c r="AF186" s="252"/>
      <c r="AG186" s="253"/>
      <c r="AH186" s="254"/>
      <c r="AI186" s="255"/>
      <c r="AJ186" s="256"/>
      <c r="AK186" s="252"/>
    </row>
    <row r="187" spans="1:37" ht="23.25" customHeight="1">
      <c r="A187" s="18"/>
      <c r="B187" s="234" t="e">
        <f>'MCC_maquettes2018-2019'!#REF!</f>
        <v>#REF!</v>
      </c>
      <c r="C187" s="132"/>
      <c r="D187" s="129"/>
      <c r="E187" s="129"/>
      <c r="F187" s="129"/>
      <c r="G187" s="131"/>
      <c r="H187" s="308" t="s">
        <v>46</v>
      </c>
      <c r="I187" s="421">
        <v>3</v>
      </c>
      <c r="J187" s="128"/>
      <c r="K187" s="131">
        <v>13</v>
      </c>
      <c r="L187" s="131">
        <v>95</v>
      </c>
      <c r="M187" s="131">
        <f t="shared" ref="M187:M188" si="132">(K187/L187)*100</f>
        <v>13.684210526315791</v>
      </c>
      <c r="N187" s="471" t="e">
        <f>'MCC_maquettes2018-2019'!#REF!</f>
        <v>#REF!</v>
      </c>
      <c r="O187" s="465" t="e">
        <f>'MCC_maquettes2018-2019'!#REF!</f>
        <v>#REF!</v>
      </c>
      <c r="P187" s="133" t="e">
        <f>'MCC_maquettes2018-2019'!#REF!</f>
        <v>#REF!</v>
      </c>
      <c r="Q187" s="317" t="e">
        <f t="shared" ref="Q187:Q188" si="133">V187+AA187+AF187+AK187</f>
        <v>#REF!</v>
      </c>
      <c r="R187" s="21">
        <v>1.5</v>
      </c>
      <c r="S187" s="22">
        <v>1</v>
      </c>
      <c r="T187" s="22" t="e">
        <f>SUM(N187)</f>
        <v>#REF!</v>
      </c>
      <c r="U187" s="22" t="e">
        <f t="shared" ref="U187" si="134">T187*R187</f>
        <v>#REF!</v>
      </c>
      <c r="V187" s="376" t="e">
        <f>U187*M187%</f>
        <v>#REF!</v>
      </c>
      <c r="W187" s="22">
        <v>1</v>
      </c>
      <c r="X187" s="198">
        <v>3</v>
      </c>
      <c r="Y187" s="22" t="e">
        <f>SUM(O187)</f>
        <v>#REF!</v>
      </c>
      <c r="Z187" s="22" t="e">
        <f t="shared" ref="Z187:Z188" si="135">X187*Y187</f>
        <v>#REF!</v>
      </c>
      <c r="AA187" s="229" t="e">
        <f>Z187*M187%</f>
        <v>#REF!</v>
      </c>
      <c r="AB187" s="22"/>
      <c r="AC187" s="198"/>
      <c r="AD187" s="22"/>
      <c r="AE187" s="151"/>
      <c r="AF187" s="151"/>
      <c r="AG187" s="152"/>
      <c r="AH187" s="221"/>
      <c r="AI187" s="108"/>
      <c r="AJ187" s="153"/>
      <c r="AK187" s="151"/>
    </row>
    <row r="188" spans="1:37" ht="23.25" customHeight="1">
      <c r="A188" s="18"/>
      <c r="B188" s="456" t="e">
        <f>'MCC_maquettes2018-2019'!#REF!</f>
        <v>#REF!</v>
      </c>
      <c r="C188" s="457"/>
      <c r="D188" s="458"/>
      <c r="E188" s="458"/>
      <c r="F188" s="458"/>
      <c r="G188" s="459"/>
      <c r="H188" s="460" t="s">
        <v>46</v>
      </c>
      <c r="I188" s="480">
        <v>3</v>
      </c>
      <c r="J188" s="461"/>
      <c r="K188" s="459">
        <v>13</v>
      </c>
      <c r="L188" s="459">
        <v>31</v>
      </c>
      <c r="M188" s="459">
        <f t="shared" si="132"/>
        <v>41.935483870967744</v>
      </c>
      <c r="N188" s="128" t="e">
        <f>'MCC_maquettes2018-2019'!#REF!</f>
        <v>#REF!</v>
      </c>
      <c r="O188" s="311" t="e">
        <f>'MCC_maquettes2018-2019'!#REF!</f>
        <v>#REF!</v>
      </c>
      <c r="P188" s="133" t="e">
        <f>'MCC_maquettes2018-2019'!#REF!</f>
        <v>#REF!</v>
      </c>
      <c r="Q188" s="317" t="e">
        <f t="shared" si="133"/>
        <v>#REF!</v>
      </c>
      <c r="R188" s="21"/>
      <c r="S188" s="22"/>
      <c r="T188" s="22"/>
      <c r="U188" s="22"/>
      <c r="V188" s="376"/>
      <c r="W188" s="22">
        <v>1</v>
      </c>
      <c r="X188" s="198">
        <v>1</v>
      </c>
      <c r="Y188" s="22" t="e">
        <f>SUM(O188)</f>
        <v>#REF!</v>
      </c>
      <c r="Z188" s="22" t="e">
        <f t="shared" si="135"/>
        <v>#REF!</v>
      </c>
      <c r="AA188" s="229" t="e">
        <f>Z188*M188%</f>
        <v>#REF!</v>
      </c>
      <c r="AB188" s="22"/>
      <c r="AC188" s="198"/>
      <c r="AD188" s="108"/>
      <c r="AE188" s="151"/>
      <c r="AF188" s="151"/>
      <c r="AG188" s="152"/>
      <c r="AH188" s="221"/>
      <c r="AI188" s="108"/>
      <c r="AJ188" s="153"/>
      <c r="AK188" s="151"/>
    </row>
    <row r="189" spans="1:37" ht="23.25" customHeight="1">
      <c r="A189" s="303"/>
      <c r="B189" s="482" t="str">
        <f>'MCC_maquettes2018-2019'!C255</f>
        <v>Parcours médiation Interculturelle</v>
      </c>
      <c r="C189" s="239"/>
      <c r="D189" s="240"/>
      <c r="E189" s="240"/>
      <c r="F189" s="305"/>
      <c r="G189" s="245"/>
      <c r="H189" s="239"/>
      <c r="I189" s="239"/>
      <c r="J189" s="239"/>
      <c r="K189" s="245"/>
      <c r="L189" s="245"/>
      <c r="M189" s="242"/>
      <c r="N189" s="245"/>
      <c r="O189" s="245"/>
      <c r="P189" s="306"/>
      <c r="Q189" s="318"/>
      <c r="R189" s="248"/>
      <c r="S189" s="249"/>
      <c r="T189" s="249"/>
      <c r="U189" s="249"/>
      <c r="V189" s="423"/>
      <c r="W189" s="249"/>
      <c r="X189" s="251"/>
      <c r="Y189" s="249"/>
      <c r="Z189" s="249"/>
      <c r="AA189" s="319"/>
      <c r="AB189" s="249"/>
      <c r="AC189" s="251"/>
      <c r="AD189" s="255"/>
      <c r="AE189" s="252"/>
      <c r="AF189" s="252"/>
      <c r="AG189" s="253"/>
      <c r="AH189" s="254"/>
      <c r="AI189" s="255"/>
      <c r="AJ189" s="256"/>
      <c r="AK189" s="252"/>
    </row>
    <row r="190" spans="1:37" ht="23.25" customHeight="1">
      <c r="A190" s="307"/>
      <c r="B190" s="234" t="str">
        <f>'MCC_maquettes2018-2019'!C256</f>
        <v>Cultures populaires états-uniennes / American Popular Culture</v>
      </c>
      <c r="C190" s="290"/>
      <c r="D190" s="129"/>
      <c r="E190" s="129"/>
      <c r="F190" s="129"/>
      <c r="G190" s="131"/>
      <c r="H190" s="308" t="s">
        <v>46</v>
      </c>
      <c r="I190" s="421">
        <v>3</v>
      </c>
      <c r="J190" s="128"/>
      <c r="K190" s="131">
        <v>18</v>
      </c>
      <c r="L190" s="131">
        <v>18</v>
      </c>
      <c r="M190" s="131">
        <f>(K190/L190)*100</f>
        <v>100</v>
      </c>
      <c r="N190" s="128" t="str">
        <f>'MCC_maquettes2018-2019'!N256</f>
        <v/>
      </c>
      <c r="O190" s="311">
        <f>'MCC_maquettes2018-2019'!O256</f>
        <v>18</v>
      </c>
      <c r="P190" s="133" t="str">
        <f>'MCC_maquettes2018-2019'!P256</f>
        <v/>
      </c>
      <c r="Q190" s="317">
        <f>V190+AA190+AF190+AK190</f>
        <v>54</v>
      </c>
      <c r="R190" s="21"/>
      <c r="S190" s="22"/>
      <c r="T190" s="22"/>
      <c r="U190" s="22"/>
      <c r="V190" s="376"/>
      <c r="W190" s="22">
        <v>1</v>
      </c>
      <c r="X190" s="198">
        <v>3</v>
      </c>
      <c r="Y190" s="22">
        <f>SUM(O190)</f>
        <v>18</v>
      </c>
      <c r="Z190" s="229">
        <f>X190*Y190</f>
        <v>54</v>
      </c>
      <c r="AA190" s="229">
        <f>Z190*M190%</f>
        <v>54</v>
      </c>
      <c r="AB190" s="22"/>
      <c r="AC190" s="198"/>
      <c r="AD190" s="108"/>
      <c r="AE190" s="151"/>
      <c r="AF190" s="151"/>
      <c r="AG190" s="152"/>
      <c r="AH190" s="221"/>
      <c r="AI190" s="108"/>
      <c r="AJ190" s="153"/>
      <c r="AK190" s="151"/>
    </row>
    <row r="191" spans="1:37" ht="23.25" customHeight="1">
      <c r="A191" s="307"/>
      <c r="B191" s="234" t="str">
        <f>'MCC_maquettes2018-2019'!C258</f>
        <v>Introduction aux études irlandaises / Introduction to Irish History and Society</v>
      </c>
      <c r="C191" s="290"/>
      <c r="D191" s="129"/>
      <c r="E191" s="129"/>
      <c r="F191" s="192"/>
      <c r="G191" s="128"/>
      <c r="H191" s="308" t="s">
        <v>46</v>
      </c>
      <c r="I191" s="421">
        <v>3</v>
      </c>
      <c r="J191" s="132"/>
      <c r="K191" s="131">
        <v>18</v>
      </c>
      <c r="L191" s="131">
        <v>170</v>
      </c>
      <c r="M191" s="131">
        <f t="shared" ref="M191" si="136">(K191/L191)*100</f>
        <v>10.588235294117647</v>
      </c>
      <c r="N191" s="128" t="str">
        <f>'MCC_maquettes2018-2019'!N258</f>
        <v/>
      </c>
      <c r="O191" s="311">
        <f>'MCC_maquettes2018-2019'!O258</f>
        <v>18</v>
      </c>
      <c r="P191" s="133" t="str">
        <f>'MCC_maquettes2018-2019'!P258</f>
        <v/>
      </c>
      <c r="Q191" s="317">
        <f t="shared" ref="Q191" si="137">V191+AA191+AF191+AK191</f>
        <v>9.5294117647058822</v>
      </c>
      <c r="R191" s="21"/>
      <c r="S191" s="22"/>
      <c r="T191" s="22"/>
      <c r="U191" s="22"/>
      <c r="V191" s="376"/>
      <c r="W191" s="22">
        <v>1</v>
      </c>
      <c r="X191" s="198">
        <v>5</v>
      </c>
      <c r="Y191" s="22">
        <f>SUM(O191)</f>
        <v>18</v>
      </c>
      <c r="Z191" s="229">
        <f t="shared" ref="Z191" si="138">X191*Y191</f>
        <v>90</v>
      </c>
      <c r="AA191" s="229">
        <f>Z191*M191%</f>
        <v>9.5294117647058822</v>
      </c>
      <c r="AB191" s="22"/>
      <c r="AC191" s="198"/>
      <c r="AD191" s="108"/>
      <c r="AE191" s="151"/>
      <c r="AF191" s="151"/>
      <c r="AG191" s="152"/>
      <c r="AH191" s="221"/>
      <c r="AI191" s="108"/>
      <c r="AJ191" s="153"/>
      <c r="AK191" s="151"/>
    </row>
    <row r="192" spans="1:37" ht="23.25" customHeight="1">
      <c r="A192" s="18"/>
      <c r="B192" s="456" t="str">
        <f>'MCC_maquettes2018-2019'!C259</f>
        <v>Introduction à l'iconographie Espagnol S4</v>
      </c>
      <c r="C192" s="457"/>
      <c r="D192" s="458"/>
      <c r="E192" s="458"/>
      <c r="F192" s="458"/>
      <c r="G192" s="459"/>
      <c r="H192" s="460" t="s">
        <v>46</v>
      </c>
      <c r="I192" s="480">
        <v>3</v>
      </c>
      <c r="J192" s="461"/>
      <c r="K192" s="459">
        <v>18</v>
      </c>
      <c r="L192" s="459">
        <v>31</v>
      </c>
      <c r="M192" s="459">
        <f>(K192/L192)*100</f>
        <v>58.064516129032263</v>
      </c>
      <c r="N192" s="128" t="str">
        <f>'MCC_maquettes2018-2019'!N259</f>
        <v/>
      </c>
      <c r="O192" s="311">
        <f>'MCC_maquettes2018-2019'!O259</f>
        <v>18</v>
      </c>
      <c r="P192" s="133" t="str">
        <f>'MCC_maquettes2018-2019'!P259</f>
        <v/>
      </c>
      <c r="Q192" s="317">
        <f>V192+AA192+AF192+AK192</f>
        <v>10.451612903225808</v>
      </c>
      <c r="R192" s="21"/>
      <c r="S192" s="22"/>
      <c r="T192" s="22"/>
      <c r="U192" s="22"/>
      <c r="V192" s="376"/>
      <c r="W192" s="22">
        <v>1</v>
      </c>
      <c r="X192" s="198">
        <v>1</v>
      </c>
      <c r="Y192" s="22">
        <f>SUM(O192)</f>
        <v>18</v>
      </c>
      <c r="Z192" s="22">
        <f>X192*Y192</f>
        <v>18</v>
      </c>
      <c r="AA192" s="229">
        <f>Z192*M192%</f>
        <v>10.451612903225808</v>
      </c>
      <c r="AB192" s="22"/>
      <c r="AC192" s="198"/>
      <c r="AD192" s="108"/>
      <c r="AE192" s="151"/>
      <c r="AF192" s="151"/>
      <c r="AG192" s="152"/>
      <c r="AH192" s="221"/>
      <c r="AI192" s="108"/>
      <c r="AJ192" s="153"/>
      <c r="AK192" s="151"/>
    </row>
    <row r="193" spans="1:37" ht="30.75" customHeight="1">
      <c r="A193" s="87"/>
      <c r="B193" s="88"/>
      <c r="C193" s="89"/>
      <c r="D193" s="89"/>
      <c r="E193" s="89"/>
      <c r="F193" s="89"/>
      <c r="G193" s="89"/>
      <c r="H193" s="89"/>
      <c r="I193" s="109" t="s">
        <v>31</v>
      </c>
      <c r="J193" s="110"/>
      <c r="K193" s="314"/>
      <c r="L193" s="314"/>
      <c r="M193" s="314"/>
      <c r="N193" s="89"/>
      <c r="O193" s="89"/>
      <c r="P193" s="89"/>
      <c r="Q193" s="321" t="e">
        <f>SUM(Q142:Q192)</f>
        <v>#REF!</v>
      </c>
      <c r="R193" s="91"/>
      <c r="S193" s="92"/>
      <c r="T193" s="92"/>
      <c r="U193" s="92"/>
      <c r="V193" s="425"/>
      <c r="W193" s="92"/>
      <c r="X193" s="202"/>
      <c r="Y193" s="92"/>
      <c r="Z193" s="92"/>
      <c r="AA193" s="92"/>
      <c r="AB193" s="92"/>
      <c r="AC193" s="202"/>
      <c r="AD193" s="111"/>
      <c r="AE193" s="111"/>
      <c r="AF193" s="111"/>
      <c r="AG193" s="111"/>
      <c r="AH193" s="222"/>
      <c r="AI193" s="111"/>
      <c r="AJ193" s="111"/>
      <c r="AK193" s="111"/>
    </row>
    <row r="194" spans="1:37" ht="30.75" customHeight="1">
      <c r="A194" s="118"/>
      <c r="B194" s="119" t="s">
        <v>32</v>
      </c>
      <c r="C194" s="118"/>
      <c r="D194" s="118"/>
      <c r="E194" s="118"/>
      <c r="F194" s="118"/>
      <c r="G194" s="118"/>
      <c r="H194" s="118"/>
      <c r="I194" s="118"/>
      <c r="J194" s="118"/>
      <c r="K194" s="120"/>
      <c r="L194" s="120"/>
      <c r="M194" s="120"/>
      <c r="N194" s="118"/>
      <c r="O194" s="118"/>
      <c r="P194" s="121"/>
      <c r="Q194" s="122"/>
      <c r="R194" s="123"/>
      <c r="S194" s="124"/>
      <c r="T194" s="124"/>
      <c r="U194" s="124"/>
      <c r="V194" s="431"/>
      <c r="W194" s="124"/>
      <c r="X194" s="210"/>
      <c r="Y194" s="124"/>
      <c r="Z194" s="124"/>
      <c r="AA194" s="124"/>
      <c r="AB194" s="124"/>
      <c r="AC194" s="210"/>
      <c r="AD194" s="125"/>
      <c r="AE194" s="125"/>
      <c r="AF194" s="125"/>
      <c r="AG194" s="125"/>
      <c r="AH194" s="225"/>
      <c r="AI194" s="125"/>
      <c r="AJ194" s="125"/>
      <c r="AK194" s="125"/>
    </row>
    <row r="195" spans="1:37" ht="30.75" customHeight="1">
      <c r="A195" s="389"/>
      <c r="B195" s="390" t="s">
        <v>60</v>
      </c>
      <c r="C195" s="389"/>
      <c r="D195" s="389"/>
      <c r="E195" s="389"/>
      <c r="F195" s="389"/>
      <c r="G195" s="389"/>
      <c r="H195" s="391"/>
      <c r="I195" s="391"/>
      <c r="J195" s="391"/>
      <c r="K195" s="392"/>
      <c r="L195" s="392"/>
      <c r="M195" s="392"/>
      <c r="N195" s="391"/>
      <c r="O195" s="391"/>
      <c r="P195" s="393"/>
      <c r="Q195" s="394"/>
      <c r="R195" s="395"/>
      <c r="S195" s="396"/>
      <c r="T195" s="396"/>
      <c r="U195" s="396"/>
      <c r="V195" s="432"/>
      <c r="W195" s="396"/>
      <c r="X195" s="397"/>
      <c r="Y195" s="396"/>
      <c r="Z195" s="396"/>
      <c r="AA195" s="396"/>
      <c r="AB195" s="396"/>
      <c r="AC195" s="397"/>
      <c r="AD195" s="398"/>
      <c r="AE195" s="398"/>
      <c r="AF195" s="398"/>
      <c r="AG195" s="398"/>
      <c r="AH195" s="399"/>
      <c r="AI195" s="398"/>
      <c r="AJ195" s="398"/>
      <c r="AK195" s="398"/>
    </row>
    <row r="196" spans="1:37" ht="30.75" customHeight="1">
      <c r="A196" s="238"/>
      <c r="B196" s="490" t="str">
        <f>'MCC_maquettes2018-2019'!C311</f>
        <v>PRATIQUE ET STRUCTURE DE LA LANGUE S5 : ESPAGNOL</v>
      </c>
      <c r="C196" s="239"/>
      <c r="D196" s="240"/>
      <c r="E196" s="240"/>
      <c r="F196" s="240"/>
      <c r="G196" s="242"/>
      <c r="H196" s="384" t="s">
        <v>59</v>
      </c>
      <c r="I196" s="481">
        <v>10</v>
      </c>
      <c r="J196" s="385" t="s">
        <v>45</v>
      </c>
      <c r="K196" s="312"/>
      <c r="L196" s="312"/>
      <c r="M196" s="242"/>
      <c r="N196" s="386"/>
      <c r="O196" s="387"/>
      <c r="P196" s="246"/>
      <c r="Q196" s="247"/>
      <c r="R196" s="248"/>
      <c r="S196" s="249"/>
      <c r="T196" s="249"/>
      <c r="U196" s="249"/>
      <c r="V196" s="423"/>
      <c r="W196" s="249"/>
      <c r="X196" s="251"/>
      <c r="Y196" s="249"/>
      <c r="Z196" s="249"/>
      <c r="AA196" s="249"/>
      <c r="AB196" s="249"/>
      <c r="AC196" s="251"/>
      <c r="AD196" s="255"/>
      <c r="AE196" s="252"/>
      <c r="AF196" s="252"/>
      <c r="AG196" s="253"/>
      <c r="AH196" s="254"/>
      <c r="AI196" s="255"/>
      <c r="AJ196" s="256"/>
      <c r="AK196" s="252"/>
    </row>
    <row r="197" spans="1:37" ht="30.75" customHeight="1">
      <c r="A197" s="186"/>
      <c r="B197" s="234" t="str">
        <f>'MCC_maquettes2018-2019'!C312</f>
        <v>Linguistique diachronique Espagnol  S5</v>
      </c>
      <c r="C197" s="132"/>
      <c r="D197" s="129"/>
      <c r="E197" s="129"/>
      <c r="F197" s="129"/>
      <c r="G197" s="131"/>
      <c r="H197" s="308" t="s">
        <v>44</v>
      </c>
      <c r="I197" s="421">
        <v>2</v>
      </c>
      <c r="J197" s="309" t="s">
        <v>45</v>
      </c>
      <c r="K197" s="131">
        <v>17</v>
      </c>
      <c r="L197" s="131">
        <v>17</v>
      </c>
      <c r="M197" s="131">
        <f t="shared" ref="M197:M251" si="139">(K197/L197)*100</f>
        <v>100</v>
      </c>
      <c r="N197" s="128">
        <f>'MCC_maquettes2018-2019'!N312</f>
        <v>0</v>
      </c>
      <c r="O197" s="311">
        <f>'MCC_maquettes2018-2019'!O312</f>
        <v>12</v>
      </c>
      <c r="P197" s="133">
        <f>'MCC_maquettes2018-2019'!P312</f>
        <v>0</v>
      </c>
      <c r="Q197" s="317">
        <f t="shared" ref="Q197:Q251" si="140">V197+AA197+AF197+AK197</f>
        <v>12</v>
      </c>
      <c r="R197" s="135">
        <v>1.5</v>
      </c>
      <c r="S197" s="136">
        <v>1</v>
      </c>
      <c r="T197" s="136">
        <f>SUM(N197)</f>
        <v>0</v>
      </c>
      <c r="U197" s="22">
        <f t="shared" ref="U197:U219" si="141">T197*R197</f>
        <v>0</v>
      </c>
      <c r="V197" s="376">
        <f>U197*M197%</f>
        <v>0</v>
      </c>
      <c r="W197" s="136">
        <v>1</v>
      </c>
      <c r="X197" s="201">
        <v>1</v>
      </c>
      <c r="Y197" s="136">
        <f>SUM(O197)</f>
        <v>12</v>
      </c>
      <c r="Z197" s="229">
        <f t="shared" ref="Z197:Z251" si="142">X197*Y197</f>
        <v>12</v>
      </c>
      <c r="AA197" s="229">
        <f>Z197*M197%</f>
        <v>12</v>
      </c>
      <c r="AB197" s="136"/>
      <c r="AC197" s="201"/>
      <c r="AD197" s="137"/>
      <c r="AE197" s="151"/>
      <c r="AF197" s="151"/>
      <c r="AG197" s="152"/>
      <c r="AH197" s="224"/>
      <c r="AI197" s="137"/>
      <c r="AJ197" s="153"/>
      <c r="AK197" s="151"/>
    </row>
    <row r="198" spans="1:37" ht="30.75" customHeight="1">
      <c r="A198" s="186"/>
      <c r="B198" s="234" t="str">
        <f>'MCC_maquettes2018-2019'!C313</f>
        <v>Thème oral  Espagnol S5</v>
      </c>
      <c r="C198" s="132"/>
      <c r="D198" s="129"/>
      <c r="E198" s="129"/>
      <c r="F198" s="129"/>
      <c r="G198" s="131"/>
      <c r="H198" s="308" t="s">
        <v>44</v>
      </c>
      <c r="I198" s="421">
        <v>2</v>
      </c>
      <c r="J198" s="309" t="s">
        <v>45</v>
      </c>
      <c r="K198" s="131">
        <v>20</v>
      </c>
      <c r="L198" s="131">
        <v>20</v>
      </c>
      <c r="M198" s="131">
        <f t="shared" si="139"/>
        <v>100</v>
      </c>
      <c r="N198" s="128">
        <f>'MCC_maquettes2018-2019'!N313</f>
        <v>0</v>
      </c>
      <c r="O198" s="311">
        <f>'MCC_maquettes2018-2019'!O313</f>
        <v>0</v>
      </c>
      <c r="P198" s="133">
        <f>'MCC_maquettes2018-2019'!P313</f>
        <v>12</v>
      </c>
      <c r="Q198" s="317">
        <f t="shared" si="140"/>
        <v>8</v>
      </c>
      <c r="R198" s="135"/>
      <c r="S198" s="136"/>
      <c r="T198" s="136"/>
      <c r="U198" s="22"/>
      <c r="V198" s="376"/>
      <c r="W198" s="136"/>
      <c r="X198" s="201"/>
      <c r="Y198" s="136"/>
      <c r="Z198" s="229"/>
      <c r="AA198" s="229"/>
      <c r="AB198" s="136"/>
      <c r="AC198" s="201"/>
      <c r="AD198" s="137"/>
      <c r="AE198" s="151"/>
      <c r="AF198" s="151"/>
      <c r="AG198" s="466" t="s">
        <v>69</v>
      </c>
      <c r="AH198" s="467">
        <v>1</v>
      </c>
      <c r="AI198" s="468">
        <v>12</v>
      </c>
      <c r="AJ198" s="468">
        <f>(AH198*AI198)*2/3</f>
        <v>8</v>
      </c>
      <c r="AK198" s="469">
        <v>8</v>
      </c>
    </row>
    <row r="199" spans="1:37" ht="30.75" customHeight="1">
      <c r="A199" s="186"/>
      <c r="B199" s="234" t="str">
        <f>'MCC_maquettes2018-2019'!C314</f>
        <v>Thème  Espagnol S5</v>
      </c>
      <c r="C199" s="132"/>
      <c r="D199" s="129"/>
      <c r="E199" s="130"/>
      <c r="F199" s="130"/>
      <c r="G199" s="131"/>
      <c r="H199" s="308" t="s">
        <v>46</v>
      </c>
      <c r="I199" s="421">
        <v>3</v>
      </c>
      <c r="J199" s="309" t="s">
        <v>45</v>
      </c>
      <c r="K199" s="131">
        <v>20</v>
      </c>
      <c r="L199" s="131">
        <v>20</v>
      </c>
      <c r="M199" s="131">
        <f t="shared" si="139"/>
        <v>100</v>
      </c>
      <c r="N199" s="128">
        <f>'MCC_maquettes2018-2019'!N314</f>
        <v>0</v>
      </c>
      <c r="O199" s="311">
        <f>'MCC_maquettes2018-2019'!O314</f>
        <v>18</v>
      </c>
      <c r="P199" s="133">
        <f>'MCC_maquettes2018-2019'!P314</f>
        <v>0</v>
      </c>
      <c r="Q199" s="317">
        <f t="shared" si="140"/>
        <v>18</v>
      </c>
      <c r="R199" s="135"/>
      <c r="S199" s="136"/>
      <c r="T199" s="136"/>
      <c r="U199" s="22"/>
      <c r="V199" s="376"/>
      <c r="W199" s="136">
        <v>1</v>
      </c>
      <c r="X199" s="201">
        <v>1</v>
      </c>
      <c r="Y199" s="136">
        <f>SUM(O199)</f>
        <v>18</v>
      </c>
      <c r="Z199" s="229">
        <f t="shared" si="142"/>
        <v>18</v>
      </c>
      <c r="AA199" s="229">
        <f>Z199*M199%</f>
        <v>18</v>
      </c>
      <c r="AB199" s="136"/>
      <c r="AC199" s="201"/>
      <c r="AD199" s="137"/>
      <c r="AE199" s="151"/>
      <c r="AF199" s="151"/>
      <c r="AG199" s="152"/>
      <c r="AH199" s="224"/>
      <c r="AI199" s="137"/>
      <c r="AJ199" s="153"/>
      <c r="AK199" s="151"/>
    </row>
    <row r="200" spans="1:37" ht="30.75" customHeight="1">
      <c r="A200" s="186"/>
      <c r="B200" s="234" t="str">
        <f>'MCC_maquettes2018-2019'!C315</f>
        <v>Version  Espagnol S5</v>
      </c>
      <c r="C200" s="132"/>
      <c r="D200" s="129"/>
      <c r="E200" s="129"/>
      <c r="F200" s="129"/>
      <c r="G200" s="131"/>
      <c r="H200" s="308" t="s">
        <v>46</v>
      </c>
      <c r="I200" s="421">
        <v>3</v>
      </c>
      <c r="J200" s="309" t="s">
        <v>45</v>
      </c>
      <c r="K200" s="131">
        <v>17</v>
      </c>
      <c r="L200" s="131">
        <v>17</v>
      </c>
      <c r="M200" s="131">
        <f t="shared" si="139"/>
        <v>100</v>
      </c>
      <c r="N200" s="128">
        <f>'MCC_maquettes2018-2019'!N315</f>
        <v>0</v>
      </c>
      <c r="O200" s="311">
        <f>'MCC_maquettes2018-2019'!O315</f>
        <v>18</v>
      </c>
      <c r="P200" s="133">
        <f>'MCC_maquettes2018-2019'!P315</f>
        <v>0</v>
      </c>
      <c r="Q200" s="317">
        <f t="shared" si="140"/>
        <v>18</v>
      </c>
      <c r="R200" s="135"/>
      <c r="S200" s="136"/>
      <c r="T200" s="136"/>
      <c r="U200" s="22"/>
      <c r="V200" s="376"/>
      <c r="W200" s="136">
        <v>1</v>
      </c>
      <c r="X200" s="201">
        <v>1</v>
      </c>
      <c r="Y200" s="136">
        <f>SUM(O200)</f>
        <v>18</v>
      </c>
      <c r="Z200" s="229">
        <f t="shared" si="142"/>
        <v>18</v>
      </c>
      <c r="AA200" s="229">
        <f>Z200*M200%</f>
        <v>18</v>
      </c>
      <c r="AB200" s="136"/>
      <c r="AC200" s="201"/>
      <c r="AD200" s="137"/>
      <c r="AE200" s="151"/>
      <c r="AF200" s="151"/>
      <c r="AG200" s="152"/>
      <c r="AH200" s="224"/>
      <c r="AI200" s="137"/>
      <c r="AJ200" s="153"/>
      <c r="AK200" s="151"/>
    </row>
    <row r="201" spans="1:37" ht="30.75" customHeight="1">
      <c r="A201" s="258"/>
      <c r="B201" s="402" t="str">
        <f>'MCC_maquettes2018-2019'!C316</f>
        <v>LITTÉRATURE HISPANIQUE S5</v>
      </c>
      <c r="C201" s="260"/>
      <c r="D201" s="261"/>
      <c r="E201" s="261"/>
      <c r="F201" s="262"/>
      <c r="G201" s="263"/>
      <c r="H201" s="403" t="s">
        <v>58</v>
      </c>
      <c r="I201" s="439">
        <v>6</v>
      </c>
      <c r="J201" s="404" t="s">
        <v>45</v>
      </c>
      <c r="K201" s="388"/>
      <c r="L201" s="388"/>
      <c r="M201" s="263"/>
      <c r="N201" s="405"/>
      <c r="O201" s="406"/>
      <c r="P201" s="265"/>
      <c r="Q201" s="266"/>
      <c r="R201" s="68"/>
      <c r="S201" s="70"/>
      <c r="T201" s="70"/>
      <c r="U201" s="70"/>
      <c r="V201" s="422"/>
      <c r="W201" s="70"/>
      <c r="X201" s="205"/>
      <c r="Y201" s="70"/>
      <c r="Z201" s="70"/>
      <c r="AA201" s="70"/>
      <c r="AB201" s="70"/>
      <c r="AC201" s="205"/>
      <c r="AD201" s="271"/>
      <c r="AE201" s="268"/>
      <c r="AF201" s="268"/>
      <c r="AG201" s="269"/>
      <c r="AH201" s="270"/>
      <c r="AI201" s="271"/>
      <c r="AJ201" s="272"/>
      <c r="AK201" s="268"/>
    </row>
    <row r="202" spans="1:37" ht="30.75" customHeight="1">
      <c r="A202" s="186"/>
      <c r="B202" s="234" t="str">
        <f>'MCC_maquettes2018-2019'!C317</f>
        <v>Littérature espagnole S5</v>
      </c>
      <c r="C202" s="132"/>
      <c r="D202" s="129"/>
      <c r="E202" s="129"/>
      <c r="F202" s="130"/>
      <c r="G202" s="131"/>
      <c r="H202" s="308" t="s">
        <v>46</v>
      </c>
      <c r="I202" s="421">
        <v>3</v>
      </c>
      <c r="J202" s="309" t="s">
        <v>45</v>
      </c>
      <c r="K202" s="131">
        <v>17</v>
      </c>
      <c r="L202" s="131">
        <v>17</v>
      </c>
      <c r="M202" s="131">
        <f t="shared" si="139"/>
        <v>100</v>
      </c>
      <c r="N202" s="310">
        <f>'MCC_maquettes2018-2019'!N317</f>
        <v>0</v>
      </c>
      <c r="O202" s="311">
        <f>'MCC_maquettes2018-2019'!O317</f>
        <v>30</v>
      </c>
      <c r="P202" s="133">
        <f>'MCC_maquettes2018-2019'!P317</f>
        <v>0</v>
      </c>
      <c r="Q202" s="317">
        <f t="shared" si="140"/>
        <v>30</v>
      </c>
      <c r="R202" s="135">
        <v>1.5</v>
      </c>
      <c r="S202" s="136">
        <v>1</v>
      </c>
      <c r="T202" s="136">
        <f>SUM(N202)</f>
        <v>0</v>
      </c>
      <c r="U202" s="22">
        <f t="shared" si="141"/>
        <v>0</v>
      </c>
      <c r="V202" s="376">
        <f>U202*M202%</f>
        <v>0</v>
      </c>
      <c r="W202" s="136">
        <v>1</v>
      </c>
      <c r="X202" s="201">
        <v>1</v>
      </c>
      <c r="Y202" s="136">
        <f>SUM(O202)</f>
        <v>30</v>
      </c>
      <c r="Z202" s="22">
        <f t="shared" si="142"/>
        <v>30</v>
      </c>
      <c r="AA202" s="229">
        <f>Z202*M202%</f>
        <v>30</v>
      </c>
      <c r="AB202" s="136"/>
      <c r="AC202" s="201"/>
      <c r="AD202" s="137"/>
      <c r="AE202" s="151"/>
      <c r="AF202" s="151"/>
      <c r="AG202" s="152"/>
      <c r="AH202" s="224"/>
      <c r="AI202" s="137"/>
      <c r="AJ202" s="153"/>
      <c r="AK202" s="151"/>
    </row>
    <row r="203" spans="1:37" ht="30.75" customHeight="1">
      <c r="A203" s="186"/>
      <c r="B203" s="234" t="str">
        <f>'MCC_maquettes2018-2019'!C318</f>
        <v>Littérature latino-américaine S5</v>
      </c>
      <c r="C203" s="132"/>
      <c r="D203" s="129"/>
      <c r="E203" s="129"/>
      <c r="F203" s="130"/>
      <c r="G203" s="131"/>
      <c r="H203" s="308" t="s">
        <v>46</v>
      </c>
      <c r="I203" s="421">
        <v>3</v>
      </c>
      <c r="J203" s="309" t="s">
        <v>45</v>
      </c>
      <c r="K203" s="131">
        <v>17</v>
      </c>
      <c r="L203" s="131">
        <v>17</v>
      </c>
      <c r="M203" s="131">
        <f t="shared" si="139"/>
        <v>100</v>
      </c>
      <c r="N203" s="310">
        <f>'MCC_maquettes2018-2019'!N318</f>
        <v>0</v>
      </c>
      <c r="O203" s="311">
        <f>'MCC_maquettes2018-2019'!O318</f>
        <v>30</v>
      </c>
      <c r="P203" s="133">
        <f>'MCC_maquettes2018-2019'!P318</f>
        <v>0</v>
      </c>
      <c r="Q203" s="317">
        <f t="shared" si="140"/>
        <v>30</v>
      </c>
      <c r="R203" s="135">
        <v>1.5</v>
      </c>
      <c r="S203" s="136">
        <v>1</v>
      </c>
      <c r="T203" s="136">
        <f>SUM(N203)</f>
        <v>0</v>
      </c>
      <c r="U203" s="22">
        <f t="shared" si="141"/>
        <v>0</v>
      </c>
      <c r="V203" s="376">
        <f>U203*M203%</f>
        <v>0</v>
      </c>
      <c r="W203" s="136">
        <v>1</v>
      </c>
      <c r="X203" s="201">
        <v>1</v>
      </c>
      <c r="Y203" s="136">
        <f>SUM(O203)</f>
        <v>30</v>
      </c>
      <c r="Z203" s="22">
        <f t="shared" si="142"/>
        <v>30</v>
      </c>
      <c r="AA203" s="229">
        <f>Z203*M203%</f>
        <v>30</v>
      </c>
      <c r="AB203" s="136"/>
      <c r="AC203" s="201"/>
      <c r="AD203" s="137"/>
      <c r="AE203" s="151"/>
      <c r="AF203" s="151"/>
      <c r="AG203" s="152"/>
      <c r="AH203" s="224"/>
      <c r="AI203" s="137"/>
      <c r="AJ203" s="153"/>
      <c r="AK203" s="151"/>
    </row>
    <row r="204" spans="1:37" ht="30.75" customHeight="1">
      <c r="A204" s="258"/>
      <c r="B204" s="402" t="str">
        <f>'MCC_maquettes2018-2019'!C319</f>
        <v>CIVILISATION HISPANIQUE S5</v>
      </c>
      <c r="C204" s="260"/>
      <c r="D204" s="261"/>
      <c r="E204" s="262"/>
      <c r="F204" s="261"/>
      <c r="G204" s="263"/>
      <c r="H204" s="403" t="s">
        <v>58</v>
      </c>
      <c r="I204" s="439">
        <v>6</v>
      </c>
      <c r="J204" s="404" t="s">
        <v>45</v>
      </c>
      <c r="K204" s="388"/>
      <c r="L204" s="388"/>
      <c r="M204" s="263"/>
      <c r="N204" s="405"/>
      <c r="O204" s="406"/>
      <c r="P204" s="265"/>
      <c r="Q204" s="266"/>
      <c r="R204" s="68"/>
      <c r="S204" s="70"/>
      <c r="T204" s="70"/>
      <c r="U204" s="70"/>
      <c r="V204" s="422"/>
      <c r="W204" s="70"/>
      <c r="X204" s="205"/>
      <c r="Y204" s="70"/>
      <c r="Z204" s="70"/>
      <c r="AA204" s="70"/>
      <c r="AB204" s="70"/>
      <c r="AC204" s="205"/>
      <c r="AD204" s="271"/>
      <c r="AE204" s="268"/>
      <c r="AF204" s="268"/>
      <c r="AG204" s="269"/>
      <c r="AH204" s="270"/>
      <c r="AI204" s="271"/>
      <c r="AJ204" s="272"/>
      <c r="AK204" s="268"/>
    </row>
    <row r="205" spans="1:37" ht="30.75" customHeight="1">
      <c r="A205" s="186"/>
      <c r="B205" s="234" t="str">
        <f>'MCC_maquettes2018-2019'!C320</f>
        <v>Civilisation espagnole S5</v>
      </c>
      <c r="C205" s="132"/>
      <c r="D205" s="130"/>
      <c r="E205" s="130"/>
      <c r="F205" s="130"/>
      <c r="G205" s="131"/>
      <c r="H205" s="308" t="s">
        <v>46</v>
      </c>
      <c r="I205" s="421">
        <v>3</v>
      </c>
      <c r="J205" s="309" t="s">
        <v>45</v>
      </c>
      <c r="K205" s="131">
        <v>15</v>
      </c>
      <c r="L205" s="131">
        <v>15</v>
      </c>
      <c r="M205" s="131">
        <f t="shared" si="139"/>
        <v>100</v>
      </c>
      <c r="N205" s="549">
        <f>'MCC_maquettes2018-2019'!N320</f>
        <v>0</v>
      </c>
      <c r="O205" s="341">
        <f>'MCC_maquettes2018-2019'!O320</f>
        <v>18</v>
      </c>
      <c r="P205" s="133">
        <f>'MCC_maquettes2018-2019'!P320</f>
        <v>0</v>
      </c>
      <c r="Q205" s="317">
        <f t="shared" si="140"/>
        <v>18</v>
      </c>
      <c r="R205" s="135">
        <v>1.5</v>
      </c>
      <c r="S205" s="136">
        <v>1</v>
      </c>
      <c r="T205" s="136">
        <f>SUM(N205)</f>
        <v>0</v>
      </c>
      <c r="U205" s="22">
        <f t="shared" si="141"/>
        <v>0</v>
      </c>
      <c r="V205" s="376">
        <f>U205*M205%</f>
        <v>0</v>
      </c>
      <c r="W205" s="136">
        <v>1</v>
      </c>
      <c r="X205" s="201">
        <v>1</v>
      </c>
      <c r="Y205" s="136">
        <f>SUM(O205)</f>
        <v>18</v>
      </c>
      <c r="Z205" s="22">
        <f t="shared" si="142"/>
        <v>18</v>
      </c>
      <c r="AA205" s="229">
        <f>Z205*M205%</f>
        <v>18</v>
      </c>
      <c r="AB205" s="136"/>
      <c r="AC205" s="201"/>
      <c r="AD205" s="137"/>
      <c r="AE205" s="151"/>
      <c r="AF205" s="151"/>
      <c r="AG205" s="152"/>
      <c r="AH205" s="224"/>
      <c r="AI205" s="137"/>
      <c r="AJ205" s="153"/>
      <c r="AK205" s="151"/>
    </row>
    <row r="206" spans="1:37" ht="30.75" customHeight="1">
      <c r="A206" s="186"/>
      <c r="B206" s="234" t="str">
        <f>'MCC_maquettes2018-2019'!C321</f>
        <v>Civilisation latino-américaine S5</v>
      </c>
      <c r="C206" s="132"/>
      <c r="D206" s="130"/>
      <c r="E206" s="130"/>
      <c r="F206" s="130"/>
      <c r="G206" s="131"/>
      <c r="H206" s="308" t="s">
        <v>46</v>
      </c>
      <c r="I206" s="421">
        <v>3</v>
      </c>
      <c r="J206" s="309" t="s">
        <v>45</v>
      </c>
      <c r="K206" s="131">
        <v>14</v>
      </c>
      <c r="L206" s="131">
        <v>15</v>
      </c>
      <c r="M206" s="131">
        <f t="shared" si="139"/>
        <v>93.333333333333329</v>
      </c>
      <c r="N206" s="549">
        <f>'MCC_maquettes2018-2019'!N321</f>
        <v>0</v>
      </c>
      <c r="O206" s="341">
        <f>'MCC_maquettes2018-2019'!O321</f>
        <v>18</v>
      </c>
      <c r="P206" s="133">
        <f>'MCC_maquettes2018-2019'!P321</f>
        <v>0</v>
      </c>
      <c r="Q206" s="317">
        <f t="shared" si="140"/>
        <v>16.799999999999997</v>
      </c>
      <c r="R206" s="135">
        <v>1.5</v>
      </c>
      <c r="S206" s="136">
        <v>1</v>
      </c>
      <c r="T206" s="136">
        <f>SUM(N206)</f>
        <v>0</v>
      </c>
      <c r="U206" s="22">
        <f t="shared" si="141"/>
        <v>0</v>
      </c>
      <c r="V206" s="376">
        <f>U206*M206%</f>
        <v>0</v>
      </c>
      <c r="W206" s="136">
        <v>1</v>
      </c>
      <c r="X206" s="201">
        <v>1</v>
      </c>
      <c r="Y206" s="136">
        <f>SUM(O206)</f>
        <v>18</v>
      </c>
      <c r="Z206" s="22">
        <f t="shared" si="142"/>
        <v>18</v>
      </c>
      <c r="AA206" s="229">
        <f>Z206*M206%</f>
        <v>16.799999999999997</v>
      </c>
      <c r="AB206" s="136"/>
      <c r="AC206" s="201"/>
      <c r="AD206" s="137"/>
      <c r="AE206" s="151"/>
      <c r="AF206" s="151"/>
      <c r="AG206" s="152"/>
      <c r="AH206" s="224"/>
      <c r="AI206" s="137"/>
      <c r="AJ206" s="153"/>
      <c r="AK206" s="151"/>
    </row>
    <row r="207" spans="1:37" ht="30.75" customHeight="1">
      <c r="A207" s="238"/>
      <c r="B207" s="490" t="str">
        <f>'MCC_maquettes2018-2019'!C264</f>
        <v>Pratique et structure de la langue : Anglais  S5</v>
      </c>
      <c r="C207" s="239"/>
      <c r="D207" s="240"/>
      <c r="E207" s="241"/>
      <c r="F207" s="240"/>
      <c r="G207" s="242"/>
      <c r="H207" s="245"/>
      <c r="I207" s="245"/>
      <c r="J207" s="245"/>
      <c r="K207" s="312"/>
      <c r="L207" s="312"/>
      <c r="M207" s="242"/>
      <c r="N207" s="245"/>
      <c r="O207" s="245"/>
      <c r="P207" s="246"/>
      <c r="Q207" s="247"/>
      <c r="R207" s="248"/>
      <c r="S207" s="249"/>
      <c r="T207" s="249"/>
      <c r="U207" s="249"/>
      <c r="V207" s="423"/>
      <c r="W207" s="249"/>
      <c r="X207" s="251"/>
      <c r="Y207" s="249"/>
      <c r="Z207" s="249"/>
      <c r="AA207" s="249"/>
      <c r="AB207" s="249"/>
      <c r="AC207" s="251"/>
      <c r="AD207" s="255"/>
      <c r="AE207" s="252"/>
      <c r="AF207" s="252"/>
      <c r="AG207" s="253"/>
      <c r="AH207" s="254"/>
      <c r="AI207" s="255"/>
      <c r="AJ207" s="256"/>
      <c r="AK207" s="252"/>
    </row>
    <row r="208" spans="1:37" ht="30.75" customHeight="1">
      <c r="A208" s="186"/>
      <c r="B208" s="301" t="str">
        <f>'MCC_maquettes2018-2019'!C277</f>
        <v>Concepts fondamentaux S5 Anglais</v>
      </c>
      <c r="C208" s="132"/>
      <c r="D208" s="130"/>
      <c r="E208" s="130"/>
      <c r="F208" s="129"/>
      <c r="G208" s="131"/>
      <c r="H208" s="421">
        <v>2</v>
      </c>
      <c r="I208" s="421">
        <v>2</v>
      </c>
      <c r="J208" s="132"/>
      <c r="K208" s="131">
        <v>79</v>
      </c>
      <c r="L208" s="131">
        <v>79</v>
      </c>
      <c r="M208" s="131">
        <f t="shared" si="139"/>
        <v>100</v>
      </c>
      <c r="N208" s="128">
        <f>'MCC_maquettes2018-2019'!N277</f>
        <v>18</v>
      </c>
      <c r="O208" s="311">
        <f>'MCC_maquettes2018-2019'!O277</f>
        <v>0</v>
      </c>
      <c r="P208" s="133">
        <f>'MCC_maquettes2018-2019'!P277</f>
        <v>0</v>
      </c>
      <c r="Q208" s="317">
        <f t="shared" si="140"/>
        <v>0</v>
      </c>
      <c r="R208" s="135"/>
      <c r="S208" s="136"/>
      <c r="T208" s="136"/>
      <c r="U208" s="22"/>
      <c r="V208" s="376"/>
      <c r="W208" s="136">
        <v>1</v>
      </c>
      <c r="X208" s="201">
        <v>2</v>
      </c>
      <c r="Y208" s="136">
        <f>SUM(O208)</f>
        <v>0</v>
      </c>
      <c r="Z208" s="22">
        <f t="shared" si="142"/>
        <v>0</v>
      </c>
      <c r="AA208" s="229">
        <f>Z208*M208%</f>
        <v>0</v>
      </c>
      <c r="AB208" s="136"/>
      <c r="AC208" s="201"/>
      <c r="AD208" s="137"/>
      <c r="AE208" s="151"/>
      <c r="AF208" s="151"/>
      <c r="AG208" s="152"/>
      <c r="AH208" s="224"/>
      <c r="AI208" s="137"/>
      <c r="AJ208" s="153"/>
      <c r="AK208" s="151"/>
    </row>
    <row r="209" spans="1:37" ht="30.75" customHeight="1">
      <c r="A209" s="258"/>
      <c r="B209" s="259" t="e">
        <f>'MCC_maquettes2018-2019'!#REF!</f>
        <v>#REF!</v>
      </c>
      <c r="C209" s="260"/>
      <c r="D209" s="262"/>
      <c r="E209" s="261"/>
      <c r="F209" s="261"/>
      <c r="G209" s="263"/>
      <c r="H209" s="260"/>
      <c r="I209" s="260"/>
      <c r="J209" s="260"/>
      <c r="K209" s="388"/>
      <c r="L209" s="388"/>
      <c r="M209" s="263"/>
      <c r="N209" s="264"/>
      <c r="O209" s="264"/>
      <c r="P209" s="265"/>
      <c r="Q209" s="409"/>
      <c r="R209" s="68"/>
      <c r="S209" s="70"/>
      <c r="T209" s="70"/>
      <c r="U209" s="70"/>
      <c r="V209" s="422"/>
      <c r="W209" s="70"/>
      <c r="X209" s="205"/>
      <c r="Y209" s="70"/>
      <c r="Z209" s="70"/>
      <c r="AA209" s="70"/>
      <c r="AB209" s="70"/>
      <c r="AC209" s="205"/>
      <c r="AD209" s="271"/>
      <c r="AE209" s="268"/>
      <c r="AF209" s="268"/>
      <c r="AG209" s="269"/>
      <c r="AH209" s="270"/>
      <c r="AI209" s="271"/>
      <c r="AJ209" s="272"/>
      <c r="AK209" s="268"/>
    </row>
    <row r="210" spans="1:37" ht="30.75" customHeight="1">
      <c r="A210" s="186"/>
      <c r="B210" s="301" t="str">
        <f>'MCC_maquettes2018-2019'!C265</f>
        <v>Linguistique anglaise S5</v>
      </c>
      <c r="C210" s="132"/>
      <c r="D210" s="130"/>
      <c r="E210" s="130"/>
      <c r="F210" s="130"/>
      <c r="G210" s="131"/>
      <c r="H210" s="421">
        <v>2</v>
      </c>
      <c r="I210" s="421">
        <v>2</v>
      </c>
      <c r="J210" s="309" t="s">
        <v>48</v>
      </c>
      <c r="K210" s="131">
        <v>36</v>
      </c>
      <c r="L210" s="131">
        <v>49</v>
      </c>
      <c r="M210" s="131">
        <f t="shared" si="139"/>
        <v>73.469387755102048</v>
      </c>
      <c r="N210" s="128">
        <f>'MCC_maquettes2018-2019'!N265</f>
        <v>0</v>
      </c>
      <c r="O210" s="311">
        <f>'MCC_maquettes2018-2019'!O265</f>
        <v>18</v>
      </c>
      <c r="P210" s="133">
        <f>'MCC_maquettes2018-2019'!P265</f>
        <v>0</v>
      </c>
      <c r="Q210" s="317">
        <f t="shared" si="140"/>
        <v>13.224489795918368</v>
      </c>
      <c r="R210" s="135"/>
      <c r="S210" s="136"/>
      <c r="T210" s="136"/>
      <c r="U210" s="22"/>
      <c r="V210" s="376"/>
      <c r="W210" s="136">
        <v>1</v>
      </c>
      <c r="X210" s="201">
        <v>1</v>
      </c>
      <c r="Y210" s="136">
        <f>SUM(O210)</f>
        <v>18</v>
      </c>
      <c r="Z210" s="229">
        <f t="shared" si="142"/>
        <v>18</v>
      </c>
      <c r="AA210" s="229">
        <f>Z210*M210%</f>
        <v>13.224489795918368</v>
      </c>
      <c r="AB210" s="136"/>
      <c r="AC210" s="201"/>
      <c r="AD210" s="137"/>
      <c r="AE210" s="151"/>
      <c r="AF210" s="151"/>
      <c r="AG210" s="152"/>
      <c r="AH210" s="224"/>
      <c r="AI210" s="137"/>
      <c r="AJ210" s="153"/>
      <c r="AK210" s="151"/>
    </row>
    <row r="211" spans="1:37" ht="30.75" customHeight="1">
      <c r="A211" s="186"/>
      <c r="B211" s="301" t="str">
        <f>'MCC_maquettes2018-2019'!C266</f>
        <v>Compréhension et expression orales Anglais S5</v>
      </c>
      <c r="C211" s="132"/>
      <c r="D211" s="130"/>
      <c r="E211" s="130"/>
      <c r="F211" s="130"/>
      <c r="G211" s="131"/>
      <c r="H211" s="421">
        <v>2</v>
      </c>
      <c r="I211" s="421">
        <v>2</v>
      </c>
      <c r="J211" s="309" t="s">
        <v>48</v>
      </c>
      <c r="K211" s="131">
        <v>73</v>
      </c>
      <c r="L211" s="131">
        <v>73</v>
      </c>
      <c r="M211" s="131">
        <f t="shared" si="139"/>
        <v>100</v>
      </c>
      <c r="N211" s="128">
        <f>'MCC_maquettes2018-2019'!N266</f>
        <v>0</v>
      </c>
      <c r="O211" s="311">
        <f>'MCC_maquettes2018-2019'!O266</f>
        <v>0</v>
      </c>
      <c r="P211" s="465">
        <f>'MCC_maquettes2018-2019'!P266</f>
        <v>18</v>
      </c>
      <c r="Q211" s="317">
        <f t="shared" si="140"/>
        <v>8</v>
      </c>
      <c r="R211" s="135"/>
      <c r="S211" s="136"/>
      <c r="T211" s="136"/>
      <c r="U211" s="22"/>
      <c r="V211" s="376"/>
      <c r="W211" s="136"/>
      <c r="X211" s="201"/>
      <c r="Y211" s="136"/>
      <c r="Z211" s="229"/>
      <c r="AA211" s="229"/>
      <c r="AB211" s="136"/>
      <c r="AC211" s="201"/>
      <c r="AD211" s="137"/>
      <c r="AE211" s="151"/>
      <c r="AF211" s="151"/>
      <c r="AG211" s="466" t="s">
        <v>69</v>
      </c>
      <c r="AH211" s="467">
        <v>4</v>
      </c>
      <c r="AI211" s="468">
        <v>12</v>
      </c>
      <c r="AJ211" s="468">
        <f>(AH211*AI211)*2/3</f>
        <v>32</v>
      </c>
      <c r="AK211" s="469">
        <v>8</v>
      </c>
    </row>
    <row r="212" spans="1:37" ht="30.75" customHeight="1">
      <c r="A212" s="126"/>
      <c r="B212" s="301" t="str">
        <f>'MCC_maquettes2018-2019'!C267</f>
        <v>Thème Anglais S5</v>
      </c>
      <c r="C212" s="128"/>
      <c r="D212" s="130"/>
      <c r="E212" s="130"/>
      <c r="F212" s="130"/>
      <c r="G212" s="131"/>
      <c r="H212" s="421">
        <v>3</v>
      </c>
      <c r="I212" s="421">
        <v>3</v>
      </c>
      <c r="J212" s="309" t="s">
        <v>48</v>
      </c>
      <c r="K212" s="131">
        <v>79</v>
      </c>
      <c r="L212" s="131">
        <v>79</v>
      </c>
      <c r="M212" s="131">
        <f t="shared" si="139"/>
        <v>100</v>
      </c>
      <c r="N212" s="128">
        <f>'MCC_maquettes2018-2019'!N267</f>
        <v>0</v>
      </c>
      <c r="O212" s="311">
        <f>'MCC_maquettes2018-2019'!O267</f>
        <v>18</v>
      </c>
      <c r="P212" s="133">
        <f>'MCC_maquettes2018-2019'!P267</f>
        <v>0</v>
      </c>
      <c r="Q212" s="317">
        <f t="shared" si="140"/>
        <v>36</v>
      </c>
      <c r="R212" s="135"/>
      <c r="S212" s="136"/>
      <c r="T212" s="136"/>
      <c r="U212" s="22"/>
      <c r="V212" s="376"/>
      <c r="W212" s="136">
        <v>1</v>
      </c>
      <c r="X212" s="201">
        <v>2</v>
      </c>
      <c r="Y212" s="136">
        <f>SUM(O212)</f>
        <v>18</v>
      </c>
      <c r="Z212" s="229">
        <f t="shared" si="142"/>
        <v>36</v>
      </c>
      <c r="AA212" s="229">
        <f>Z212*M212%</f>
        <v>36</v>
      </c>
      <c r="AB212" s="136"/>
      <c r="AC212" s="201"/>
      <c r="AD212" s="137"/>
      <c r="AE212" s="151"/>
      <c r="AF212" s="151"/>
      <c r="AG212" s="152"/>
      <c r="AH212" s="224"/>
      <c r="AI212" s="137"/>
      <c r="AJ212" s="153"/>
      <c r="AK212" s="151"/>
    </row>
    <row r="213" spans="1:37" ht="30.75" customHeight="1">
      <c r="A213" s="186"/>
      <c r="B213" s="301" t="str">
        <f>'MCC_maquettes2018-2019'!C268</f>
        <v>Version Anglais S5</v>
      </c>
      <c r="C213" s="132"/>
      <c r="D213" s="129"/>
      <c r="E213" s="129"/>
      <c r="F213" s="129"/>
      <c r="G213" s="131"/>
      <c r="H213" s="421">
        <v>3</v>
      </c>
      <c r="I213" s="421">
        <v>3</v>
      </c>
      <c r="J213" s="309" t="s">
        <v>48</v>
      </c>
      <c r="K213" s="131">
        <v>76</v>
      </c>
      <c r="L213" s="131">
        <v>76</v>
      </c>
      <c r="M213" s="131">
        <f t="shared" si="139"/>
        <v>100</v>
      </c>
      <c r="N213" s="128">
        <f>'MCC_maquettes2018-2019'!N268</f>
        <v>0</v>
      </c>
      <c r="O213" s="311">
        <f>'MCC_maquettes2018-2019'!O268</f>
        <v>18</v>
      </c>
      <c r="P213" s="133">
        <f>'MCC_maquettes2018-2019'!P268</f>
        <v>0</v>
      </c>
      <c r="Q213" s="317">
        <f t="shared" si="140"/>
        <v>36</v>
      </c>
      <c r="R213" s="135"/>
      <c r="S213" s="136"/>
      <c r="T213" s="136"/>
      <c r="U213" s="22"/>
      <c r="V213" s="376"/>
      <c r="W213" s="136">
        <v>1</v>
      </c>
      <c r="X213" s="201">
        <v>2</v>
      </c>
      <c r="Y213" s="136">
        <f>SUM(O213)</f>
        <v>18</v>
      </c>
      <c r="Z213" s="229">
        <f t="shared" si="142"/>
        <v>36</v>
      </c>
      <c r="AA213" s="229">
        <f>Z213*M213%</f>
        <v>36</v>
      </c>
      <c r="AB213" s="136"/>
      <c r="AC213" s="201"/>
      <c r="AD213" s="137"/>
      <c r="AE213" s="151"/>
      <c r="AF213" s="151"/>
      <c r="AG213" s="152"/>
      <c r="AH213" s="224"/>
      <c r="AI213" s="137"/>
      <c r="AJ213" s="153"/>
      <c r="AK213" s="151"/>
    </row>
    <row r="214" spans="1:37" ht="30.75" customHeight="1">
      <c r="A214" s="258"/>
      <c r="B214" s="259" t="str">
        <f>'MCC_maquettes2018-2019'!C269</f>
        <v>Littératures Anglophones S5</v>
      </c>
      <c r="C214" s="260"/>
      <c r="D214" s="261"/>
      <c r="E214" s="261"/>
      <c r="F214" s="261"/>
      <c r="G214" s="263"/>
      <c r="H214" s="260"/>
      <c r="I214" s="260"/>
      <c r="J214" s="260"/>
      <c r="K214" s="388"/>
      <c r="L214" s="388"/>
      <c r="M214" s="263"/>
      <c r="N214" s="264"/>
      <c r="O214" s="264"/>
      <c r="P214" s="265"/>
      <c r="Q214" s="266"/>
      <c r="R214" s="68"/>
      <c r="S214" s="70"/>
      <c r="T214" s="70"/>
      <c r="U214" s="70"/>
      <c r="V214" s="422"/>
      <c r="W214" s="70"/>
      <c r="X214" s="205"/>
      <c r="Y214" s="70"/>
      <c r="Z214" s="70"/>
      <c r="AA214" s="70"/>
      <c r="AB214" s="70"/>
      <c r="AC214" s="205"/>
      <c r="AD214" s="271"/>
      <c r="AE214" s="268"/>
      <c r="AF214" s="268"/>
      <c r="AG214" s="269"/>
      <c r="AH214" s="270"/>
      <c r="AI214" s="271"/>
      <c r="AJ214" s="272"/>
      <c r="AK214" s="268"/>
    </row>
    <row r="215" spans="1:37" ht="30.75" customHeight="1">
      <c r="A215" s="186"/>
      <c r="B215" s="301" t="str">
        <f>'MCC_maquettes2018-2019'!C270</f>
        <v>La littérature anglaise au XIXème siècle (GB) / GB English Literature in the 19th Century</v>
      </c>
      <c r="C215" s="132"/>
      <c r="D215" s="129"/>
      <c r="E215" s="129"/>
      <c r="F215" s="129"/>
      <c r="G215" s="131"/>
      <c r="H215" s="421">
        <v>2</v>
      </c>
      <c r="I215" s="421">
        <v>2</v>
      </c>
      <c r="J215" s="309" t="s">
        <v>48</v>
      </c>
      <c r="K215" s="131">
        <v>80</v>
      </c>
      <c r="L215" s="131">
        <v>80</v>
      </c>
      <c r="M215" s="131">
        <f t="shared" si="139"/>
        <v>100</v>
      </c>
      <c r="N215" s="128">
        <f>'MCC_maquettes2018-2019'!N270</f>
        <v>0</v>
      </c>
      <c r="O215" s="311">
        <f>'MCC_maquettes2018-2019'!O270</f>
        <v>18</v>
      </c>
      <c r="P215" s="133">
        <f>'MCC_maquettes2018-2019'!P270</f>
        <v>0</v>
      </c>
      <c r="Q215" s="317">
        <f t="shared" si="140"/>
        <v>36</v>
      </c>
      <c r="R215" s="135"/>
      <c r="S215" s="136"/>
      <c r="T215" s="136"/>
      <c r="U215" s="22"/>
      <c r="V215" s="376"/>
      <c r="W215" s="136">
        <v>1</v>
      </c>
      <c r="X215" s="201">
        <v>2</v>
      </c>
      <c r="Y215" s="136">
        <f>SUM(O215)</f>
        <v>18</v>
      </c>
      <c r="Z215" s="229">
        <f t="shared" si="142"/>
        <v>36</v>
      </c>
      <c r="AA215" s="229">
        <f>Z215*M215%</f>
        <v>36</v>
      </c>
      <c r="AB215" s="136"/>
      <c r="AC215" s="201"/>
      <c r="AD215" s="137"/>
      <c r="AE215" s="151"/>
      <c r="AF215" s="151"/>
      <c r="AG215" s="152"/>
      <c r="AH215" s="224"/>
      <c r="AI215" s="137"/>
      <c r="AJ215" s="153"/>
      <c r="AK215" s="151"/>
    </row>
    <row r="216" spans="1:37" ht="30.75" customHeight="1">
      <c r="A216" s="186"/>
      <c r="B216" s="301" t="str">
        <f>'MCC_maquettes2018-2019'!C271</f>
        <v>La fiction américaine au XIXème siècle / US 19th century American Fiction</v>
      </c>
      <c r="C216" s="132"/>
      <c r="D216" s="129"/>
      <c r="E216" s="129"/>
      <c r="F216" s="129"/>
      <c r="G216" s="131"/>
      <c r="H216" s="421">
        <v>2</v>
      </c>
      <c r="I216" s="421">
        <v>2</v>
      </c>
      <c r="J216" s="309" t="s">
        <v>48</v>
      </c>
      <c r="K216" s="131">
        <v>79</v>
      </c>
      <c r="L216" s="131">
        <v>79</v>
      </c>
      <c r="M216" s="131">
        <f t="shared" si="139"/>
        <v>100</v>
      </c>
      <c r="N216" s="128">
        <f>'MCC_maquettes2018-2019'!N271</f>
        <v>0</v>
      </c>
      <c r="O216" s="311">
        <f>'MCC_maquettes2018-2019'!O271</f>
        <v>18</v>
      </c>
      <c r="P216" s="133">
        <f>'MCC_maquettes2018-2019'!P271</f>
        <v>0</v>
      </c>
      <c r="Q216" s="317">
        <f t="shared" si="140"/>
        <v>36</v>
      </c>
      <c r="R216" s="135"/>
      <c r="S216" s="136"/>
      <c r="T216" s="136"/>
      <c r="U216" s="22"/>
      <c r="V216" s="376"/>
      <c r="W216" s="136">
        <v>1</v>
      </c>
      <c r="X216" s="201">
        <v>2</v>
      </c>
      <c r="Y216" s="136">
        <f>SUM(O216)</f>
        <v>18</v>
      </c>
      <c r="Z216" s="229">
        <f t="shared" si="142"/>
        <v>36</v>
      </c>
      <c r="AA216" s="229">
        <f>Z216*M216%</f>
        <v>36</v>
      </c>
      <c r="AB216" s="136"/>
      <c r="AC216" s="201"/>
      <c r="AD216" s="137"/>
      <c r="AE216" s="151"/>
      <c r="AF216" s="151"/>
      <c r="AG216" s="152"/>
      <c r="AH216" s="224"/>
      <c r="AI216" s="137"/>
      <c r="AJ216" s="153"/>
      <c r="AK216" s="151"/>
    </row>
    <row r="217" spans="1:37" ht="30.75" customHeight="1">
      <c r="A217" s="258"/>
      <c r="B217" s="259" t="str">
        <f>'MCC_maquettes2018-2019'!C272</f>
        <v>Civilisation anglophone S5</v>
      </c>
      <c r="C217" s="260"/>
      <c r="D217" s="261"/>
      <c r="E217" s="261"/>
      <c r="F217" s="261"/>
      <c r="G217" s="263"/>
      <c r="H217" s="260"/>
      <c r="I217" s="260"/>
      <c r="J217" s="264"/>
      <c r="K217" s="388"/>
      <c r="L217" s="388"/>
      <c r="M217" s="263"/>
      <c r="N217" s="264"/>
      <c r="O217" s="264"/>
      <c r="P217" s="265"/>
      <c r="Q217" s="266"/>
      <c r="R217" s="68"/>
      <c r="S217" s="70"/>
      <c r="T217" s="70"/>
      <c r="U217" s="70"/>
      <c r="V217" s="422"/>
      <c r="W217" s="70"/>
      <c r="X217" s="205"/>
      <c r="Y217" s="70"/>
      <c r="Z217" s="410"/>
      <c r="AA217" s="410"/>
      <c r="AB217" s="70"/>
      <c r="AC217" s="205"/>
      <c r="AD217" s="271"/>
      <c r="AE217" s="268"/>
      <c r="AF217" s="268"/>
      <c r="AG217" s="269"/>
      <c r="AH217" s="270"/>
      <c r="AI217" s="271"/>
      <c r="AJ217" s="272"/>
      <c r="AK217" s="268"/>
    </row>
    <row r="218" spans="1:37" ht="30.75" customHeight="1">
      <c r="A218" s="186"/>
      <c r="B218" s="335" t="str">
        <f>'MCC_maquettes2018-2019'!C273</f>
        <v>Histoire sociale et idéologie politique 1 : domaine britannique</v>
      </c>
      <c r="C218" s="132"/>
      <c r="D218" s="129"/>
      <c r="E218" s="130"/>
      <c r="F218" s="129"/>
      <c r="G218" s="131"/>
      <c r="H218" s="421">
        <v>2</v>
      </c>
      <c r="I218" s="421">
        <v>2</v>
      </c>
      <c r="J218" s="309" t="s">
        <v>48</v>
      </c>
      <c r="K218" s="131">
        <v>80</v>
      </c>
      <c r="L218" s="131">
        <v>80</v>
      </c>
      <c r="M218" s="131">
        <f t="shared" si="139"/>
        <v>100</v>
      </c>
      <c r="N218" s="310">
        <f>'MCC_maquettes2018-2019'!N273</f>
        <v>6</v>
      </c>
      <c r="O218" s="311">
        <f>'MCC_maquettes2018-2019'!O273</f>
        <v>12</v>
      </c>
      <c r="P218" s="133">
        <f>'MCC_maquettes2018-2019'!P273</f>
        <v>0</v>
      </c>
      <c r="Q218" s="317">
        <f t="shared" si="140"/>
        <v>33</v>
      </c>
      <c r="R218" s="135">
        <v>1.5</v>
      </c>
      <c r="S218" s="136">
        <v>1</v>
      </c>
      <c r="T218" s="136">
        <f>SUM(N218)</f>
        <v>6</v>
      </c>
      <c r="U218" s="22">
        <f t="shared" si="141"/>
        <v>9</v>
      </c>
      <c r="V218" s="376">
        <f>U218*M218%</f>
        <v>9</v>
      </c>
      <c r="W218" s="136">
        <v>1</v>
      </c>
      <c r="X218" s="201">
        <v>2</v>
      </c>
      <c r="Y218" s="136">
        <f t="shared" ref="Y218:Y225" si="143">SUM(O218)</f>
        <v>12</v>
      </c>
      <c r="Z218" s="229">
        <f t="shared" si="142"/>
        <v>24</v>
      </c>
      <c r="AA218" s="229">
        <f t="shared" ref="AA218:AA225" si="144">Z218*M218%</f>
        <v>24</v>
      </c>
      <c r="AB218" s="136"/>
      <c r="AC218" s="201"/>
      <c r="AD218" s="137"/>
      <c r="AE218" s="151"/>
      <c r="AF218" s="151"/>
      <c r="AG218" s="152"/>
      <c r="AH218" s="224"/>
      <c r="AI218" s="137"/>
      <c r="AJ218" s="153"/>
      <c r="AK218" s="151"/>
    </row>
    <row r="219" spans="1:37" ht="30.75" customHeight="1">
      <c r="A219" s="126"/>
      <c r="B219" s="335" t="str">
        <f>'MCC_maquettes2018-2019'!C274</f>
        <v>Histoire sociale contemporaine: domaine nord-américain</v>
      </c>
      <c r="C219" s="128"/>
      <c r="D219" s="130"/>
      <c r="E219" s="130"/>
      <c r="F219" s="130"/>
      <c r="G219" s="131"/>
      <c r="H219" s="421">
        <v>2</v>
      </c>
      <c r="I219" s="421">
        <v>2</v>
      </c>
      <c r="J219" s="309" t="s">
        <v>48</v>
      </c>
      <c r="K219" s="131">
        <v>79</v>
      </c>
      <c r="L219" s="131">
        <v>79</v>
      </c>
      <c r="M219" s="131">
        <f t="shared" si="139"/>
        <v>100</v>
      </c>
      <c r="N219" s="310">
        <f>'MCC_maquettes2018-2019'!N274</f>
        <v>6</v>
      </c>
      <c r="O219" s="311">
        <f>'MCC_maquettes2018-2019'!O274</f>
        <v>12</v>
      </c>
      <c r="P219" s="133">
        <f>'MCC_maquettes2018-2019'!P274</f>
        <v>0</v>
      </c>
      <c r="Q219" s="317">
        <f t="shared" si="140"/>
        <v>33</v>
      </c>
      <c r="R219" s="135">
        <v>1.5</v>
      </c>
      <c r="S219" s="136">
        <v>1</v>
      </c>
      <c r="T219" s="136">
        <f>SUM(N219)</f>
        <v>6</v>
      </c>
      <c r="U219" s="22">
        <f t="shared" si="141"/>
        <v>9</v>
      </c>
      <c r="V219" s="376">
        <f>U219*M219%</f>
        <v>9</v>
      </c>
      <c r="W219" s="136">
        <v>1</v>
      </c>
      <c r="X219" s="201">
        <v>2</v>
      </c>
      <c r="Y219" s="136">
        <f t="shared" si="143"/>
        <v>12</v>
      </c>
      <c r="Z219" s="229">
        <f t="shared" si="142"/>
        <v>24</v>
      </c>
      <c r="AA219" s="229">
        <f t="shared" si="144"/>
        <v>24</v>
      </c>
      <c r="AB219" s="136"/>
      <c r="AC219" s="201"/>
      <c r="AD219" s="137"/>
      <c r="AE219" s="151"/>
      <c r="AF219" s="151"/>
      <c r="AG219" s="152"/>
      <c r="AH219" s="224"/>
      <c r="AI219" s="137"/>
      <c r="AJ219" s="153"/>
      <c r="AK219" s="151"/>
    </row>
    <row r="220" spans="1:37" ht="30.75" customHeight="1">
      <c r="A220" s="34"/>
      <c r="B220" s="301" t="str">
        <f>'MCC_maquettes2018-2019'!C275</f>
        <v>Le Royaume Uni et le Monde</v>
      </c>
      <c r="C220" s="128"/>
      <c r="D220" s="129"/>
      <c r="E220" s="129"/>
      <c r="F220" s="130"/>
      <c r="G220" s="131"/>
      <c r="H220" s="421">
        <v>2</v>
      </c>
      <c r="I220" s="421">
        <v>2</v>
      </c>
      <c r="J220" s="309" t="s">
        <v>48</v>
      </c>
      <c r="K220" s="131">
        <v>80</v>
      </c>
      <c r="L220" s="131">
        <v>80</v>
      </c>
      <c r="M220" s="131">
        <f t="shared" si="139"/>
        <v>100</v>
      </c>
      <c r="N220" s="310">
        <f>'MCC_maquettes2018-2019'!N275</f>
        <v>0</v>
      </c>
      <c r="O220" s="311">
        <f>'MCC_maquettes2018-2019'!O275</f>
        <v>18</v>
      </c>
      <c r="P220" s="133">
        <f>'MCC_maquettes2018-2019'!P275</f>
        <v>0</v>
      </c>
      <c r="Q220" s="317">
        <f t="shared" si="140"/>
        <v>36</v>
      </c>
      <c r="R220" s="135"/>
      <c r="S220" s="136"/>
      <c r="T220" s="136"/>
      <c r="U220" s="22"/>
      <c r="V220" s="376"/>
      <c r="W220" s="22">
        <v>1</v>
      </c>
      <c r="X220" s="198">
        <v>2</v>
      </c>
      <c r="Y220" s="22">
        <f t="shared" si="143"/>
        <v>18</v>
      </c>
      <c r="Z220" s="229">
        <f t="shared" si="142"/>
        <v>36</v>
      </c>
      <c r="AA220" s="229">
        <f t="shared" si="144"/>
        <v>36</v>
      </c>
      <c r="AB220" s="22"/>
      <c r="AC220" s="198"/>
      <c r="AD220" s="108"/>
      <c r="AE220" s="151"/>
      <c r="AF220" s="151"/>
      <c r="AG220" s="152"/>
      <c r="AH220" s="221"/>
      <c r="AI220" s="108"/>
      <c r="AJ220" s="153"/>
      <c r="AK220" s="151"/>
    </row>
    <row r="221" spans="1:37" ht="23.25" customHeight="1">
      <c r="A221" s="258"/>
      <c r="B221" s="437" t="str">
        <f>'MCC_maquettes2018-2019'!C278</f>
        <v>Choix Langue vivante S5</v>
      </c>
      <c r="C221" s="260"/>
      <c r="D221" s="261"/>
      <c r="E221" s="261"/>
      <c r="F221" s="261"/>
      <c r="G221" s="263"/>
      <c r="H221" s="439">
        <v>2</v>
      </c>
      <c r="I221" s="439">
        <v>2</v>
      </c>
      <c r="J221" s="404"/>
      <c r="K221" s="263"/>
      <c r="L221" s="263"/>
      <c r="M221" s="263"/>
      <c r="N221" s="264"/>
      <c r="O221" s="406"/>
      <c r="P221" s="265"/>
      <c r="Q221" s="409"/>
      <c r="R221" s="68"/>
      <c r="S221" s="70"/>
      <c r="T221" s="70"/>
      <c r="U221" s="70"/>
      <c r="V221" s="422"/>
      <c r="W221" s="70">
        <v>1</v>
      </c>
      <c r="X221" s="205">
        <v>2</v>
      </c>
      <c r="Y221" s="70">
        <f t="shared" si="143"/>
        <v>0</v>
      </c>
      <c r="Z221" s="70">
        <f>X221*Y221</f>
        <v>0</v>
      </c>
      <c r="AA221" s="410">
        <f t="shared" si="144"/>
        <v>0</v>
      </c>
      <c r="AB221" s="70"/>
      <c r="AC221" s="205"/>
      <c r="AD221" s="70"/>
      <c r="AE221" s="268"/>
      <c r="AF221" s="268"/>
      <c r="AG221" s="269"/>
      <c r="AH221" s="270"/>
      <c r="AI221" s="271"/>
      <c r="AJ221" s="272"/>
      <c r="AK221" s="268"/>
    </row>
    <row r="222" spans="1:37" ht="27" customHeight="1">
      <c r="A222" s="414"/>
      <c r="B222" s="237" t="str">
        <f>'MCC_maquettes2018-2019'!C279</f>
        <v>Allemand S5</v>
      </c>
      <c r="C222" s="415"/>
      <c r="D222" s="416"/>
      <c r="E222" s="417"/>
      <c r="F222" s="416"/>
      <c r="G222" s="418"/>
      <c r="H222" s="308"/>
      <c r="I222" s="308"/>
      <c r="J222" s="309"/>
      <c r="K222" s="418">
        <v>20</v>
      </c>
      <c r="L222" s="418">
        <v>73</v>
      </c>
      <c r="M222" s="418">
        <f>(K222/L222)*100</f>
        <v>27.397260273972602</v>
      </c>
      <c r="N222" s="419">
        <f>'MCC_maquettes2018-2019'!N279</f>
        <v>0</v>
      </c>
      <c r="O222" s="311">
        <f>'MCC_maquettes2018-2019'!O279</f>
        <v>18</v>
      </c>
      <c r="P222" s="133">
        <f>'MCC_maquettes2018-2019'!P279</f>
        <v>0</v>
      </c>
      <c r="Q222" s="317">
        <f>V222+AA222+AF222+AK222</f>
        <v>9.8630136986301373</v>
      </c>
      <c r="R222" s="21"/>
      <c r="S222" s="22"/>
      <c r="T222" s="22"/>
      <c r="U222" s="22"/>
      <c r="V222" s="376"/>
      <c r="W222" s="22">
        <v>1</v>
      </c>
      <c r="X222" s="198">
        <v>2</v>
      </c>
      <c r="Y222" s="136">
        <f t="shared" si="143"/>
        <v>18</v>
      </c>
      <c r="Z222" s="22">
        <f>X222*Y222</f>
        <v>36</v>
      </c>
      <c r="AA222" s="229">
        <f t="shared" si="144"/>
        <v>9.8630136986301373</v>
      </c>
      <c r="AB222" s="22"/>
      <c r="AC222" s="198"/>
      <c r="AD222" s="22"/>
      <c r="AE222" s="151"/>
      <c r="AF222" s="151"/>
      <c r="AG222" s="152"/>
      <c r="AH222" s="221"/>
      <c r="AI222" s="108"/>
      <c r="AJ222" s="153"/>
      <c r="AK222" s="151"/>
    </row>
    <row r="223" spans="1:37" ht="27" customHeight="1">
      <c r="A223" s="414"/>
      <c r="B223" s="237" t="str">
        <f>'MCC_maquettes2018-2019'!C280</f>
        <v>Espagnol S5</v>
      </c>
      <c r="C223" s="415"/>
      <c r="D223" s="416"/>
      <c r="E223" s="417"/>
      <c r="F223" s="416"/>
      <c r="G223" s="418"/>
      <c r="H223" s="308"/>
      <c r="I223" s="308"/>
      <c r="J223" s="309"/>
      <c r="K223" s="418">
        <v>60</v>
      </c>
      <c r="L223" s="418">
        <v>102</v>
      </c>
      <c r="M223" s="418">
        <f>(K223/L223)*100</f>
        <v>58.82352941176471</v>
      </c>
      <c r="N223" s="419">
        <f>'MCC_maquettes2018-2019'!N280</f>
        <v>0</v>
      </c>
      <c r="O223" s="311">
        <f>'MCC_maquettes2018-2019'!O280</f>
        <v>18</v>
      </c>
      <c r="P223" s="133">
        <f>'MCC_maquettes2018-2019'!P280</f>
        <v>0</v>
      </c>
      <c r="Q223" s="317">
        <f>V223+AA223+AF223+AK223</f>
        <v>31.764705882352942</v>
      </c>
      <c r="R223" s="21"/>
      <c r="S223" s="22"/>
      <c r="T223" s="22"/>
      <c r="U223" s="22"/>
      <c r="V223" s="376"/>
      <c r="W223" s="22">
        <v>1</v>
      </c>
      <c r="X223" s="198">
        <v>3</v>
      </c>
      <c r="Y223" s="136">
        <f t="shared" si="143"/>
        <v>18</v>
      </c>
      <c r="Z223" s="22">
        <f>X223*Y223</f>
        <v>54</v>
      </c>
      <c r="AA223" s="229">
        <f t="shared" si="144"/>
        <v>31.764705882352942</v>
      </c>
      <c r="AB223" s="22"/>
      <c r="AC223" s="198"/>
      <c r="AD223" s="22"/>
      <c r="AE223" s="151"/>
      <c r="AF223" s="151"/>
      <c r="AG223" s="152"/>
      <c r="AH223" s="221"/>
      <c r="AI223" s="108"/>
      <c r="AJ223" s="153"/>
      <c r="AK223" s="151"/>
    </row>
    <row r="224" spans="1:37" ht="27" customHeight="1">
      <c r="A224" s="414"/>
      <c r="B224" s="237" t="e">
        <f>'MCC_maquettes2018-2019'!#REF!</f>
        <v>#REF!</v>
      </c>
      <c r="C224" s="415"/>
      <c r="D224" s="416"/>
      <c r="E224" s="417"/>
      <c r="F224" s="416"/>
      <c r="G224" s="418"/>
      <c r="H224" s="308"/>
      <c r="I224" s="308"/>
      <c r="J224" s="309"/>
      <c r="K224" s="418">
        <v>20</v>
      </c>
      <c r="L224" s="418">
        <v>20</v>
      </c>
      <c r="M224" s="418">
        <f>(K224/L224)*100</f>
        <v>100</v>
      </c>
      <c r="N224" s="419" t="e">
        <f>'MCC_maquettes2018-2019'!#REF!</f>
        <v>#REF!</v>
      </c>
      <c r="O224" s="311" t="e">
        <f>'MCC_maquettes2018-2019'!#REF!</f>
        <v>#REF!</v>
      </c>
      <c r="P224" s="133" t="e">
        <f>'MCC_maquettes2018-2019'!#REF!</f>
        <v>#REF!</v>
      </c>
      <c r="Q224" s="317" t="e">
        <f>V224+AA224+AF224+AK224</f>
        <v>#REF!</v>
      </c>
      <c r="R224" s="21"/>
      <c r="S224" s="22"/>
      <c r="T224" s="22"/>
      <c r="U224" s="22"/>
      <c r="V224" s="376"/>
      <c r="W224" s="22">
        <v>1</v>
      </c>
      <c r="X224" s="198">
        <v>3</v>
      </c>
      <c r="Y224" s="136" t="e">
        <f t="shared" si="143"/>
        <v>#REF!</v>
      </c>
      <c r="Z224" s="22" t="e">
        <f>X224*Y224</f>
        <v>#REF!</v>
      </c>
      <c r="AA224" s="229" t="e">
        <f t="shared" si="144"/>
        <v>#REF!</v>
      </c>
      <c r="AB224" s="22"/>
      <c r="AC224" s="198"/>
      <c r="AD224" s="22"/>
      <c r="AE224" s="151"/>
      <c r="AF224" s="151"/>
      <c r="AG224" s="152"/>
      <c r="AH224" s="221"/>
      <c r="AI224" s="108"/>
      <c r="AJ224" s="153"/>
      <c r="AK224" s="151"/>
    </row>
    <row r="225" spans="1:37" ht="27" customHeight="1">
      <c r="A225" s="414"/>
      <c r="B225" s="237" t="str">
        <f>'MCC_maquettes2018-2019'!C281</f>
        <v>Atelier d'écriture 1</v>
      </c>
      <c r="C225" s="415"/>
      <c r="D225" s="416"/>
      <c r="E225" s="417"/>
      <c r="F225" s="416"/>
      <c r="G225" s="418"/>
      <c r="H225" s="308"/>
      <c r="I225" s="308"/>
      <c r="J225" s="309"/>
      <c r="K225" s="418">
        <v>0</v>
      </c>
      <c r="L225" s="418">
        <v>20</v>
      </c>
      <c r="M225" s="418">
        <f>(K225/L225)*100</f>
        <v>0</v>
      </c>
      <c r="N225" s="419">
        <f>'MCC_maquettes2018-2019'!N281</f>
        <v>0</v>
      </c>
      <c r="O225" s="341">
        <f>'MCC_maquettes2018-2019'!O281</f>
        <v>15</v>
      </c>
      <c r="P225" s="133">
        <f>'MCC_maquettes2018-2019'!P281</f>
        <v>0</v>
      </c>
      <c r="Q225" s="317">
        <f>V225+AA225+AF225+AK225</f>
        <v>0</v>
      </c>
      <c r="R225" s="21"/>
      <c r="S225" s="22"/>
      <c r="T225" s="22"/>
      <c r="U225" s="22"/>
      <c r="V225" s="376"/>
      <c r="W225" s="22">
        <v>1</v>
      </c>
      <c r="X225" s="198">
        <v>3</v>
      </c>
      <c r="Y225" s="136">
        <f t="shared" si="143"/>
        <v>15</v>
      </c>
      <c r="Z225" s="22">
        <f>X225*Y225</f>
        <v>45</v>
      </c>
      <c r="AA225" s="229">
        <f t="shared" si="144"/>
        <v>0</v>
      </c>
      <c r="AB225" s="22"/>
      <c r="AC225" s="198"/>
      <c r="AD225" s="22"/>
      <c r="AE225" s="151"/>
      <c r="AF225" s="151"/>
      <c r="AG225" s="152"/>
      <c r="AH225" s="221"/>
      <c r="AI225" s="108"/>
      <c r="AJ225" s="153"/>
      <c r="AK225" s="151"/>
    </row>
    <row r="226" spans="1:37" ht="30.75" customHeight="1">
      <c r="A226" s="238"/>
      <c r="B226" s="490" t="str">
        <f>'MCC_maquettes2018-2019'!C327</f>
        <v xml:space="preserve">PARCOURS  MEEF 2 ESPAGNOL </v>
      </c>
      <c r="C226" s="239"/>
      <c r="D226" s="241"/>
      <c r="E226" s="240"/>
      <c r="F226" s="240"/>
      <c r="G226" s="242"/>
      <c r="H226" s="245"/>
      <c r="I226" s="245"/>
      <c r="J226" s="239"/>
      <c r="K226" s="312"/>
      <c r="L226" s="312"/>
      <c r="M226" s="242"/>
      <c r="N226" s="245"/>
      <c r="O226" s="245"/>
      <c r="P226" s="246"/>
      <c r="Q226" s="247"/>
      <c r="R226" s="248"/>
      <c r="S226" s="249"/>
      <c r="T226" s="249"/>
      <c r="U226" s="249"/>
      <c r="V226" s="423"/>
      <c r="W226" s="249"/>
      <c r="X226" s="251"/>
      <c r="Y226" s="249"/>
      <c r="Z226" s="319"/>
      <c r="AA226" s="319"/>
      <c r="AB226" s="249"/>
      <c r="AC226" s="251"/>
      <c r="AD226" s="255"/>
      <c r="AE226" s="252"/>
      <c r="AF226" s="252"/>
      <c r="AG226" s="253"/>
      <c r="AH226" s="254"/>
      <c r="AI226" s="255"/>
      <c r="AJ226" s="256"/>
      <c r="AK226" s="252"/>
    </row>
    <row r="227" spans="1:37" ht="30.75" customHeight="1">
      <c r="A227" s="18"/>
      <c r="B227" s="234" t="str">
        <f>'MCC_maquettes2018-2019'!C329</f>
        <v>Peinture espagnole S5</v>
      </c>
      <c r="C227" s="132"/>
      <c r="D227" s="130"/>
      <c r="E227" s="129"/>
      <c r="F227" s="129"/>
      <c r="G227" s="131"/>
      <c r="H227" s="421">
        <v>2</v>
      </c>
      <c r="I227" s="421">
        <v>2</v>
      </c>
      <c r="J227" s="309" t="s">
        <v>45</v>
      </c>
      <c r="K227" s="131">
        <v>14</v>
      </c>
      <c r="L227" s="131">
        <v>15</v>
      </c>
      <c r="M227" s="131">
        <f t="shared" si="139"/>
        <v>93.333333333333329</v>
      </c>
      <c r="N227" s="128" t="str">
        <f>'MCC_maquettes2018-2019'!N329</f>
        <v/>
      </c>
      <c r="O227" s="311">
        <f>'MCC_maquettes2018-2019'!O329</f>
        <v>18</v>
      </c>
      <c r="P227" s="133" t="str">
        <f>'MCC_maquettes2018-2019'!P329</f>
        <v/>
      </c>
      <c r="Q227" s="317">
        <f t="shared" si="140"/>
        <v>16.799999999999997</v>
      </c>
      <c r="R227" s="135"/>
      <c r="S227" s="136"/>
      <c r="T227" s="136"/>
      <c r="U227" s="22"/>
      <c r="V227" s="376"/>
      <c r="W227" s="22">
        <v>1</v>
      </c>
      <c r="X227" s="198">
        <v>1</v>
      </c>
      <c r="Y227" s="22">
        <f>SUM(O227)</f>
        <v>18</v>
      </c>
      <c r="Z227" s="229">
        <f t="shared" si="142"/>
        <v>18</v>
      </c>
      <c r="AA227" s="229">
        <f>Z227*M227%</f>
        <v>16.799999999999997</v>
      </c>
      <c r="AB227" s="22"/>
      <c r="AC227" s="198"/>
      <c r="AD227" s="108"/>
      <c r="AE227" s="151"/>
      <c r="AF227" s="151"/>
      <c r="AG227" s="152"/>
      <c r="AH227" s="221"/>
      <c r="AI227" s="108"/>
      <c r="AJ227" s="153"/>
      <c r="AK227" s="151"/>
    </row>
    <row r="228" spans="1:37" ht="30.75" customHeight="1">
      <c r="A228" s="18"/>
      <c r="B228" s="234" t="str">
        <f>'MCC_maquettes2018-2019'!C330</f>
        <v>Cinéma latino-américain S5</v>
      </c>
      <c r="C228" s="132"/>
      <c r="D228" s="130"/>
      <c r="E228" s="129"/>
      <c r="F228" s="129"/>
      <c r="G228" s="131"/>
      <c r="H228" s="421">
        <v>2</v>
      </c>
      <c r="I228" s="421">
        <v>2</v>
      </c>
      <c r="J228" s="309" t="s">
        <v>45</v>
      </c>
      <c r="K228" s="131">
        <v>15</v>
      </c>
      <c r="L228" s="131">
        <v>15</v>
      </c>
      <c r="M228" s="131">
        <f t="shared" si="139"/>
        <v>100</v>
      </c>
      <c r="N228" s="128" t="str">
        <f>'MCC_maquettes2018-2019'!N330</f>
        <v/>
      </c>
      <c r="O228" s="311">
        <f>'MCC_maquettes2018-2019'!O330</f>
        <v>18</v>
      </c>
      <c r="P228" s="133" t="str">
        <f>'MCC_maquettes2018-2019'!P330</f>
        <v/>
      </c>
      <c r="Q228" s="317">
        <f t="shared" si="140"/>
        <v>18</v>
      </c>
      <c r="R228" s="135"/>
      <c r="S228" s="136"/>
      <c r="T228" s="136"/>
      <c r="U228" s="22"/>
      <c r="V228" s="376"/>
      <c r="W228" s="22">
        <v>1</v>
      </c>
      <c r="X228" s="198">
        <v>1</v>
      </c>
      <c r="Y228" s="22">
        <f>SUM(O228)</f>
        <v>18</v>
      </c>
      <c r="Z228" s="229">
        <f t="shared" si="142"/>
        <v>18</v>
      </c>
      <c r="AA228" s="229">
        <f>Z228*M228%</f>
        <v>18</v>
      </c>
      <c r="AB228" s="22"/>
      <c r="AC228" s="198"/>
      <c r="AD228" s="108"/>
      <c r="AE228" s="151"/>
      <c r="AF228" s="151"/>
      <c r="AG228" s="152"/>
      <c r="AH228" s="221"/>
      <c r="AI228" s="108"/>
      <c r="AJ228" s="153"/>
      <c r="AK228" s="151"/>
    </row>
    <row r="229" spans="1:37" ht="30.75" customHeight="1">
      <c r="A229" s="18"/>
      <c r="B229" s="234" t="str">
        <f>'MCC_maquettes2018-2019'!C331</f>
        <v>Didactique des langues étrangères Espagnol S5</v>
      </c>
      <c r="C229" s="132"/>
      <c r="D229" s="130"/>
      <c r="E229" s="129"/>
      <c r="F229" s="129"/>
      <c r="G229" s="131"/>
      <c r="H229" s="421">
        <v>2</v>
      </c>
      <c r="I229" s="421">
        <v>2</v>
      </c>
      <c r="J229" s="309"/>
      <c r="K229" s="131">
        <v>15</v>
      </c>
      <c r="L229" s="131">
        <v>49</v>
      </c>
      <c r="M229" s="131">
        <f t="shared" si="139"/>
        <v>30.612244897959183</v>
      </c>
      <c r="N229" s="128">
        <f>'MCC_maquettes2018-2019'!N331</f>
        <v>0</v>
      </c>
      <c r="O229" s="311">
        <f>'MCC_maquettes2018-2019'!O331</f>
        <v>18</v>
      </c>
      <c r="P229" s="133">
        <f>'MCC_maquettes2018-2019'!P331</f>
        <v>0</v>
      </c>
      <c r="Q229" s="317">
        <f t="shared" si="140"/>
        <v>11.020408163265307</v>
      </c>
      <c r="R229" s="135"/>
      <c r="S229" s="136"/>
      <c r="T229" s="136"/>
      <c r="U229" s="22"/>
      <c r="V229" s="376"/>
      <c r="W229" s="22">
        <v>1</v>
      </c>
      <c r="X229" s="198">
        <v>2</v>
      </c>
      <c r="Y229" s="22">
        <f>SUM(O229)</f>
        <v>18</v>
      </c>
      <c r="Z229" s="229">
        <f t="shared" si="142"/>
        <v>36</v>
      </c>
      <c r="AA229" s="229">
        <f>Z229*M229%</f>
        <v>11.020408163265307</v>
      </c>
      <c r="AB229" s="22"/>
      <c r="AC229" s="198"/>
      <c r="AD229" s="108"/>
      <c r="AE229" s="151"/>
      <c r="AF229" s="151"/>
      <c r="AG229" s="152"/>
      <c r="AH229" s="221"/>
      <c r="AI229" s="108"/>
      <c r="AJ229" s="153"/>
      <c r="AK229" s="151"/>
    </row>
    <row r="230" spans="1:37" ht="30.75" customHeight="1">
      <c r="A230" s="243"/>
      <c r="B230" s="490" t="str">
        <f>'MCC_maquettes2018-2019'!C336</f>
        <v>PARCOURS MEF- FLE</v>
      </c>
      <c r="C230" s="245"/>
      <c r="D230" s="240"/>
      <c r="E230" s="241"/>
      <c r="F230" s="241"/>
      <c r="G230" s="242"/>
      <c r="H230" s="239"/>
      <c r="I230" s="239"/>
      <c r="J230" s="245"/>
      <c r="K230" s="312"/>
      <c r="L230" s="312"/>
      <c r="M230" s="242"/>
      <c r="N230" s="245"/>
      <c r="O230" s="245"/>
      <c r="P230" s="246"/>
      <c r="Q230" s="247"/>
      <c r="R230" s="248"/>
      <c r="S230" s="249"/>
      <c r="T230" s="249"/>
      <c r="U230" s="249"/>
      <c r="V230" s="423"/>
      <c r="W230" s="249"/>
      <c r="X230" s="251"/>
      <c r="Y230" s="249"/>
      <c r="Z230" s="319"/>
      <c r="AA230" s="319"/>
      <c r="AB230" s="249"/>
      <c r="AC230" s="251"/>
      <c r="AD230" s="255"/>
      <c r="AE230" s="252"/>
      <c r="AF230" s="252"/>
      <c r="AG230" s="253"/>
      <c r="AH230" s="254"/>
      <c r="AI230" s="255"/>
      <c r="AJ230" s="256"/>
      <c r="AK230" s="252"/>
    </row>
    <row r="231" spans="1:37" ht="30.75" customHeight="1">
      <c r="A231" s="18"/>
      <c r="B231" s="234" t="e">
        <f>'MCC_maquettes2018-2019'!#REF!</f>
        <v>#REF!</v>
      </c>
      <c r="C231" s="132"/>
      <c r="D231" s="130"/>
      <c r="E231" s="129"/>
      <c r="F231" s="129"/>
      <c r="G231" s="131"/>
      <c r="H231" s="470">
        <v>3</v>
      </c>
      <c r="I231" s="470">
        <v>3</v>
      </c>
      <c r="J231" s="128"/>
      <c r="K231" s="131">
        <v>15</v>
      </c>
      <c r="L231" s="131">
        <v>43</v>
      </c>
      <c r="M231" s="131">
        <f t="shared" si="139"/>
        <v>34.883720930232556</v>
      </c>
      <c r="N231" s="128" t="e">
        <f>'MCC_maquettes2018-2019'!#REF!</f>
        <v>#REF!</v>
      </c>
      <c r="O231" s="311" t="e">
        <f>'MCC_maquettes2018-2019'!#REF!</f>
        <v>#REF!</v>
      </c>
      <c r="P231" s="133" t="e">
        <f>'MCC_maquettes2018-2019'!#REF!</f>
        <v>#REF!</v>
      </c>
      <c r="Q231" s="317" t="e">
        <f t="shared" si="140"/>
        <v>#REF!</v>
      </c>
      <c r="R231" s="135"/>
      <c r="S231" s="136"/>
      <c r="T231" s="136"/>
      <c r="U231" s="22"/>
      <c r="V231" s="376"/>
      <c r="W231" s="22">
        <v>1</v>
      </c>
      <c r="X231" s="198">
        <v>1</v>
      </c>
      <c r="Y231" s="22" t="e">
        <f>SUM(O231)</f>
        <v>#REF!</v>
      </c>
      <c r="Z231" s="229" t="e">
        <f t="shared" si="142"/>
        <v>#REF!</v>
      </c>
      <c r="AA231" s="229" t="e">
        <f>Z231*M231%</f>
        <v>#REF!</v>
      </c>
      <c r="AB231" s="22"/>
      <c r="AC231" s="198"/>
      <c r="AD231" s="108"/>
      <c r="AE231" s="151"/>
      <c r="AF231" s="151"/>
      <c r="AG231" s="152"/>
      <c r="AH231" s="221"/>
      <c r="AI231" s="108"/>
      <c r="AJ231" s="153"/>
      <c r="AK231" s="151"/>
    </row>
    <row r="232" spans="1:37" ht="30.75" customHeight="1">
      <c r="A232" s="18"/>
      <c r="B232" s="473" t="e">
        <f>'MCC_maquettes2018-2019'!#REF!</f>
        <v>#REF!</v>
      </c>
      <c r="C232" s="132"/>
      <c r="D232" s="130"/>
      <c r="E232" s="129"/>
      <c r="F232" s="129"/>
      <c r="G232" s="131"/>
      <c r="H232" s="470">
        <v>3</v>
      </c>
      <c r="I232" s="470">
        <v>3</v>
      </c>
      <c r="J232" s="128"/>
      <c r="K232" s="131">
        <v>15</v>
      </c>
      <c r="L232" s="131">
        <v>27</v>
      </c>
      <c r="M232" s="131">
        <f t="shared" si="139"/>
        <v>55.555555555555557</v>
      </c>
      <c r="N232" s="128" t="e">
        <f>'MCC_maquettes2018-2019'!#REF!</f>
        <v>#REF!</v>
      </c>
      <c r="O232" s="311" t="e">
        <f>'MCC_maquettes2018-2019'!#REF!</f>
        <v>#REF!</v>
      </c>
      <c r="P232" s="133" t="e">
        <f>'MCC_maquettes2018-2019'!#REF!</f>
        <v>#REF!</v>
      </c>
      <c r="Q232" s="317" t="e">
        <f t="shared" si="140"/>
        <v>#REF!</v>
      </c>
      <c r="R232" s="135"/>
      <c r="S232" s="136"/>
      <c r="T232" s="136"/>
      <c r="U232" s="22"/>
      <c r="V232" s="376"/>
      <c r="W232" s="22">
        <v>1</v>
      </c>
      <c r="X232" s="198">
        <v>1</v>
      </c>
      <c r="Y232" s="22" t="e">
        <f>SUM(O232)</f>
        <v>#REF!</v>
      </c>
      <c r="Z232" s="229" t="e">
        <f t="shared" si="142"/>
        <v>#REF!</v>
      </c>
      <c r="AA232" s="229" t="e">
        <f>Z232*M232%</f>
        <v>#REF!</v>
      </c>
      <c r="AB232" s="22"/>
      <c r="AC232" s="198"/>
      <c r="AD232" s="108"/>
      <c r="AE232" s="151"/>
      <c r="AF232" s="151"/>
      <c r="AG232" s="152"/>
      <c r="AH232" s="221"/>
      <c r="AI232" s="108"/>
      <c r="AJ232" s="153"/>
      <c r="AK232" s="151"/>
    </row>
    <row r="233" spans="1:37" ht="30.75" customHeight="1">
      <c r="A233" s="186"/>
      <c r="B233" s="473" t="e">
        <f>'MCC_maquettes2018-2019'!#REF!</f>
        <v>#REF!</v>
      </c>
      <c r="C233" s="132"/>
      <c r="D233" s="129"/>
      <c r="E233" s="130"/>
      <c r="F233" s="129"/>
      <c r="G233" s="131"/>
      <c r="H233" s="470">
        <v>3</v>
      </c>
      <c r="I233" s="470">
        <v>3</v>
      </c>
      <c r="J233" s="128"/>
      <c r="K233" s="131">
        <v>15</v>
      </c>
      <c r="L233" s="131">
        <v>54</v>
      </c>
      <c r="M233" s="131">
        <f t="shared" si="139"/>
        <v>27.777777777777779</v>
      </c>
      <c r="N233" s="128" t="e">
        <f>'MCC_maquettes2018-2019'!#REF!</f>
        <v>#REF!</v>
      </c>
      <c r="O233" s="311" t="e">
        <f>'MCC_maquettes2018-2019'!#REF!</f>
        <v>#REF!</v>
      </c>
      <c r="P233" s="133" t="e">
        <f>'MCC_maquettes2018-2019'!#REF!</f>
        <v>#REF!</v>
      </c>
      <c r="Q233" s="317" t="e">
        <f t="shared" si="140"/>
        <v>#REF!</v>
      </c>
      <c r="R233" s="135"/>
      <c r="S233" s="136"/>
      <c r="T233" s="136"/>
      <c r="U233" s="22"/>
      <c r="V233" s="376"/>
      <c r="W233" s="136">
        <v>1</v>
      </c>
      <c r="X233" s="201">
        <v>1</v>
      </c>
      <c r="Y233" s="136" t="e">
        <f>SUM(O233)</f>
        <v>#REF!</v>
      </c>
      <c r="Z233" s="229" t="e">
        <f t="shared" si="142"/>
        <v>#REF!</v>
      </c>
      <c r="AA233" s="229" t="e">
        <f>Z233*M233%</f>
        <v>#REF!</v>
      </c>
      <c r="AB233" s="136"/>
      <c r="AC233" s="201"/>
      <c r="AD233" s="137"/>
      <c r="AE233" s="151"/>
      <c r="AF233" s="151"/>
      <c r="AG233" s="152"/>
      <c r="AH233" s="224"/>
      <c r="AI233" s="137"/>
      <c r="AJ233" s="153"/>
      <c r="AK233" s="151"/>
    </row>
    <row r="234" spans="1:37" ht="30.75" customHeight="1">
      <c r="A234" s="238"/>
      <c r="B234" s="490" t="str">
        <f>'MCC_maquettes2018-2019'!C342</f>
        <v>PARCOURS TRADUCTION</v>
      </c>
      <c r="C234" s="239"/>
      <c r="D234" s="241"/>
      <c r="E234" s="241"/>
      <c r="F234" s="240"/>
      <c r="G234" s="242"/>
      <c r="H234" s="239"/>
      <c r="I234" s="239"/>
      <c r="J234" s="239"/>
      <c r="K234" s="312"/>
      <c r="L234" s="312"/>
      <c r="M234" s="242"/>
      <c r="N234" s="245"/>
      <c r="O234" s="245"/>
      <c r="P234" s="246"/>
      <c r="Q234" s="247"/>
      <c r="R234" s="248"/>
      <c r="S234" s="249"/>
      <c r="T234" s="249"/>
      <c r="U234" s="249"/>
      <c r="V234" s="423"/>
      <c r="W234" s="249"/>
      <c r="X234" s="251"/>
      <c r="Y234" s="249"/>
      <c r="Z234" s="319"/>
      <c r="AA234" s="319"/>
      <c r="AB234" s="249"/>
      <c r="AC234" s="251"/>
      <c r="AD234" s="255"/>
      <c r="AE234" s="252"/>
      <c r="AF234" s="252"/>
      <c r="AG234" s="253"/>
      <c r="AH234" s="254"/>
      <c r="AI234" s="255"/>
      <c r="AJ234" s="256"/>
      <c r="AK234" s="252"/>
    </row>
    <row r="235" spans="1:37" ht="30.75" customHeight="1">
      <c r="A235" s="515"/>
      <c r="B235" s="234" t="str">
        <f>'MCC_maquettes2018-2019'!C344</f>
        <v>Outils théoriques de la traduction 1 - S5</v>
      </c>
      <c r="C235" s="419"/>
      <c r="D235" s="416"/>
      <c r="E235" s="416"/>
      <c r="F235" s="417"/>
      <c r="G235" s="418"/>
      <c r="H235" s="322" t="s">
        <v>46</v>
      </c>
      <c r="I235" s="516" t="s">
        <v>46</v>
      </c>
      <c r="J235" s="419"/>
      <c r="K235" s="503">
        <v>30</v>
      </c>
      <c r="L235" s="503">
        <v>54</v>
      </c>
      <c r="M235" s="503">
        <f t="shared" ref="M235:M239" si="145">(K235/L235)*100</f>
        <v>55.555555555555557</v>
      </c>
      <c r="N235" s="419" t="str">
        <f>'MCC_maquettes2018-2019'!N344</f>
        <v/>
      </c>
      <c r="O235" s="517">
        <f>'MCC_maquettes2018-2019'!O344</f>
        <v>24</v>
      </c>
      <c r="P235" s="420" t="str">
        <f>'MCC_maquettes2018-2019'!P344</f>
        <v/>
      </c>
      <c r="Q235" s="445">
        <f>V235+AA235+AF235+AK235</f>
        <v>13.333333333333334</v>
      </c>
      <c r="R235" s="378"/>
      <c r="S235" s="518"/>
      <c r="T235" s="518"/>
      <c r="U235" s="519"/>
      <c r="V235" s="520"/>
      <c r="W235" s="521">
        <v>1</v>
      </c>
      <c r="X235" s="522">
        <v>1</v>
      </c>
      <c r="Y235" s="521">
        <f>SUM(O235)</f>
        <v>24</v>
      </c>
      <c r="Z235" s="519">
        <f t="shared" ref="Z235:Z239" si="146">X235*Y235</f>
        <v>24</v>
      </c>
      <c r="AA235" s="523">
        <f>Z235*M235%</f>
        <v>13.333333333333334</v>
      </c>
      <c r="AB235" s="521"/>
      <c r="AC235" s="522"/>
      <c r="AD235" s="524"/>
      <c r="AE235" s="525"/>
      <c r="AF235" s="525"/>
      <c r="AG235" s="526"/>
      <c r="AH235" s="527"/>
      <c r="AI235" s="524"/>
      <c r="AJ235" s="528"/>
      <c r="AK235" s="528"/>
    </row>
    <row r="236" spans="1:37" ht="30.75" customHeight="1">
      <c r="A236" s="529"/>
      <c r="B236" s="504" t="e">
        <f>'MCC_maquettes2018-2019'!#REF!</f>
        <v>#REF!</v>
      </c>
      <c r="C236" s="530"/>
      <c r="D236" s="506"/>
      <c r="E236" s="507"/>
      <c r="F236" s="507"/>
      <c r="G236" s="508"/>
      <c r="H236" s="530"/>
      <c r="I236" s="530"/>
      <c r="J236" s="530"/>
      <c r="K236" s="511"/>
      <c r="L236" s="511"/>
      <c r="M236" s="511"/>
      <c r="N236" s="509"/>
      <c r="O236" s="509"/>
      <c r="P236" s="531"/>
      <c r="Q236" s="532"/>
      <c r="R236" s="533"/>
      <c r="S236" s="534"/>
      <c r="T236" s="534"/>
      <c r="U236" s="535"/>
      <c r="V236" s="536"/>
      <c r="W236" s="534"/>
      <c r="X236" s="537"/>
      <c r="Y236" s="534"/>
      <c r="Z236" s="535"/>
      <c r="AA236" s="535"/>
      <c r="AB236" s="534"/>
      <c r="AC236" s="537"/>
      <c r="AD236" s="538"/>
      <c r="AE236" s="539"/>
      <c r="AF236" s="539"/>
      <c r="AG236" s="540"/>
      <c r="AH236" s="541"/>
      <c r="AI236" s="538"/>
      <c r="AJ236" s="542"/>
      <c r="AK236" s="542"/>
    </row>
    <row r="237" spans="1:37" ht="30.75" customHeight="1">
      <c r="A237" s="543"/>
      <c r="B237" s="512" t="str">
        <f>'MCC_maquettes2018-2019'!C345</f>
        <v>Traduction renforcée 2 Anglais-Français</v>
      </c>
      <c r="C237" s="415"/>
      <c r="D237" s="417"/>
      <c r="E237" s="416"/>
      <c r="F237" s="416"/>
      <c r="G237" s="418"/>
      <c r="H237" s="322" t="s">
        <v>46</v>
      </c>
      <c r="I237" s="516" t="s">
        <v>46</v>
      </c>
      <c r="J237" s="415"/>
      <c r="K237" s="503">
        <v>10</v>
      </c>
      <c r="L237" s="503">
        <v>59</v>
      </c>
      <c r="M237" s="503">
        <f t="shared" si="145"/>
        <v>16.949152542372879</v>
      </c>
      <c r="N237" s="419" t="str">
        <f>'MCC_maquettes2018-2019'!N345</f>
        <v/>
      </c>
      <c r="O237" s="514">
        <f>'MCC_maquettes2018-2019'!O345</f>
        <v>18</v>
      </c>
      <c r="P237" s="420" t="str">
        <f>'MCC_maquettes2018-2019'!P345</f>
        <v/>
      </c>
      <c r="Q237" s="445">
        <f t="shared" ref="Q237:Q239" si="147">V237+AA237+AF237+AK237</f>
        <v>3.0508474576271181</v>
      </c>
      <c r="R237" s="378"/>
      <c r="S237" s="518"/>
      <c r="T237" s="518"/>
      <c r="U237" s="519"/>
      <c r="V237" s="520"/>
      <c r="W237" s="521">
        <v>1</v>
      </c>
      <c r="X237" s="522">
        <v>1</v>
      </c>
      <c r="Y237" s="521">
        <f>SUM(O237)</f>
        <v>18</v>
      </c>
      <c r="Z237" s="519">
        <f t="shared" si="146"/>
        <v>18</v>
      </c>
      <c r="AA237" s="523">
        <f>Z237*M237%</f>
        <v>3.0508474576271181</v>
      </c>
      <c r="AB237" s="521"/>
      <c r="AC237" s="522"/>
      <c r="AD237" s="524"/>
      <c r="AE237" s="525"/>
      <c r="AF237" s="525"/>
      <c r="AG237" s="526"/>
      <c r="AH237" s="527"/>
      <c r="AI237" s="524"/>
      <c r="AJ237" s="528"/>
      <c r="AK237" s="528"/>
    </row>
    <row r="238" spans="1:37" ht="30.75" customHeight="1">
      <c r="A238" s="543"/>
      <c r="B238" s="512" t="e">
        <f>'MCC_maquettes2018-2019'!#REF!</f>
        <v>#REF!</v>
      </c>
      <c r="C238" s="415"/>
      <c r="D238" s="417"/>
      <c r="E238" s="416"/>
      <c r="F238" s="416"/>
      <c r="G238" s="418"/>
      <c r="H238" s="544">
        <v>3</v>
      </c>
      <c r="I238" s="516" t="s">
        <v>46</v>
      </c>
      <c r="J238" s="415"/>
      <c r="K238" s="503">
        <v>10</v>
      </c>
      <c r="L238" s="503">
        <v>24</v>
      </c>
      <c r="M238" s="503">
        <f t="shared" si="145"/>
        <v>41.666666666666671</v>
      </c>
      <c r="N238" s="419" t="e">
        <f>'MCC_maquettes2018-2019'!#REF!</f>
        <v>#REF!</v>
      </c>
      <c r="O238" s="514" t="e">
        <f>'MCC_maquettes2018-2019'!#REF!</f>
        <v>#REF!</v>
      </c>
      <c r="P238" s="420" t="e">
        <f>'MCC_maquettes2018-2019'!#REF!</f>
        <v>#REF!</v>
      </c>
      <c r="Q238" s="445" t="e">
        <f t="shared" si="147"/>
        <v>#REF!</v>
      </c>
      <c r="R238" s="378"/>
      <c r="S238" s="518"/>
      <c r="T238" s="518"/>
      <c r="U238" s="519"/>
      <c r="V238" s="520"/>
      <c r="W238" s="521">
        <v>1</v>
      </c>
      <c r="X238" s="522">
        <v>1</v>
      </c>
      <c r="Y238" s="521" t="e">
        <f>SUM(O238)</f>
        <v>#REF!</v>
      </c>
      <c r="Z238" s="519" t="e">
        <f t="shared" si="146"/>
        <v>#REF!</v>
      </c>
      <c r="AA238" s="523" t="e">
        <f>Z238*M238%</f>
        <v>#REF!</v>
      </c>
      <c r="AB238" s="521"/>
      <c r="AC238" s="522"/>
      <c r="AD238" s="524"/>
      <c r="AE238" s="525"/>
      <c r="AF238" s="525"/>
      <c r="AG238" s="526"/>
      <c r="AH238" s="527"/>
      <c r="AI238" s="524"/>
      <c r="AJ238" s="528"/>
      <c r="AK238" s="528"/>
    </row>
    <row r="239" spans="1:37" ht="30.75" customHeight="1">
      <c r="A239" s="543"/>
      <c r="B239" s="512" t="e">
        <f>'MCC_maquettes2018-2019'!#REF!</f>
        <v>#REF!</v>
      </c>
      <c r="C239" s="415"/>
      <c r="D239" s="417"/>
      <c r="E239" s="416"/>
      <c r="F239" s="416"/>
      <c r="G239" s="418"/>
      <c r="H239" s="322" t="s">
        <v>46</v>
      </c>
      <c r="I239" s="545" t="s">
        <v>46</v>
      </c>
      <c r="J239" s="415"/>
      <c r="K239" s="503">
        <v>10</v>
      </c>
      <c r="L239" s="503">
        <v>54</v>
      </c>
      <c r="M239" s="503">
        <f t="shared" si="145"/>
        <v>18.518518518518519</v>
      </c>
      <c r="N239" s="419" t="e">
        <f>'MCC_maquettes2018-2019'!#REF!</f>
        <v>#REF!</v>
      </c>
      <c r="O239" s="514" t="e">
        <f>'MCC_maquettes2018-2019'!#REF!</f>
        <v>#REF!</v>
      </c>
      <c r="P239" s="420" t="e">
        <f>'MCC_maquettes2018-2019'!#REF!</f>
        <v>#REF!</v>
      </c>
      <c r="Q239" s="445" t="e">
        <f t="shared" si="147"/>
        <v>#REF!</v>
      </c>
      <c r="R239" s="378"/>
      <c r="S239" s="518"/>
      <c r="T239" s="518"/>
      <c r="U239" s="519"/>
      <c r="V239" s="520"/>
      <c r="W239" s="521">
        <v>1</v>
      </c>
      <c r="X239" s="522">
        <v>2</v>
      </c>
      <c r="Y239" s="521" t="e">
        <f>SUM(O239)</f>
        <v>#REF!</v>
      </c>
      <c r="Z239" s="519" t="e">
        <f t="shared" si="146"/>
        <v>#REF!</v>
      </c>
      <c r="AA239" s="523" t="e">
        <f>Z239*M239%</f>
        <v>#REF!</v>
      </c>
      <c r="AB239" s="521"/>
      <c r="AC239" s="522"/>
      <c r="AD239" s="524"/>
      <c r="AE239" s="525"/>
      <c r="AF239" s="525"/>
      <c r="AG239" s="526"/>
      <c r="AH239" s="527"/>
      <c r="AI239" s="524"/>
      <c r="AJ239" s="528"/>
      <c r="AK239" s="528"/>
    </row>
    <row r="240" spans="1:37" ht="30.75" customHeight="1">
      <c r="A240" s="238"/>
      <c r="B240" s="490" t="str">
        <f>'MCC_maquettes2018-2019'!C346</f>
        <v>PARCOURS MEDIATION INTERCULTURELLE</v>
      </c>
      <c r="C240" s="239"/>
      <c r="D240" s="241"/>
      <c r="E240" s="241"/>
      <c r="F240" s="241"/>
      <c r="G240" s="242"/>
      <c r="H240" s="239"/>
      <c r="I240" s="239"/>
      <c r="J240" s="245"/>
      <c r="K240" s="312"/>
      <c r="L240" s="312"/>
      <c r="M240" s="242"/>
      <c r="N240" s="245"/>
      <c r="O240" s="245"/>
      <c r="P240" s="246"/>
      <c r="Q240" s="247"/>
      <c r="R240" s="248"/>
      <c r="S240" s="249"/>
      <c r="T240" s="249"/>
      <c r="U240" s="249"/>
      <c r="V240" s="423"/>
      <c r="W240" s="249"/>
      <c r="X240" s="251"/>
      <c r="Y240" s="249"/>
      <c r="Z240" s="319"/>
      <c r="AA240" s="319"/>
      <c r="AB240" s="249"/>
      <c r="AC240" s="251"/>
      <c r="AD240" s="255"/>
      <c r="AE240" s="252"/>
      <c r="AF240" s="252"/>
      <c r="AG240" s="253"/>
      <c r="AH240" s="254"/>
      <c r="AI240" s="255"/>
      <c r="AJ240" s="256"/>
      <c r="AK240" s="252"/>
    </row>
    <row r="241" spans="1:37" ht="30.75" customHeight="1">
      <c r="A241" s="126"/>
      <c r="B241" s="383" t="str">
        <f>'MCC_maquettes2018-2019'!C348</f>
        <v>Expériences Interculturelles S5</v>
      </c>
      <c r="C241" s="128"/>
      <c r="D241" s="130"/>
      <c r="E241" s="130"/>
      <c r="F241" s="130"/>
      <c r="G241" s="131"/>
      <c r="H241" s="483">
        <v>3</v>
      </c>
      <c r="I241" s="483">
        <v>3</v>
      </c>
      <c r="J241" s="128"/>
      <c r="K241" s="131">
        <v>5</v>
      </c>
      <c r="L241" s="131">
        <v>5</v>
      </c>
      <c r="M241" s="131">
        <f t="shared" si="139"/>
        <v>100</v>
      </c>
      <c r="N241" s="128" t="str">
        <f>'MCC_maquettes2018-2019'!N348</f>
        <v/>
      </c>
      <c r="O241" s="411">
        <f>'MCC_maquettes2018-2019'!O348</f>
        <v>18</v>
      </c>
      <c r="P241" s="133" t="str">
        <f>'MCC_maquettes2018-2019'!P348</f>
        <v/>
      </c>
      <c r="Q241" s="317">
        <f t="shared" si="140"/>
        <v>18</v>
      </c>
      <c r="R241" s="135"/>
      <c r="S241" s="136"/>
      <c r="T241" s="136"/>
      <c r="U241" s="22"/>
      <c r="V241" s="376"/>
      <c r="W241" s="136">
        <v>1</v>
      </c>
      <c r="X241" s="201">
        <v>1</v>
      </c>
      <c r="Y241" s="136">
        <f>SUM(O241)</f>
        <v>18</v>
      </c>
      <c r="Z241" s="229">
        <f t="shared" si="142"/>
        <v>18</v>
      </c>
      <c r="AA241" s="229">
        <f>Z241*M241%</f>
        <v>18</v>
      </c>
      <c r="AB241" s="136"/>
      <c r="AC241" s="201"/>
      <c r="AD241" s="137"/>
      <c r="AE241" s="151"/>
      <c r="AF241" s="151"/>
      <c r="AG241" s="152"/>
      <c r="AH241" s="224"/>
      <c r="AI241" s="137"/>
      <c r="AJ241" s="153"/>
      <c r="AK241" s="151"/>
    </row>
    <row r="242" spans="1:37" ht="30.75" customHeight="1">
      <c r="A242" s="186"/>
      <c r="B242" s="383" t="str">
        <f>'MCC_maquettes2018-2019'!C350</f>
        <v>Les Beatles et Les Années Soixante</v>
      </c>
      <c r="C242" s="132"/>
      <c r="D242" s="129"/>
      <c r="E242" s="129"/>
      <c r="F242" s="129"/>
      <c r="G242" s="131"/>
      <c r="H242" s="484">
        <v>3</v>
      </c>
      <c r="I242" s="484">
        <v>3</v>
      </c>
      <c r="J242" s="128"/>
      <c r="K242" s="131">
        <v>5</v>
      </c>
      <c r="L242" s="131">
        <v>5</v>
      </c>
      <c r="M242" s="131">
        <f t="shared" si="139"/>
        <v>100</v>
      </c>
      <c r="N242" s="128" t="str">
        <f>'MCC_maquettes2018-2019'!N350</f>
        <v/>
      </c>
      <c r="O242" s="411">
        <f>'MCC_maquettes2018-2019'!O350</f>
        <v>18</v>
      </c>
      <c r="P242" s="133" t="str">
        <f>'MCC_maquettes2018-2019'!P350</f>
        <v/>
      </c>
      <c r="Q242" s="317">
        <f t="shared" si="140"/>
        <v>18</v>
      </c>
      <c r="R242" s="135"/>
      <c r="S242" s="136"/>
      <c r="T242" s="136"/>
      <c r="U242" s="22"/>
      <c r="V242" s="376"/>
      <c r="W242" s="136">
        <v>1</v>
      </c>
      <c r="X242" s="201">
        <v>1</v>
      </c>
      <c r="Y242" s="136">
        <f>SUM(O242)</f>
        <v>18</v>
      </c>
      <c r="Z242" s="229">
        <f t="shared" si="142"/>
        <v>18</v>
      </c>
      <c r="AA242" s="229">
        <f>Z242*M242%</f>
        <v>18</v>
      </c>
      <c r="AB242" s="136"/>
      <c r="AC242" s="201"/>
      <c r="AD242" s="137"/>
      <c r="AE242" s="151"/>
      <c r="AF242" s="151"/>
      <c r="AG242" s="152"/>
      <c r="AH242" s="224"/>
      <c r="AI242" s="137"/>
      <c r="AJ242" s="153"/>
      <c r="AK242" s="151"/>
    </row>
    <row r="243" spans="1:37" ht="30.75" customHeight="1">
      <c r="A243" s="18"/>
      <c r="B243" s="234" t="str">
        <f>'MCC_maquettes2018-2019'!C351</f>
        <v>Peinture espagnole S5</v>
      </c>
      <c r="C243" s="132"/>
      <c r="D243" s="130"/>
      <c r="E243" s="129"/>
      <c r="F243" s="129"/>
      <c r="G243" s="131"/>
      <c r="H243" s="470">
        <v>3</v>
      </c>
      <c r="I243" s="470">
        <v>3</v>
      </c>
      <c r="J243" s="309" t="s">
        <v>45</v>
      </c>
      <c r="K243" s="131">
        <v>0</v>
      </c>
      <c r="L243" s="131">
        <v>15</v>
      </c>
      <c r="M243" s="131">
        <f t="shared" si="139"/>
        <v>0</v>
      </c>
      <c r="N243" s="128" t="str">
        <f>'MCC_maquettes2018-2019'!N351</f>
        <v/>
      </c>
      <c r="O243" s="311">
        <f>'MCC_maquettes2018-2019'!O351</f>
        <v>18</v>
      </c>
      <c r="P243" s="133" t="str">
        <f>'MCC_maquettes2018-2019'!P351</f>
        <v/>
      </c>
      <c r="Q243" s="317">
        <f t="shared" si="140"/>
        <v>0</v>
      </c>
      <c r="R243" s="135"/>
      <c r="S243" s="136"/>
      <c r="T243" s="136"/>
      <c r="U243" s="22"/>
      <c r="V243" s="376"/>
      <c r="W243" s="22">
        <v>1</v>
      </c>
      <c r="X243" s="198">
        <v>1</v>
      </c>
      <c r="Y243" s="22">
        <f>SUM(O243)</f>
        <v>18</v>
      </c>
      <c r="Z243" s="229">
        <f t="shared" si="142"/>
        <v>18</v>
      </c>
      <c r="AA243" s="229">
        <f>Z243*M243%</f>
        <v>0</v>
      </c>
      <c r="AB243" s="22"/>
      <c r="AC243" s="198"/>
      <c r="AD243" s="108"/>
      <c r="AE243" s="151"/>
      <c r="AF243" s="151"/>
      <c r="AG243" s="152"/>
      <c r="AH243" s="221"/>
      <c r="AI243" s="108"/>
      <c r="AJ243" s="153"/>
      <c r="AK243" s="151"/>
    </row>
    <row r="244" spans="1:37" ht="30.75" customHeight="1">
      <c r="A244" s="18"/>
      <c r="B244" s="234" t="str">
        <f>'MCC_maquettes2018-2019'!C352</f>
        <v>Cinéma latino-américain S5</v>
      </c>
      <c r="C244" s="132"/>
      <c r="D244" s="130"/>
      <c r="E244" s="129"/>
      <c r="F244" s="129"/>
      <c r="G244" s="131"/>
      <c r="H244" s="470">
        <v>3</v>
      </c>
      <c r="I244" s="470">
        <v>3</v>
      </c>
      <c r="J244" s="309" t="s">
        <v>45</v>
      </c>
      <c r="K244" s="131">
        <v>0</v>
      </c>
      <c r="L244" s="131">
        <v>15</v>
      </c>
      <c r="M244" s="131">
        <f t="shared" si="139"/>
        <v>0</v>
      </c>
      <c r="N244" s="128" t="str">
        <f>'MCC_maquettes2018-2019'!N352</f>
        <v/>
      </c>
      <c r="O244" s="311">
        <f>'MCC_maquettes2018-2019'!O352</f>
        <v>18</v>
      </c>
      <c r="P244" s="133" t="str">
        <f>'MCC_maquettes2018-2019'!P352</f>
        <v/>
      </c>
      <c r="Q244" s="317">
        <f t="shared" si="140"/>
        <v>0</v>
      </c>
      <c r="R244" s="135"/>
      <c r="S244" s="136"/>
      <c r="T244" s="136"/>
      <c r="U244" s="22"/>
      <c r="V244" s="376"/>
      <c r="W244" s="22">
        <v>1</v>
      </c>
      <c r="X244" s="198">
        <v>1</v>
      </c>
      <c r="Y244" s="22">
        <f>SUM(O244)</f>
        <v>18</v>
      </c>
      <c r="Z244" s="229">
        <f t="shared" si="142"/>
        <v>18</v>
      </c>
      <c r="AA244" s="229">
        <f>Z244*M244%</f>
        <v>0</v>
      </c>
      <c r="AB244" s="22"/>
      <c r="AC244" s="198"/>
      <c r="AD244" s="108"/>
      <c r="AE244" s="151"/>
      <c r="AF244" s="151"/>
      <c r="AG244" s="152"/>
      <c r="AH244" s="221"/>
      <c r="AI244" s="108"/>
      <c r="AJ244" s="153"/>
      <c r="AK244" s="151"/>
    </row>
    <row r="245" spans="1:37" ht="30.75" customHeight="1">
      <c r="A245" s="238"/>
      <c r="B245" s="490" t="e">
        <f>'MCC_maquettes2018-2019'!#REF!</f>
        <v>#REF!</v>
      </c>
      <c r="C245" s="239"/>
      <c r="D245" s="240"/>
      <c r="E245" s="240"/>
      <c r="F245" s="240"/>
      <c r="G245" s="242"/>
      <c r="H245" s="239"/>
      <c r="I245" s="239"/>
      <c r="J245" s="239"/>
      <c r="K245" s="312"/>
      <c r="L245" s="312"/>
      <c r="M245" s="242"/>
      <c r="N245" s="245"/>
      <c r="O245" s="245"/>
      <c r="P245" s="246"/>
      <c r="Q245" s="247"/>
      <c r="R245" s="248"/>
      <c r="S245" s="249"/>
      <c r="T245" s="249"/>
      <c r="U245" s="249"/>
      <c r="V245" s="423"/>
      <c r="W245" s="249"/>
      <c r="X245" s="251"/>
      <c r="Y245" s="249"/>
      <c r="Z245" s="319"/>
      <c r="AA245" s="319"/>
      <c r="AB245" s="249"/>
      <c r="AC245" s="251"/>
      <c r="AD245" s="255"/>
      <c r="AE245" s="252"/>
      <c r="AF245" s="252"/>
      <c r="AG245" s="253"/>
      <c r="AH245" s="254"/>
      <c r="AI245" s="255"/>
      <c r="AJ245" s="256"/>
      <c r="AK245" s="252"/>
    </row>
    <row r="246" spans="1:37" ht="30.75" customHeight="1">
      <c r="A246" s="299"/>
      <c r="B246" s="335" t="e">
        <f>'MCC_maquettes2018-2019'!#REF!</f>
        <v>#REF!</v>
      </c>
      <c r="C246" s="290"/>
      <c r="D246" s="129"/>
      <c r="E246" s="129"/>
      <c r="F246" s="129"/>
      <c r="G246" s="131"/>
      <c r="H246" s="132">
        <v>3</v>
      </c>
      <c r="I246" s="132">
        <v>3</v>
      </c>
      <c r="J246" s="128"/>
      <c r="K246" s="131">
        <v>21</v>
      </c>
      <c r="L246" s="131">
        <v>49</v>
      </c>
      <c r="M246" s="131">
        <f t="shared" si="139"/>
        <v>42.857142857142854</v>
      </c>
      <c r="N246" s="128" t="e">
        <f>'MCC_maquettes2018-2019'!#REF!</f>
        <v>#REF!</v>
      </c>
      <c r="O246" s="411" t="e">
        <f>'MCC_maquettes2018-2019'!#REF!</f>
        <v>#REF!</v>
      </c>
      <c r="P246" s="133" t="e">
        <f>'MCC_maquettes2018-2019'!#REF!</f>
        <v>#REF!</v>
      </c>
      <c r="Q246" s="317" t="e">
        <f t="shared" si="140"/>
        <v>#REF!</v>
      </c>
      <c r="R246" s="135"/>
      <c r="S246" s="136"/>
      <c r="T246" s="136"/>
      <c r="U246" s="22"/>
      <c r="V246" s="376"/>
      <c r="W246" s="136">
        <v>1</v>
      </c>
      <c r="X246" s="201">
        <v>1</v>
      </c>
      <c r="Y246" s="136" t="e">
        <f>SUM(O246)</f>
        <v>#REF!</v>
      </c>
      <c r="Z246" s="229" t="e">
        <f t="shared" ref="Z246:Z248" si="148">X246*Y246</f>
        <v>#REF!</v>
      </c>
      <c r="AA246" s="229" t="e">
        <f>Z246*M246%</f>
        <v>#REF!</v>
      </c>
      <c r="AB246" s="136"/>
      <c r="AC246" s="201"/>
      <c r="AD246" s="137"/>
      <c r="AE246" s="151"/>
      <c r="AF246" s="151"/>
      <c r="AG246" s="152"/>
      <c r="AH246" s="224"/>
      <c r="AI246" s="137"/>
      <c r="AJ246" s="153"/>
      <c r="AK246" s="151"/>
    </row>
    <row r="247" spans="1:37" ht="30.75" customHeight="1">
      <c r="A247" s="299"/>
      <c r="B247" s="335" t="e">
        <f>'MCC_maquettes2018-2019'!#REF!</f>
        <v>#REF!</v>
      </c>
      <c r="C247" s="290"/>
      <c r="D247" s="129"/>
      <c r="E247" s="129"/>
      <c r="F247" s="129"/>
      <c r="G247" s="131"/>
      <c r="H247" s="132">
        <v>3</v>
      </c>
      <c r="I247" s="132">
        <v>3</v>
      </c>
      <c r="J247" s="128"/>
      <c r="K247" s="131">
        <v>21</v>
      </c>
      <c r="L247" s="131">
        <v>54</v>
      </c>
      <c r="M247" s="131">
        <f t="shared" si="139"/>
        <v>38.888888888888893</v>
      </c>
      <c r="N247" s="128" t="e">
        <f>'MCC_maquettes2018-2019'!#REF!</f>
        <v>#REF!</v>
      </c>
      <c r="O247" s="411" t="e">
        <f>'MCC_maquettes2018-2019'!#REF!</f>
        <v>#REF!</v>
      </c>
      <c r="P247" s="133" t="e">
        <f>'MCC_maquettes2018-2019'!#REF!</f>
        <v>#REF!</v>
      </c>
      <c r="Q247" s="317" t="e">
        <f t="shared" si="140"/>
        <v>#REF!</v>
      </c>
      <c r="R247" s="135"/>
      <c r="S247" s="136"/>
      <c r="T247" s="136"/>
      <c r="U247" s="22"/>
      <c r="V247" s="376"/>
      <c r="W247" s="136">
        <v>1</v>
      </c>
      <c r="X247" s="201">
        <v>1</v>
      </c>
      <c r="Y247" s="136" t="e">
        <f>SUM(O247)</f>
        <v>#REF!</v>
      </c>
      <c r="Z247" s="229" t="e">
        <f t="shared" si="148"/>
        <v>#REF!</v>
      </c>
      <c r="AA247" s="229" t="e">
        <f>Z247*M247%</f>
        <v>#REF!</v>
      </c>
      <c r="AB247" s="136"/>
      <c r="AC247" s="201"/>
      <c r="AD247" s="137"/>
      <c r="AE247" s="151"/>
      <c r="AF247" s="151"/>
      <c r="AG247" s="152"/>
      <c r="AH247" s="224"/>
      <c r="AI247" s="137"/>
      <c r="AJ247" s="153"/>
      <c r="AK247" s="151"/>
    </row>
    <row r="248" spans="1:37" ht="30.75" customHeight="1">
      <c r="A248" s="299"/>
      <c r="B248" s="335" t="e">
        <f>'MCC_maquettes2018-2019'!#REF!</f>
        <v>#REF!</v>
      </c>
      <c r="C248" s="290"/>
      <c r="D248" s="129"/>
      <c r="E248" s="129"/>
      <c r="F248" s="129"/>
      <c r="G248" s="131"/>
      <c r="H248" s="132">
        <v>3</v>
      </c>
      <c r="I248" s="132">
        <v>3</v>
      </c>
      <c r="J248" s="128"/>
      <c r="K248" s="131">
        <v>21</v>
      </c>
      <c r="L248" s="131">
        <v>21</v>
      </c>
      <c r="M248" s="131">
        <f t="shared" si="139"/>
        <v>100</v>
      </c>
      <c r="N248" s="128" t="e">
        <f>'MCC_maquettes2018-2019'!#REF!</f>
        <v>#REF!</v>
      </c>
      <c r="O248" s="411" t="e">
        <f>'MCC_maquettes2018-2019'!#REF!</f>
        <v>#REF!</v>
      </c>
      <c r="P248" s="133" t="e">
        <f>'MCC_maquettes2018-2019'!#REF!</f>
        <v>#REF!</v>
      </c>
      <c r="Q248" s="317" t="e">
        <f t="shared" si="140"/>
        <v>#REF!</v>
      </c>
      <c r="R248" s="135"/>
      <c r="S248" s="136"/>
      <c r="T248" s="136"/>
      <c r="U248" s="22"/>
      <c r="V248" s="376"/>
      <c r="W248" s="136">
        <v>1</v>
      </c>
      <c r="X248" s="201">
        <v>1</v>
      </c>
      <c r="Y248" s="136" t="e">
        <f>SUM(O248)</f>
        <v>#REF!</v>
      </c>
      <c r="Z248" s="229" t="e">
        <f t="shared" si="148"/>
        <v>#REF!</v>
      </c>
      <c r="AA248" s="229" t="e">
        <f>Z248*M248%</f>
        <v>#REF!</v>
      </c>
      <c r="AB248" s="136"/>
      <c r="AC248" s="201"/>
      <c r="AD248" s="137"/>
      <c r="AE248" s="151"/>
      <c r="AF248" s="151"/>
      <c r="AG248" s="152"/>
      <c r="AH248" s="224"/>
      <c r="AI248" s="137"/>
      <c r="AJ248" s="153"/>
      <c r="AK248" s="151"/>
    </row>
    <row r="249" spans="1:37" ht="30.75" customHeight="1">
      <c r="A249" s="238"/>
      <c r="B249" s="490" t="str">
        <f>'MCC_maquettes2018-2019'!C332</f>
        <v>PARCOURS COMMERCE INTERNATIONAL (CI)</v>
      </c>
      <c r="C249" s="239"/>
      <c r="D249" s="240"/>
      <c r="E249" s="241"/>
      <c r="F249" s="240"/>
      <c r="G249" s="242"/>
      <c r="H249" s="239"/>
      <c r="I249" s="239"/>
      <c r="J249" s="245"/>
      <c r="K249" s="312"/>
      <c r="L249" s="312"/>
      <c r="M249" s="242"/>
      <c r="N249" s="245"/>
      <c r="O249" s="245"/>
      <c r="P249" s="246"/>
      <c r="Q249" s="247"/>
      <c r="R249" s="248"/>
      <c r="S249" s="249"/>
      <c r="T249" s="249"/>
      <c r="U249" s="249"/>
      <c r="V249" s="423"/>
      <c r="W249" s="249"/>
      <c r="X249" s="251"/>
      <c r="Y249" s="249"/>
      <c r="Z249" s="319"/>
      <c r="AA249" s="319"/>
      <c r="AB249" s="249"/>
      <c r="AC249" s="251"/>
      <c r="AD249" s="255"/>
      <c r="AE249" s="252"/>
      <c r="AF249" s="252"/>
      <c r="AG249" s="253"/>
      <c r="AH249" s="254"/>
      <c r="AI249" s="255"/>
      <c r="AJ249" s="256"/>
      <c r="AK249" s="252"/>
    </row>
    <row r="250" spans="1:37" ht="30.75" customHeight="1">
      <c r="A250" s="126"/>
      <c r="B250" s="474" t="str">
        <f>'MCC_maquettes2018-2019'!C334</f>
        <v>Droit des affaires internationales</v>
      </c>
      <c r="C250" s="128"/>
      <c r="D250" s="130"/>
      <c r="E250" s="130"/>
      <c r="F250" s="130"/>
      <c r="G250" s="131"/>
      <c r="H250" s="128">
        <v>3</v>
      </c>
      <c r="I250" s="128">
        <v>3</v>
      </c>
      <c r="J250" s="128"/>
      <c r="K250" s="131">
        <v>5</v>
      </c>
      <c r="L250" s="131">
        <v>41</v>
      </c>
      <c r="M250" s="131">
        <f t="shared" si="139"/>
        <v>12.195121951219512</v>
      </c>
      <c r="N250" s="310">
        <f>'MCC_maquettes2018-2019'!N334</f>
        <v>10</v>
      </c>
      <c r="O250" s="411">
        <f>'MCC_maquettes2018-2019'!O334</f>
        <v>10</v>
      </c>
      <c r="P250" s="133" t="str">
        <f>'MCC_maquettes2018-2019'!P334</f>
        <v/>
      </c>
      <c r="Q250" s="317">
        <f t="shared" si="140"/>
        <v>3.0487804878048781</v>
      </c>
      <c r="R250" s="135">
        <v>1.5</v>
      </c>
      <c r="S250" s="136">
        <v>1</v>
      </c>
      <c r="T250" s="136">
        <f>SUM(N250)</f>
        <v>10</v>
      </c>
      <c r="U250" s="22">
        <f t="shared" ref="U250" si="149">T250*R250</f>
        <v>15</v>
      </c>
      <c r="V250" s="376">
        <f>U250*M250%</f>
        <v>1.8292682926829267</v>
      </c>
      <c r="W250" s="136">
        <v>1</v>
      </c>
      <c r="X250" s="201">
        <v>1</v>
      </c>
      <c r="Y250" s="136">
        <f>SUM(O250)</f>
        <v>10</v>
      </c>
      <c r="Z250" s="229">
        <f t="shared" si="142"/>
        <v>10</v>
      </c>
      <c r="AA250" s="229">
        <f>Z250*M250%</f>
        <v>1.2195121951219512</v>
      </c>
      <c r="AB250" s="136"/>
      <c r="AC250" s="201"/>
      <c r="AD250" s="137"/>
      <c r="AE250" s="151"/>
      <c r="AF250" s="151"/>
      <c r="AG250" s="152"/>
      <c r="AH250" s="224"/>
      <c r="AI250" s="137"/>
      <c r="AJ250" s="153"/>
      <c r="AK250" s="151"/>
    </row>
    <row r="251" spans="1:37" ht="30.75" customHeight="1">
      <c r="A251" s="34"/>
      <c r="B251" s="474" t="str">
        <f>'MCC_maquettes2018-2019'!C335</f>
        <v>Introduction au  commerce international</v>
      </c>
      <c r="C251" s="128"/>
      <c r="D251" s="129"/>
      <c r="E251" s="129"/>
      <c r="F251" s="130"/>
      <c r="G251" s="131"/>
      <c r="H251" s="132">
        <v>3</v>
      </c>
      <c r="I251" s="132">
        <v>3</v>
      </c>
      <c r="J251" s="128"/>
      <c r="K251" s="131">
        <v>5</v>
      </c>
      <c r="L251" s="131">
        <v>41</v>
      </c>
      <c r="M251" s="131">
        <f t="shared" si="139"/>
        <v>12.195121951219512</v>
      </c>
      <c r="N251" s="310">
        <f>'MCC_maquettes2018-2019'!N335</f>
        <v>20</v>
      </c>
      <c r="O251" s="411" t="str">
        <f>'MCC_maquettes2018-2019'!O335</f>
        <v/>
      </c>
      <c r="P251" s="133" t="str">
        <f>'MCC_maquettes2018-2019'!P335</f>
        <v/>
      </c>
      <c r="Q251" s="317">
        <f t="shared" si="140"/>
        <v>0</v>
      </c>
      <c r="R251" s="135"/>
      <c r="S251" s="136"/>
      <c r="T251" s="136"/>
      <c r="U251" s="22"/>
      <c r="V251" s="376"/>
      <c r="W251" s="22">
        <v>1</v>
      </c>
      <c r="X251" s="198">
        <v>1</v>
      </c>
      <c r="Y251" s="22">
        <f>SUM(O251)</f>
        <v>0</v>
      </c>
      <c r="Z251" s="229">
        <f t="shared" si="142"/>
        <v>0</v>
      </c>
      <c r="AA251" s="229">
        <f>Z251*M251%</f>
        <v>0</v>
      </c>
      <c r="AB251" s="22"/>
      <c r="AC251" s="198"/>
      <c r="AD251" s="108"/>
      <c r="AE251" s="151"/>
      <c r="AF251" s="151"/>
      <c r="AG251" s="152"/>
      <c r="AH251" s="221"/>
      <c r="AI251" s="108"/>
      <c r="AJ251" s="153"/>
      <c r="AK251" s="151"/>
    </row>
    <row r="252" spans="1:37" ht="30.75" customHeight="1">
      <c r="A252" s="87"/>
      <c r="B252" s="88"/>
      <c r="C252" s="89"/>
      <c r="D252" s="89"/>
      <c r="E252" s="89"/>
      <c r="F252" s="89"/>
      <c r="G252" s="89"/>
      <c r="H252" s="89"/>
      <c r="I252" s="109" t="s">
        <v>33</v>
      </c>
      <c r="J252" s="110"/>
      <c r="K252" s="314"/>
      <c r="L252" s="314"/>
      <c r="M252" s="314"/>
      <c r="N252" s="89" t="e">
        <f>SUM(N196:N251)</f>
        <v>#REF!</v>
      </c>
      <c r="O252" s="89" t="e">
        <f>SUM(O196:O251)</f>
        <v>#REF!</v>
      </c>
      <c r="P252" s="89" t="e">
        <f>SUM(P196:P251)</f>
        <v>#REF!</v>
      </c>
      <c r="Q252" s="320" t="e">
        <f>SUM(Q197:Q251)</f>
        <v>#REF!</v>
      </c>
      <c r="R252" s="91"/>
      <c r="S252" s="92"/>
      <c r="T252" s="92"/>
      <c r="U252" s="92"/>
      <c r="V252" s="425"/>
      <c r="W252" s="92"/>
      <c r="X252" s="202"/>
      <c r="Y252" s="92"/>
      <c r="Z252" s="92"/>
      <c r="AA252" s="92"/>
      <c r="AB252" s="92"/>
      <c r="AC252" s="202"/>
      <c r="AD252" s="111"/>
      <c r="AE252" s="111"/>
      <c r="AF252" s="111"/>
      <c r="AG252" s="111"/>
      <c r="AH252" s="222"/>
      <c r="AI252" s="111"/>
      <c r="AJ252" s="111"/>
      <c r="AK252" s="111"/>
    </row>
    <row r="253" spans="1:37" ht="30.75" customHeight="1">
      <c r="A253" s="112"/>
      <c r="B253" s="113"/>
      <c r="C253" s="113"/>
      <c r="D253" s="113"/>
      <c r="E253" s="113"/>
      <c r="F253" s="113"/>
      <c r="G253" s="113"/>
      <c r="H253" s="113"/>
      <c r="I253" s="113"/>
      <c r="J253" s="113"/>
      <c r="K253" s="315"/>
      <c r="L253" s="315"/>
      <c r="M253" s="315"/>
      <c r="N253" s="113"/>
      <c r="O253" s="113"/>
      <c r="P253" s="113"/>
      <c r="Q253" s="114"/>
      <c r="R253" s="115"/>
      <c r="S253" s="116"/>
      <c r="T253" s="116"/>
      <c r="U253" s="116"/>
      <c r="V253" s="426"/>
      <c r="W253" s="116"/>
      <c r="X253" s="209"/>
      <c r="Y253" s="116"/>
      <c r="Z253" s="116"/>
      <c r="AA253" s="116"/>
      <c r="AB253" s="116"/>
      <c r="AC253" s="209"/>
      <c r="AD253" s="117"/>
      <c r="AE253" s="117"/>
      <c r="AF253" s="117"/>
      <c r="AG253" s="117"/>
      <c r="AH253" s="223"/>
      <c r="AI253" s="117"/>
      <c r="AJ253" s="117"/>
      <c r="AK253" s="117"/>
    </row>
    <row r="254" spans="1:37" ht="30.75" customHeight="1">
      <c r="A254" s="138"/>
      <c r="B254" s="139" t="e">
        <f>'MCC_maquettes2018-2019'!#REF!</f>
        <v>#REF!</v>
      </c>
      <c r="C254" s="138"/>
      <c r="D254" s="138"/>
      <c r="E254" s="138"/>
      <c r="F254" s="138"/>
      <c r="G254" s="138"/>
      <c r="H254" s="138"/>
      <c r="I254" s="138"/>
      <c r="J254" s="138"/>
      <c r="K254" s="140"/>
      <c r="L254" s="140"/>
      <c r="M254" s="140"/>
      <c r="N254" s="138"/>
      <c r="O254" s="138"/>
      <c r="P254" s="141"/>
      <c r="Q254" s="142"/>
      <c r="R254" s="143"/>
      <c r="S254" s="144"/>
      <c r="T254" s="144"/>
      <c r="U254" s="144"/>
      <c r="V254" s="433"/>
      <c r="W254" s="144"/>
      <c r="X254" s="211"/>
      <c r="Y254" s="144"/>
      <c r="Z254" s="144"/>
      <c r="AA254" s="144"/>
      <c r="AB254" s="144"/>
      <c r="AC254" s="211"/>
      <c r="AD254" s="145"/>
      <c r="AE254" s="145"/>
      <c r="AF254" s="145"/>
      <c r="AG254" s="145"/>
      <c r="AH254" s="226"/>
      <c r="AI254" s="145"/>
      <c r="AJ254" s="145"/>
      <c r="AK254" s="145"/>
    </row>
    <row r="255" spans="1:37" ht="30.75" customHeight="1">
      <c r="A255" s="238"/>
      <c r="B255" s="490" t="str">
        <f>'MCC_maquettes2018-2019'!C407</f>
        <v>Pratique et structure de la langue  S6 Espagnol</v>
      </c>
      <c r="C255" s="239"/>
      <c r="D255" s="240"/>
      <c r="E255" s="241"/>
      <c r="F255" s="240"/>
      <c r="G255" s="242"/>
      <c r="H255" s="239"/>
      <c r="I255" s="239"/>
      <c r="J255" s="239"/>
      <c r="K255" s="312"/>
      <c r="L255" s="312"/>
      <c r="M255" s="242"/>
      <c r="N255" s="245"/>
      <c r="O255" s="245"/>
      <c r="P255" s="246"/>
      <c r="Q255" s="247"/>
      <c r="R255" s="248"/>
      <c r="S255" s="249"/>
      <c r="T255" s="249"/>
      <c r="U255" s="249"/>
      <c r="V255" s="423"/>
      <c r="W255" s="249"/>
      <c r="X255" s="251"/>
      <c r="Y255" s="249"/>
      <c r="Z255" s="249"/>
      <c r="AA255" s="249"/>
      <c r="AB255" s="249"/>
      <c r="AC255" s="251"/>
      <c r="AD255" s="255"/>
      <c r="AE255" s="252"/>
      <c r="AF255" s="252"/>
      <c r="AG255" s="253"/>
      <c r="AH255" s="254"/>
      <c r="AI255" s="255"/>
      <c r="AJ255" s="256"/>
      <c r="AK255" s="252"/>
    </row>
    <row r="256" spans="1:37" ht="30.75" customHeight="1">
      <c r="A256" s="18"/>
      <c r="B256" s="234" t="str">
        <f>'MCC_maquettes2018-2019'!C408</f>
        <v>Linguistique diachronique Espagnol S6</v>
      </c>
      <c r="C256" s="132"/>
      <c r="D256" s="129"/>
      <c r="E256" s="130"/>
      <c r="F256" s="129"/>
      <c r="G256" s="131"/>
      <c r="H256" s="412" t="s">
        <v>44</v>
      </c>
      <c r="I256" s="435">
        <v>2</v>
      </c>
      <c r="J256" s="309" t="s">
        <v>45</v>
      </c>
      <c r="K256" s="131">
        <v>11</v>
      </c>
      <c r="L256" s="131">
        <v>11</v>
      </c>
      <c r="M256" s="131">
        <f t="shared" ref="M256:M278" si="150">(K256/L256)*100</f>
        <v>100</v>
      </c>
      <c r="N256" s="128">
        <f>'MCC_maquettes2018-2019'!N408</f>
        <v>12</v>
      </c>
      <c r="O256" s="311">
        <f>'MCC_maquettes2018-2019'!O408</f>
        <v>0</v>
      </c>
      <c r="P256" s="133">
        <f>'MCC_maquettes2018-2019'!P408</f>
        <v>0</v>
      </c>
      <c r="Q256" s="317">
        <f t="shared" ref="Q256:Q314" si="151">V256+AA256+AF256+AK256</f>
        <v>18</v>
      </c>
      <c r="R256" s="135">
        <v>1.5</v>
      </c>
      <c r="S256" s="136">
        <v>1</v>
      </c>
      <c r="T256" s="136">
        <f>SUM(N256)</f>
        <v>12</v>
      </c>
      <c r="U256" s="22">
        <f t="shared" ref="U256:U296" si="152">T256*R256</f>
        <v>18</v>
      </c>
      <c r="V256" s="376">
        <f>U256*M256%</f>
        <v>18</v>
      </c>
      <c r="W256" s="136"/>
      <c r="X256" s="201"/>
      <c r="Y256" s="136"/>
      <c r="Z256" s="22"/>
      <c r="AA256" s="229"/>
      <c r="AB256" s="136"/>
      <c r="AC256" s="201"/>
      <c r="AD256" s="137"/>
      <c r="AE256" s="151"/>
      <c r="AF256" s="151"/>
      <c r="AG256" s="152"/>
      <c r="AH256" s="224"/>
      <c r="AI256" s="137"/>
      <c r="AJ256" s="153"/>
      <c r="AK256" s="151"/>
    </row>
    <row r="257" spans="1:37" ht="30.75" customHeight="1">
      <c r="A257" s="18"/>
      <c r="B257" s="234" t="str">
        <f>'MCC_maquettes2018-2019'!C409</f>
        <v>Thème oral Espagnol S6</v>
      </c>
      <c r="C257" s="132"/>
      <c r="D257" s="129"/>
      <c r="E257" s="129"/>
      <c r="F257" s="129"/>
      <c r="G257" s="131"/>
      <c r="H257" s="412" t="s">
        <v>44</v>
      </c>
      <c r="I257" s="435">
        <v>2</v>
      </c>
      <c r="J257" s="309" t="s">
        <v>45</v>
      </c>
      <c r="K257" s="131">
        <v>10</v>
      </c>
      <c r="L257" s="131">
        <v>10</v>
      </c>
      <c r="M257" s="131">
        <f t="shared" si="150"/>
        <v>100</v>
      </c>
      <c r="N257" s="128">
        <f>'MCC_maquettes2018-2019'!N409</f>
        <v>0</v>
      </c>
      <c r="O257" s="311">
        <f>'MCC_maquettes2018-2019'!O409</f>
        <v>0</v>
      </c>
      <c r="P257" s="133">
        <f>'MCC_maquettes2018-2019'!P409</f>
        <v>18</v>
      </c>
      <c r="Q257" s="317">
        <f t="shared" si="151"/>
        <v>12</v>
      </c>
      <c r="R257" s="135"/>
      <c r="S257" s="136"/>
      <c r="T257" s="136"/>
      <c r="U257" s="22"/>
      <c r="V257" s="376"/>
      <c r="W257" s="136"/>
      <c r="X257" s="201"/>
      <c r="Y257" s="136"/>
      <c r="Z257" s="22"/>
      <c r="AA257" s="229"/>
      <c r="AB257" s="136"/>
      <c r="AC257" s="201"/>
      <c r="AD257" s="137"/>
      <c r="AE257" s="151"/>
      <c r="AF257" s="151"/>
      <c r="AG257" s="466" t="s">
        <v>69</v>
      </c>
      <c r="AH257" s="467">
        <v>1</v>
      </c>
      <c r="AI257" s="468">
        <v>18</v>
      </c>
      <c r="AJ257" s="468">
        <f>(AH257*AI257)*2/3</f>
        <v>12</v>
      </c>
      <c r="AK257" s="469">
        <v>12</v>
      </c>
    </row>
    <row r="258" spans="1:37" ht="30.75" customHeight="1">
      <c r="A258" s="18"/>
      <c r="B258" s="234" t="str">
        <f>'MCC_maquettes2018-2019'!C410</f>
        <v>Thème Espagnol S6</v>
      </c>
      <c r="C258" s="132"/>
      <c r="D258" s="129"/>
      <c r="E258" s="130"/>
      <c r="F258" s="130"/>
      <c r="G258" s="131"/>
      <c r="H258" s="412" t="s">
        <v>44</v>
      </c>
      <c r="I258" s="435">
        <v>2</v>
      </c>
      <c r="J258" s="309" t="s">
        <v>45</v>
      </c>
      <c r="K258" s="131">
        <v>10</v>
      </c>
      <c r="L258" s="131">
        <v>10</v>
      </c>
      <c r="M258" s="131">
        <f t="shared" si="150"/>
        <v>100</v>
      </c>
      <c r="N258" s="128">
        <f>'MCC_maquettes2018-2019'!N410</f>
        <v>0</v>
      </c>
      <c r="O258" s="311">
        <f>'MCC_maquettes2018-2019'!O410</f>
        <v>18</v>
      </c>
      <c r="P258" s="133">
        <f>'MCC_maquettes2018-2019'!P410</f>
        <v>0</v>
      </c>
      <c r="Q258" s="317">
        <f t="shared" si="151"/>
        <v>18</v>
      </c>
      <c r="R258" s="135"/>
      <c r="S258" s="136"/>
      <c r="T258" s="136"/>
      <c r="U258" s="22"/>
      <c r="V258" s="376"/>
      <c r="W258" s="136">
        <v>1</v>
      </c>
      <c r="X258" s="201">
        <v>1</v>
      </c>
      <c r="Y258" s="136">
        <f>SUM(O258)</f>
        <v>18</v>
      </c>
      <c r="Z258" s="22">
        <f t="shared" ref="Z258:Z307" si="153">X258*Y258</f>
        <v>18</v>
      </c>
      <c r="AA258" s="229">
        <f>Z258*M258%</f>
        <v>18</v>
      </c>
      <c r="AB258" s="136"/>
      <c r="AC258" s="201"/>
      <c r="AD258" s="137"/>
      <c r="AE258" s="151"/>
      <c r="AF258" s="151"/>
      <c r="AG258" s="152"/>
      <c r="AH258" s="224"/>
      <c r="AI258" s="137"/>
      <c r="AJ258" s="153"/>
      <c r="AK258" s="151"/>
    </row>
    <row r="259" spans="1:37" ht="30.75" customHeight="1">
      <c r="A259" s="18"/>
      <c r="B259" s="234" t="str">
        <f>'MCC_maquettes2018-2019'!C411</f>
        <v>Version Espagnol S6</v>
      </c>
      <c r="C259" s="132"/>
      <c r="D259" s="129"/>
      <c r="E259" s="130"/>
      <c r="F259" s="129"/>
      <c r="G259" s="131"/>
      <c r="H259" s="412" t="s">
        <v>44</v>
      </c>
      <c r="I259" s="435">
        <v>2</v>
      </c>
      <c r="J259" s="309" t="s">
        <v>45</v>
      </c>
      <c r="K259" s="131">
        <v>11</v>
      </c>
      <c r="L259" s="131">
        <v>11</v>
      </c>
      <c r="M259" s="131">
        <f t="shared" si="150"/>
        <v>100</v>
      </c>
      <c r="N259" s="128">
        <f>'MCC_maquettes2018-2019'!N411</f>
        <v>0</v>
      </c>
      <c r="O259" s="311">
        <f>'MCC_maquettes2018-2019'!O411</f>
        <v>18</v>
      </c>
      <c r="P259" s="133">
        <f>'MCC_maquettes2018-2019'!P411</f>
        <v>0</v>
      </c>
      <c r="Q259" s="317">
        <f t="shared" si="151"/>
        <v>18</v>
      </c>
      <c r="R259" s="135"/>
      <c r="S259" s="136"/>
      <c r="T259" s="136"/>
      <c r="U259" s="22"/>
      <c r="V259" s="376"/>
      <c r="W259" s="136">
        <v>1</v>
      </c>
      <c r="X259" s="201">
        <v>1</v>
      </c>
      <c r="Y259" s="136">
        <f>SUM(O259)</f>
        <v>18</v>
      </c>
      <c r="Z259" s="22">
        <f t="shared" si="153"/>
        <v>18</v>
      </c>
      <c r="AA259" s="229">
        <f>Z259*M259%</f>
        <v>18</v>
      </c>
      <c r="AB259" s="136"/>
      <c r="AC259" s="201"/>
      <c r="AD259" s="137"/>
      <c r="AE259" s="151"/>
      <c r="AF259" s="151"/>
      <c r="AG259" s="152"/>
      <c r="AH259" s="224"/>
      <c r="AI259" s="137"/>
      <c r="AJ259" s="153"/>
      <c r="AK259" s="151"/>
    </row>
    <row r="260" spans="1:37" ht="30.75" customHeight="1">
      <c r="A260" s="258"/>
      <c r="B260" s="402" t="str">
        <f>'MCC_maquettes2018-2019'!C412</f>
        <v>Littératures hispaniques S6</v>
      </c>
      <c r="C260" s="260"/>
      <c r="D260" s="261"/>
      <c r="E260" s="261"/>
      <c r="F260" s="261"/>
      <c r="G260" s="263"/>
      <c r="H260" s="260"/>
      <c r="I260" s="260"/>
      <c r="J260" s="264"/>
      <c r="K260" s="388"/>
      <c r="L260" s="388"/>
      <c r="M260" s="263"/>
      <c r="N260" s="264"/>
      <c r="O260" s="264"/>
      <c r="P260" s="265"/>
      <c r="Q260" s="409"/>
      <c r="R260" s="68"/>
      <c r="S260" s="70"/>
      <c r="T260" s="70"/>
      <c r="U260" s="70"/>
      <c r="V260" s="422"/>
      <c r="W260" s="70"/>
      <c r="X260" s="205"/>
      <c r="Y260" s="70"/>
      <c r="Z260" s="70"/>
      <c r="AA260" s="410"/>
      <c r="AB260" s="70"/>
      <c r="AC260" s="205"/>
      <c r="AD260" s="271"/>
      <c r="AE260" s="268"/>
      <c r="AF260" s="268"/>
      <c r="AG260" s="269"/>
      <c r="AH260" s="270"/>
      <c r="AI260" s="271"/>
      <c r="AJ260" s="272"/>
      <c r="AK260" s="268"/>
    </row>
    <row r="261" spans="1:37" ht="30.75" customHeight="1">
      <c r="A261" s="18"/>
      <c r="B261" s="234" t="str">
        <f>'MCC_maquettes2018-2019'!C413</f>
        <v>Littérature espagnole S6</v>
      </c>
      <c r="C261" s="132"/>
      <c r="D261" s="130"/>
      <c r="E261" s="129"/>
      <c r="F261" s="130"/>
      <c r="G261" s="131"/>
      <c r="H261" s="412" t="s">
        <v>46</v>
      </c>
      <c r="I261" s="435">
        <v>3</v>
      </c>
      <c r="J261" s="309" t="s">
        <v>45</v>
      </c>
      <c r="K261" s="131">
        <v>11</v>
      </c>
      <c r="L261" s="131">
        <v>11</v>
      </c>
      <c r="M261" s="131">
        <f t="shared" si="150"/>
        <v>100</v>
      </c>
      <c r="N261" s="549">
        <f>'MCC_maquettes2018-2019'!N413</f>
        <v>6</v>
      </c>
      <c r="O261" s="341">
        <f>'MCC_maquettes2018-2019'!O413</f>
        <v>12</v>
      </c>
      <c r="P261" s="133">
        <f>'MCC_maquettes2018-2019'!P413</f>
        <v>0</v>
      </c>
      <c r="Q261" s="317">
        <f t="shared" si="151"/>
        <v>21</v>
      </c>
      <c r="R261" s="135">
        <v>1.5</v>
      </c>
      <c r="S261" s="136">
        <v>1</v>
      </c>
      <c r="T261" s="136">
        <f>SUM(N261)</f>
        <v>6</v>
      </c>
      <c r="U261" s="22">
        <f t="shared" si="152"/>
        <v>9</v>
      </c>
      <c r="V261" s="376">
        <f>U261*M261%</f>
        <v>9</v>
      </c>
      <c r="W261" s="136">
        <v>1</v>
      </c>
      <c r="X261" s="201">
        <v>1</v>
      </c>
      <c r="Y261" s="136">
        <f>SUM(O261)</f>
        <v>12</v>
      </c>
      <c r="Z261" s="22">
        <f t="shared" si="153"/>
        <v>12</v>
      </c>
      <c r="AA261" s="229">
        <f>Z261*M261%</f>
        <v>12</v>
      </c>
      <c r="AB261" s="136"/>
      <c r="AC261" s="201"/>
      <c r="AD261" s="137"/>
      <c r="AE261" s="151"/>
      <c r="AF261" s="151"/>
      <c r="AG261" s="152"/>
      <c r="AH261" s="224"/>
      <c r="AI261" s="137"/>
      <c r="AJ261" s="153"/>
      <c r="AK261" s="151"/>
    </row>
    <row r="262" spans="1:37" ht="30.75" customHeight="1">
      <c r="A262" s="18"/>
      <c r="B262" s="234" t="str">
        <f>'MCC_maquettes2018-2019'!C414</f>
        <v>Littérature latino-américaine S6</v>
      </c>
      <c r="C262" s="132"/>
      <c r="D262" s="130"/>
      <c r="E262" s="129"/>
      <c r="F262" s="130"/>
      <c r="G262" s="131"/>
      <c r="H262" s="412" t="s">
        <v>46</v>
      </c>
      <c r="I262" s="435">
        <v>3</v>
      </c>
      <c r="J262" s="309" t="s">
        <v>45</v>
      </c>
      <c r="K262" s="131">
        <v>13</v>
      </c>
      <c r="L262" s="131">
        <v>13</v>
      </c>
      <c r="M262" s="131">
        <f t="shared" si="150"/>
        <v>100</v>
      </c>
      <c r="N262" s="549">
        <f>'MCC_maquettes2018-2019'!N414</f>
        <v>6</v>
      </c>
      <c r="O262" s="341">
        <f>'MCC_maquettes2018-2019'!O414</f>
        <v>12</v>
      </c>
      <c r="P262" s="133">
        <f>'MCC_maquettes2018-2019'!P414</f>
        <v>0</v>
      </c>
      <c r="Q262" s="317">
        <f t="shared" si="151"/>
        <v>21</v>
      </c>
      <c r="R262" s="135">
        <v>1.5</v>
      </c>
      <c r="S262" s="136">
        <v>1</v>
      </c>
      <c r="T262" s="136">
        <f>SUM(N262)</f>
        <v>6</v>
      </c>
      <c r="U262" s="22">
        <f t="shared" si="152"/>
        <v>9</v>
      </c>
      <c r="V262" s="376">
        <f>U262*M262%</f>
        <v>9</v>
      </c>
      <c r="W262" s="136">
        <v>1</v>
      </c>
      <c r="X262" s="201">
        <v>1</v>
      </c>
      <c r="Y262" s="136">
        <f>SUM(O262)</f>
        <v>12</v>
      </c>
      <c r="Z262" s="22">
        <f t="shared" si="153"/>
        <v>12</v>
      </c>
      <c r="AA262" s="229">
        <f>Z262*M262%</f>
        <v>12</v>
      </c>
      <c r="AB262" s="136"/>
      <c r="AC262" s="201"/>
      <c r="AD262" s="137"/>
      <c r="AE262" s="151"/>
      <c r="AF262" s="151"/>
      <c r="AG262" s="152"/>
      <c r="AH262" s="224"/>
      <c r="AI262" s="137"/>
      <c r="AJ262" s="153"/>
      <c r="AK262" s="151"/>
    </row>
    <row r="263" spans="1:37" ht="30.75" customHeight="1">
      <c r="A263" s="258"/>
      <c r="B263" s="402" t="str">
        <f>'MCC_maquettes2018-2019'!C415</f>
        <v>Civilisation hispanique 6</v>
      </c>
      <c r="C263" s="260"/>
      <c r="D263" s="262"/>
      <c r="E263" s="261"/>
      <c r="F263" s="262"/>
      <c r="G263" s="263"/>
      <c r="H263" s="260"/>
      <c r="I263" s="260"/>
      <c r="J263" s="264"/>
      <c r="K263" s="388"/>
      <c r="L263" s="388"/>
      <c r="M263" s="263"/>
      <c r="N263" s="264"/>
      <c r="O263" s="264"/>
      <c r="P263" s="265"/>
      <c r="Q263" s="409"/>
      <c r="R263" s="68"/>
      <c r="S263" s="70"/>
      <c r="T263" s="70"/>
      <c r="U263" s="70"/>
      <c r="V263" s="422"/>
      <c r="W263" s="70"/>
      <c r="X263" s="205"/>
      <c r="Y263" s="70"/>
      <c r="Z263" s="70"/>
      <c r="AA263" s="70"/>
      <c r="AB263" s="70"/>
      <c r="AC263" s="205"/>
      <c r="AD263" s="271"/>
      <c r="AE263" s="268"/>
      <c r="AF263" s="268"/>
      <c r="AG263" s="269"/>
      <c r="AH263" s="270"/>
      <c r="AI263" s="271"/>
      <c r="AJ263" s="272"/>
      <c r="AK263" s="268"/>
    </row>
    <row r="264" spans="1:37" ht="30.75" customHeight="1">
      <c r="A264" s="18"/>
      <c r="B264" s="234" t="str">
        <f>'MCC_maquettes2018-2019'!C416</f>
        <v>Civilisation espagnole S6</v>
      </c>
      <c r="C264" s="132"/>
      <c r="D264" s="129"/>
      <c r="E264" s="130"/>
      <c r="F264" s="129"/>
      <c r="G264" s="131"/>
      <c r="H264" s="308" t="s">
        <v>44</v>
      </c>
      <c r="I264" s="421">
        <v>2</v>
      </c>
      <c r="J264" s="309" t="s">
        <v>45</v>
      </c>
      <c r="K264" s="131">
        <v>15</v>
      </c>
      <c r="L264" s="131">
        <v>15</v>
      </c>
      <c r="M264" s="131">
        <f t="shared" si="150"/>
        <v>100</v>
      </c>
      <c r="N264" s="310">
        <f>'MCC_maquettes2018-2019'!N416</f>
        <v>0</v>
      </c>
      <c r="O264" s="311">
        <f>'MCC_maquettes2018-2019'!O416</f>
        <v>24</v>
      </c>
      <c r="P264" s="133">
        <f>'MCC_maquettes2018-2019'!P416</f>
        <v>0</v>
      </c>
      <c r="Q264" s="317">
        <f t="shared" si="151"/>
        <v>24</v>
      </c>
      <c r="R264" s="135">
        <v>1.5</v>
      </c>
      <c r="S264" s="136">
        <v>1</v>
      </c>
      <c r="T264" s="136">
        <f>SUM(N264)</f>
        <v>0</v>
      </c>
      <c r="U264" s="22">
        <f t="shared" si="152"/>
        <v>0</v>
      </c>
      <c r="V264" s="376">
        <f>U264*M264%</f>
        <v>0</v>
      </c>
      <c r="W264" s="136">
        <v>1</v>
      </c>
      <c r="X264" s="201">
        <v>1</v>
      </c>
      <c r="Y264" s="136">
        <f>SUM(O264)</f>
        <v>24</v>
      </c>
      <c r="Z264" s="22">
        <f t="shared" si="153"/>
        <v>24</v>
      </c>
      <c r="AA264" s="229">
        <f>Z264*M264%</f>
        <v>24</v>
      </c>
      <c r="AB264" s="136"/>
      <c r="AC264" s="201"/>
      <c r="AD264" s="137"/>
      <c r="AE264" s="151"/>
      <c r="AF264" s="151"/>
      <c r="AG264" s="152"/>
      <c r="AH264" s="224"/>
      <c r="AI264" s="137"/>
      <c r="AJ264" s="153"/>
      <c r="AK264" s="151"/>
    </row>
    <row r="265" spans="1:37" ht="30.75" customHeight="1">
      <c r="A265" s="18"/>
      <c r="B265" s="234" t="str">
        <f>'MCC_maquettes2018-2019'!C417</f>
        <v>Civilisation  latino-américaine S6</v>
      </c>
      <c r="C265" s="132"/>
      <c r="D265" s="130"/>
      <c r="E265" s="130"/>
      <c r="F265" s="130"/>
      <c r="G265" s="131"/>
      <c r="H265" s="308" t="s">
        <v>44</v>
      </c>
      <c r="I265" s="421">
        <v>2</v>
      </c>
      <c r="J265" s="309"/>
      <c r="K265" s="131">
        <v>15</v>
      </c>
      <c r="L265" s="131">
        <v>15</v>
      </c>
      <c r="M265" s="131">
        <f t="shared" si="150"/>
        <v>100</v>
      </c>
      <c r="N265" s="310">
        <f>'MCC_maquettes2018-2019'!N417</f>
        <v>0</v>
      </c>
      <c r="O265" s="311">
        <f>'MCC_maquettes2018-2019'!O417</f>
        <v>24</v>
      </c>
      <c r="P265" s="133">
        <f>'MCC_maquettes2018-2019'!P417</f>
        <v>0</v>
      </c>
      <c r="Q265" s="317">
        <f t="shared" si="151"/>
        <v>24</v>
      </c>
      <c r="R265" s="135">
        <v>1.5</v>
      </c>
      <c r="S265" s="136">
        <v>1</v>
      </c>
      <c r="T265" s="136">
        <f>SUM(N265)</f>
        <v>0</v>
      </c>
      <c r="U265" s="22">
        <f t="shared" si="152"/>
        <v>0</v>
      </c>
      <c r="V265" s="376">
        <f>U265*M265%</f>
        <v>0</v>
      </c>
      <c r="W265" s="136">
        <v>1</v>
      </c>
      <c r="X265" s="201">
        <v>1</v>
      </c>
      <c r="Y265" s="136">
        <f>SUM(O265)</f>
        <v>24</v>
      </c>
      <c r="Z265" s="22">
        <f t="shared" si="153"/>
        <v>24</v>
      </c>
      <c r="AA265" s="229">
        <f>Z265*M265%</f>
        <v>24</v>
      </c>
      <c r="AB265" s="136"/>
      <c r="AC265" s="201"/>
      <c r="AD265" s="137"/>
      <c r="AE265" s="151"/>
      <c r="AF265" s="151"/>
      <c r="AG265" s="152"/>
      <c r="AH265" s="224"/>
      <c r="AI265" s="137"/>
      <c r="AJ265" s="153"/>
      <c r="AK265" s="151"/>
    </row>
    <row r="266" spans="1:37" ht="30.75" customHeight="1">
      <c r="A266" s="407"/>
      <c r="B266" s="234" t="str">
        <f>'MCC_maquettes2018-2019'!C418</f>
        <v>Etudes de documents historiques Espagnol S6</v>
      </c>
      <c r="C266" s="374"/>
      <c r="D266" s="377"/>
      <c r="E266" s="377"/>
      <c r="F266" s="377"/>
      <c r="G266" s="324"/>
      <c r="H266" s="308" t="s">
        <v>44</v>
      </c>
      <c r="I266" s="421">
        <v>2</v>
      </c>
      <c r="J266" s="309"/>
      <c r="K266" s="324">
        <v>12</v>
      </c>
      <c r="L266" s="324">
        <v>19</v>
      </c>
      <c r="M266" s="131">
        <f t="shared" si="150"/>
        <v>63.157894736842103</v>
      </c>
      <c r="N266" s="310">
        <f>'MCC_maquettes2018-2019'!N418</f>
        <v>0</v>
      </c>
      <c r="O266" s="311">
        <f>'MCC_maquettes2018-2019'!O418</f>
        <v>18</v>
      </c>
      <c r="P266" s="326">
        <f>'MCC_maquettes2018-2019'!P418</f>
        <v>0</v>
      </c>
      <c r="Q266" s="317">
        <f t="shared" si="151"/>
        <v>11.368421052631579</v>
      </c>
      <c r="R266" s="378"/>
      <c r="S266" s="379"/>
      <c r="T266" s="379"/>
      <c r="U266" s="328"/>
      <c r="V266" s="434"/>
      <c r="W266" s="136">
        <v>1</v>
      </c>
      <c r="X266" s="201">
        <v>1</v>
      </c>
      <c r="Y266" s="136">
        <f>SUM(O266)</f>
        <v>18</v>
      </c>
      <c r="Z266" s="22">
        <f t="shared" si="153"/>
        <v>18</v>
      </c>
      <c r="AA266" s="229">
        <f>Z266*M266%</f>
        <v>11.368421052631579</v>
      </c>
      <c r="AB266" s="379"/>
      <c r="AC266" s="380"/>
      <c r="AD266" s="381"/>
      <c r="AE266" s="331"/>
      <c r="AF266" s="331"/>
      <c r="AG266" s="332"/>
      <c r="AH266" s="382"/>
      <c r="AI266" s="381"/>
      <c r="AJ266" s="334"/>
      <c r="AK266" s="331"/>
    </row>
    <row r="267" spans="1:37" ht="30.75" customHeight="1">
      <c r="A267" s="407"/>
      <c r="B267" s="486" t="str">
        <f>'MCC_maquettes2018-2019'!C420</f>
        <v>Période d'observation ou séjour en pays hispanophone</v>
      </c>
      <c r="C267" s="374"/>
      <c r="D267" s="377"/>
      <c r="E267" s="377"/>
      <c r="F267" s="377"/>
      <c r="G267" s="324"/>
      <c r="H267" s="308" t="s">
        <v>44</v>
      </c>
      <c r="I267" s="421">
        <v>2</v>
      </c>
      <c r="J267" s="309"/>
      <c r="K267" s="324">
        <v>15</v>
      </c>
      <c r="L267" s="324">
        <v>15</v>
      </c>
      <c r="M267" s="131">
        <f t="shared" si="150"/>
        <v>100</v>
      </c>
      <c r="N267" s="325" t="str">
        <f>'MCC_maquettes2018-2019'!N420</f>
        <v>NP</v>
      </c>
      <c r="O267" s="341" t="str">
        <f>'MCC_maquettes2018-2019'!O420</f>
        <v>NP</v>
      </c>
      <c r="P267" s="326" t="str">
        <f>'MCC_maquettes2018-2019'!P420</f>
        <v>NP</v>
      </c>
      <c r="Q267" s="317">
        <f t="shared" si="151"/>
        <v>0</v>
      </c>
      <c r="R267" s="378"/>
      <c r="S267" s="379"/>
      <c r="T267" s="379"/>
      <c r="U267" s="328"/>
      <c r="V267" s="434"/>
      <c r="W267" s="136">
        <v>1</v>
      </c>
      <c r="X267" s="201">
        <v>15</v>
      </c>
      <c r="Y267" s="136">
        <f>SUM(O267)</f>
        <v>0</v>
      </c>
      <c r="Z267" s="22">
        <f t="shared" si="153"/>
        <v>0</v>
      </c>
      <c r="AA267" s="229">
        <f>Z267*M267%</f>
        <v>0</v>
      </c>
      <c r="AB267" s="379"/>
      <c r="AC267" s="380"/>
      <c r="AD267" s="381"/>
      <c r="AE267" s="331"/>
      <c r="AF267" s="331"/>
      <c r="AG267" s="332"/>
      <c r="AH267" s="382"/>
      <c r="AI267" s="381"/>
      <c r="AJ267" s="334"/>
      <c r="AK267" s="331"/>
    </row>
    <row r="268" spans="1:37" ht="23.25" customHeight="1">
      <c r="A268" s="258"/>
      <c r="B268" s="438" t="str">
        <f>'MCC_maquettes2018-2019'!C421</f>
        <v>Choix Langue vivante S6</v>
      </c>
      <c r="C268" s="260"/>
      <c r="D268" s="261"/>
      <c r="E268" s="261"/>
      <c r="F268" s="261"/>
      <c r="G268" s="263"/>
      <c r="H268" s="403" t="s">
        <v>44</v>
      </c>
      <c r="I268" s="439">
        <v>2</v>
      </c>
      <c r="J268" s="404"/>
      <c r="K268" s="263"/>
      <c r="L268" s="263"/>
      <c r="M268" s="263"/>
      <c r="N268" s="264"/>
      <c r="O268" s="406"/>
      <c r="P268" s="265"/>
      <c r="Q268" s="409"/>
      <c r="R268" s="68"/>
      <c r="S268" s="70"/>
      <c r="T268" s="70"/>
      <c r="U268" s="70"/>
      <c r="V268" s="422"/>
      <c r="W268" s="70"/>
      <c r="X268" s="205"/>
      <c r="Y268" s="70"/>
      <c r="Z268" s="70"/>
      <c r="AA268" s="410"/>
      <c r="AB268" s="70"/>
      <c r="AC268" s="205"/>
      <c r="AD268" s="70"/>
      <c r="AE268" s="268"/>
      <c r="AF268" s="268"/>
      <c r="AG268" s="269"/>
      <c r="AH268" s="270"/>
      <c r="AI268" s="271"/>
      <c r="AJ268" s="272"/>
      <c r="AK268" s="268"/>
    </row>
    <row r="269" spans="1:37" ht="27" customHeight="1">
      <c r="A269" s="414"/>
      <c r="B269" s="237" t="str">
        <f>'MCC_maquettes2018-2019'!C422</f>
        <v>Allemand S6</v>
      </c>
      <c r="C269" s="415"/>
      <c r="D269" s="416"/>
      <c r="E269" s="417"/>
      <c r="F269" s="416"/>
      <c r="G269" s="418"/>
      <c r="H269" s="308"/>
      <c r="I269" s="308"/>
      <c r="J269" s="309"/>
      <c r="K269" s="418">
        <v>20</v>
      </c>
      <c r="L269" s="418">
        <v>73</v>
      </c>
      <c r="M269" s="418">
        <f t="shared" si="150"/>
        <v>27.397260273972602</v>
      </c>
      <c r="N269" s="419" t="str">
        <f>'MCC_maquettes2018-2019'!N422</f>
        <v/>
      </c>
      <c r="O269" s="311">
        <f>'MCC_maquettes2018-2019'!O422</f>
        <v>18</v>
      </c>
      <c r="P269" s="420" t="str">
        <f>'MCC_maquettes2018-2019'!P422</f>
        <v/>
      </c>
      <c r="Q269" s="317">
        <f t="shared" ref="Q269:Q272" si="154">V269+AA269+AF269+AK269</f>
        <v>4.9315068493150687</v>
      </c>
      <c r="R269" s="327"/>
      <c r="S269" s="328"/>
      <c r="T269" s="328"/>
      <c r="U269" s="328"/>
      <c r="V269" s="376"/>
      <c r="W269" s="136">
        <v>1</v>
      </c>
      <c r="X269" s="201">
        <v>1</v>
      </c>
      <c r="Y269" s="136">
        <f>SUM(O269)</f>
        <v>18</v>
      </c>
      <c r="Z269" s="22">
        <f t="shared" ref="Z269:Z272" si="155">X269*Y269</f>
        <v>18</v>
      </c>
      <c r="AA269" s="229">
        <f>Z269*M269%</f>
        <v>4.9315068493150687</v>
      </c>
      <c r="AB269" s="328"/>
      <c r="AC269" s="329"/>
      <c r="AD269" s="328"/>
      <c r="AE269" s="331"/>
      <c r="AF269" s="331"/>
      <c r="AG269" s="332"/>
      <c r="AH269" s="333"/>
      <c r="AI269" s="330"/>
      <c r="AJ269" s="334"/>
      <c r="AK269" s="331"/>
    </row>
    <row r="270" spans="1:37" ht="27" customHeight="1">
      <c r="A270" s="414"/>
      <c r="B270" s="237" t="e">
        <f>'MCC_maquettes2018-2019'!#REF!</f>
        <v>#REF!</v>
      </c>
      <c r="C270" s="415"/>
      <c r="D270" s="416"/>
      <c r="E270" s="417"/>
      <c r="F270" s="416"/>
      <c r="G270" s="418"/>
      <c r="H270" s="308"/>
      <c r="I270" s="308"/>
      <c r="J270" s="309"/>
      <c r="K270" s="418">
        <v>60</v>
      </c>
      <c r="L270" s="418">
        <v>102</v>
      </c>
      <c r="M270" s="418">
        <f t="shared" si="150"/>
        <v>58.82352941176471</v>
      </c>
      <c r="N270" s="419" t="e">
        <f>'MCC_maquettes2018-2019'!#REF!</f>
        <v>#REF!</v>
      </c>
      <c r="O270" s="311" t="e">
        <f>'MCC_maquettes2018-2019'!#REF!</f>
        <v>#REF!</v>
      </c>
      <c r="P270" s="420" t="e">
        <f>'MCC_maquettes2018-2019'!#REF!</f>
        <v>#REF!</v>
      </c>
      <c r="Q270" s="317" t="e">
        <f t="shared" si="154"/>
        <v>#REF!</v>
      </c>
      <c r="R270" s="327"/>
      <c r="S270" s="328"/>
      <c r="T270" s="328"/>
      <c r="U270" s="328"/>
      <c r="V270" s="376"/>
      <c r="W270" s="136">
        <v>1</v>
      </c>
      <c r="X270" s="201">
        <v>3</v>
      </c>
      <c r="Y270" s="136" t="e">
        <f>SUM(O270)</f>
        <v>#REF!</v>
      </c>
      <c r="Z270" s="22" t="e">
        <f t="shared" si="155"/>
        <v>#REF!</v>
      </c>
      <c r="AA270" s="229" t="e">
        <f>Z270*M270%</f>
        <v>#REF!</v>
      </c>
      <c r="AB270" s="328"/>
      <c r="AC270" s="329"/>
      <c r="AD270" s="328"/>
      <c r="AE270" s="331"/>
      <c r="AF270" s="331"/>
      <c r="AG270" s="332"/>
      <c r="AH270" s="333"/>
      <c r="AI270" s="330"/>
      <c r="AJ270" s="334"/>
      <c r="AK270" s="331"/>
    </row>
    <row r="271" spans="1:37" ht="27" customHeight="1">
      <c r="A271" s="414"/>
      <c r="B271" s="237" t="str">
        <f>'MCC_maquettes2018-2019'!C423</f>
        <v>Anglais S6</v>
      </c>
      <c r="C271" s="415"/>
      <c r="D271" s="416"/>
      <c r="E271" s="417"/>
      <c r="F271" s="416"/>
      <c r="G271" s="418"/>
      <c r="H271" s="308"/>
      <c r="I271" s="308"/>
      <c r="J271" s="309"/>
      <c r="K271" s="418">
        <v>15</v>
      </c>
      <c r="L271" s="418">
        <v>15</v>
      </c>
      <c r="M271" s="418">
        <f t="shared" si="150"/>
        <v>100</v>
      </c>
      <c r="N271" s="419">
        <f>'MCC_maquettes2018-2019'!N423</f>
        <v>0</v>
      </c>
      <c r="O271" s="311">
        <f>'MCC_maquettes2018-2019'!O423</f>
        <v>18</v>
      </c>
      <c r="P271" s="420">
        <f>'MCC_maquettes2018-2019'!P423</f>
        <v>0</v>
      </c>
      <c r="Q271" s="317">
        <f t="shared" si="154"/>
        <v>18</v>
      </c>
      <c r="R271" s="327"/>
      <c r="S271" s="328"/>
      <c r="T271" s="328"/>
      <c r="U271" s="328"/>
      <c r="V271" s="376"/>
      <c r="W271" s="136">
        <v>1</v>
      </c>
      <c r="X271" s="201">
        <v>1</v>
      </c>
      <c r="Y271" s="136">
        <f>SUM(O271)</f>
        <v>18</v>
      </c>
      <c r="Z271" s="22">
        <f t="shared" si="155"/>
        <v>18</v>
      </c>
      <c r="AA271" s="229">
        <f>Z271*M271%</f>
        <v>18</v>
      </c>
      <c r="AB271" s="328"/>
      <c r="AC271" s="329"/>
      <c r="AD271" s="328"/>
      <c r="AE271" s="331"/>
      <c r="AF271" s="331"/>
      <c r="AG271" s="332"/>
      <c r="AH271" s="333"/>
      <c r="AI271" s="330"/>
      <c r="AJ271" s="334"/>
      <c r="AK271" s="331"/>
    </row>
    <row r="272" spans="1:37" ht="27" customHeight="1">
      <c r="A272" s="414"/>
      <c r="B272" s="485" t="str">
        <f>'MCC_maquettes2018-2019'!C424</f>
        <v>Atelier d'écriture 2</v>
      </c>
      <c r="C272" s="415"/>
      <c r="D272" s="416"/>
      <c r="E272" s="417"/>
      <c r="F272" s="416"/>
      <c r="G272" s="418"/>
      <c r="H272" s="308"/>
      <c r="I272" s="308"/>
      <c r="J272" s="309"/>
      <c r="K272" s="418">
        <v>15</v>
      </c>
      <c r="L272" s="418">
        <v>15</v>
      </c>
      <c r="M272" s="418">
        <f t="shared" si="150"/>
        <v>100</v>
      </c>
      <c r="N272" s="419" t="str">
        <f>'MCC_maquettes2018-2019'!N424</f>
        <v/>
      </c>
      <c r="O272" s="311">
        <f>'MCC_maquettes2018-2019'!O424</f>
        <v>15</v>
      </c>
      <c r="P272" s="420" t="str">
        <f>'MCC_maquettes2018-2019'!P424</f>
        <v/>
      </c>
      <c r="Q272" s="317">
        <f t="shared" si="154"/>
        <v>15</v>
      </c>
      <c r="R272" s="327"/>
      <c r="S272" s="328"/>
      <c r="T272" s="328"/>
      <c r="U272" s="328"/>
      <c r="V272" s="376"/>
      <c r="W272" s="136">
        <v>1</v>
      </c>
      <c r="X272" s="201">
        <v>1</v>
      </c>
      <c r="Y272" s="136">
        <f>SUM(O272)</f>
        <v>15</v>
      </c>
      <c r="Z272" s="22">
        <f t="shared" si="155"/>
        <v>15</v>
      </c>
      <c r="AA272" s="229">
        <f>Z272*M272%</f>
        <v>15</v>
      </c>
      <c r="AB272" s="328"/>
      <c r="AC272" s="329"/>
      <c r="AD272" s="328"/>
      <c r="AE272" s="331"/>
      <c r="AF272" s="331"/>
      <c r="AG272" s="332"/>
      <c r="AH272" s="333"/>
      <c r="AI272" s="330"/>
      <c r="AJ272" s="334"/>
      <c r="AK272" s="331"/>
    </row>
    <row r="273" spans="1:37" ht="30.75" customHeight="1">
      <c r="A273" s="238"/>
      <c r="B273" s="490" t="str">
        <f>'MCC_maquettes2018-2019'!C358</f>
        <v>Pratique et structure de la langue : Anglais S6</v>
      </c>
      <c r="C273" s="239"/>
      <c r="D273" s="240"/>
      <c r="E273" s="241"/>
      <c r="F273" s="240"/>
      <c r="G273" s="242"/>
      <c r="H273" s="245"/>
      <c r="I273" s="245"/>
      <c r="J273" s="245"/>
      <c r="K273" s="312"/>
      <c r="L273" s="312"/>
      <c r="M273" s="242"/>
      <c r="N273" s="245"/>
      <c r="O273" s="245"/>
      <c r="P273" s="246"/>
      <c r="Q273" s="318"/>
      <c r="R273" s="248"/>
      <c r="S273" s="249"/>
      <c r="T273" s="249"/>
      <c r="U273" s="249"/>
      <c r="V273" s="423"/>
      <c r="W273" s="249"/>
      <c r="X273" s="251"/>
      <c r="Y273" s="249"/>
      <c r="Z273" s="249"/>
      <c r="AA273" s="319"/>
      <c r="AB273" s="249"/>
      <c r="AC273" s="251"/>
      <c r="AD273" s="255"/>
      <c r="AE273" s="252"/>
      <c r="AF273" s="252"/>
      <c r="AG273" s="253"/>
      <c r="AH273" s="254"/>
      <c r="AI273" s="255"/>
      <c r="AJ273" s="256"/>
      <c r="AK273" s="252"/>
    </row>
    <row r="274" spans="1:37" ht="30.75" customHeight="1">
      <c r="A274" s="258"/>
      <c r="B274" s="259" t="e">
        <f>'MCC_maquettes2018-2019'!#REF!</f>
        <v>#REF!</v>
      </c>
      <c r="C274" s="260"/>
      <c r="D274" s="261"/>
      <c r="E274" s="262"/>
      <c r="F274" s="261"/>
      <c r="G274" s="263"/>
      <c r="H274" s="260"/>
      <c r="I274" s="260"/>
      <c r="J274" s="264"/>
      <c r="K274" s="388"/>
      <c r="L274" s="388"/>
      <c r="M274" s="263"/>
      <c r="N274" s="264"/>
      <c r="O274" s="264"/>
      <c r="P274" s="265"/>
      <c r="Q274" s="409"/>
      <c r="R274" s="68"/>
      <c r="S274" s="70"/>
      <c r="T274" s="70"/>
      <c r="U274" s="70"/>
      <c r="V274" s="422"/>
      <c r="W274" s="70"/>
      <c r="X274" s="205"/>
      <c r="Y274" s="70"/>
      <c r="Z274" s="70"/>
      <c r="AA274" s="410"/>
      <c r="AB274" s="70"/>
      <c r="AC274" s="205"/>
      <c r="AD274" s="271"/>
      <c r="AE274" s="268"/>
      <c r="AF274" s="268"/>
      <c r="AG274" s="269"/>
      <c r="AH274" s="270"/>
      <c r="AI274" s="271"/>
      <c r="AJ274" s="272"/>
      <c r="AK274" s="268"/>
    </row>
    <row r="275" spans="1:37" ht="30.75" customHeight="1">
      <c r="A275" s="300"/>
      <c r="B275" s="301" t="str">
        <f>'MCC_maquettes2018-2019'!C359</f>
        <v>Linguistique anglaise S6</v>
      </c>
      <c r="C275" s="290"/>
      <c r="D275" s="129"/>
      <c r="E275" s="130"/>
      <c r="F275" s="129"/>
      <c r="G275" s="131"/>
      <c r="H275" s="308" t="s">
        <v>44</v>
      </c>
      <c r="I275" s="421">
        <v>2</v>
      </c>
      <c r="J275" s="309" t="s">
        <v>48</v>
      </c>
      <c r="K275" s="131">
        <v>73</v>
      </c>
      <c r="L275" s="131">
        <v>73</v>
      </c>
      <c r="M275" s="131">
        <f t="shared" si="150"/>
        <v>100</v>
      </c>
      <c r="N275" s="128">
        <f>'MCC_maquettes2018-2019'!N359</f>
        <v>0</v>
      </c>
      <c r="O275" s="311">
        <f>'MCC_maquettes2018-2019'!O359</f>
        <v>18</v>
      </c>
      <c r="P275" s="133">
        <f>'MCC_maquettes2018-2019'!P359</f>
        <v>0</v>
      </c>
      <c r="Q275" s="317">
        <f t="shared" si="151"/>
        <v>36</v>
      </c>
      <c r="R275" s="135"/>
      <c r="S275" s="136"/>
      <c r="T275" s="136"/>
      <c r="U275" s="22"/>
      <c r="V275" s="376"/>
      <c r="W275" s="136">
        <v>1</v>
      </c>
      <c r="X275" s="201">
        <v>2</v>
      </c>
      <c r="Y275" s="136">
        <f>SUM(O275)</f>
        <v>18</v>
      </c>
      <c r="Z275" s="22">
        <f t="shared" si="153"/>
        <v>36</v>
      </c>
      <c r="AA275" s="229">
        <f>Z275*M275%</f>
        <v>36</v>
      </c>
      <c r="AB275" s="136"/>
      <c r="AC275" s="201"/>
      <c r="AD275" s="137"/>
      <c r="AE275" s="151"/>
      <c r="AF275" s="151"/>
      <c r="AG275" s="152"/>
      <c r="AH275" s="224"/>
      <c r="AI275" s="137"/>
      <c r="AJ275" s="153"/>
      <c r="AK275" s="151"/>
    </row>
    <row r="276" spans="1:37" ht="30.75" customHeight="1">
      <c r="A276" s="300"/>
      <c r="B276" s="301" t="str">
        <f>'MCC_maquettes2018-2019'!C360</f>
        <v>Compréhension et expression orales Anglais S6</v>
      </c>
      <c r="C276" s="290"/>
      <c r="D276" s="129"/>
      <c r="E276" s="129"/>
      <c r="F276" s="129"/>
      <c r="G276" s="131"/>
      <c r="H276" s="308" t="s">
        <v>44</v>
      </c>
      <c r="I276" s="421">
        <v>2</v>
      </c>
      <c r="J276" s="309" t="s">
        <v>48</v>
      </c>
      <c r="K276" s="131">
        <v>70</v>
      </c>
      <c r="L276" s="131">
        <v>70</v>
      </c>
      <c r="M276" s="131">
        <f t="shared" si="150"/>
        <v>100</v>
      </c>
      <c r="N276" s="128">
        <f>'MCC_maquettes2018-2019'!N360</f>
        <v>0</v>
      </c>
      <c r="O276" s="1">
        <f>'MCC_maquettes2018-2019'!O360</f>
        <v>0</v>
      </c>
      <c r="P276" s="465">
        <f>'MCC_maquettes2018-2019'!P360</f>
        <v>18</v>
      </c>
      <c r="Q276" s="317">
        <f t="shared" si="151"/>
        <v>12</v>
      </c>
      <c r="R276" s="135"/>
      <c r="S276" s="136"/>
      <c r="T276" s="136"/>
      <c r="U276" s="22"/>
      <c r="V276" s="376"/>
      <c r="W276" s="136"/>
      <c r="X276" s="201"/>
      <c r="Y276" s="136"/>
      <c r="Z276" s="22"/>
      <c r="AA276" s="229"/>
      <c r="AB276" s="136"/>
      <c r="AC276" s="201"/>
      <c r="AD276" s="137"/>
      <c r="AE276" s="151"/>
      <c r="AF276" s="151"/>
      <c r="AG276" s="466" t="s">
        <v>69</v>
      </c>
      <c r="AH276" s="467">
        <v>4</v>
      </c>
      <c r="AI276" s="468">
        <v>18</v>
      </c>
      <c r="AJ276" s="468">
        <f>(AH276*AI276)*2/3</f>
        <v>48</v>
      </c>
      <c r="AK276" s="469">
        <v>12</v>
      </c>
    </row>
    <row r="277" spans="1:37" ht="30.75" customHeight="1">
      <c r="A277" s="300"/>
      <c r="B277" s="301" t="str">
        <f>'MCC_maquettes2018-2019'!C361</f>
        <v>Thème Anglais S6</v>
      </c>
      <c r="C277" s="290"/>
      <c r="D277" s="129"/>
      <c r="E277" s="130"/>
      <c r="F277" s="129"/>
      <c r="G277" s="131"/>
      <c r="H277" s="308" t="s">
        <v>46</v>
      </c>
      <c r="I277" s="421">
        <v>3</v>
      </c>
      <c r="J277" s="309" t="s">
        <v>48</v>
      </c>
      <c r="K277" s="131">
        <v>69</v>
      </c>
      <c r="L277" s="131">
        <v>69</v>
      </c>
      <c r="M277" s="131">
        <f t="shared" si="150"/>
        <v>100</v>
      </c>
      <c r="N277" s="128">
        <f>'MCC_maquettes2018-2019'!N361</f>
        <v>0</v>
      </c>
      <c r="O277" s="311">
        <f>'MCC_maquettes2018-2019'!O361</f>
        <v>18</v>
      </c>
      <c r="P277" s="133">
        <f>'MCC_maquettes2018-2019'!P361</f>
        <v>0</v>
      </c>
      <c r="Q277" s="317">
        <f t="shared" si="151"/>
        <v>36</v>
      </c>
      <c r="R277" s="135"/>
      <c r="S277" s="136"/>
      <c r="T277" s="136"/>
      <c r="U277" s="22"/>
      <c r="V277" s="376"/>
      <c r="W277" s="136">
        <v>1</v>
      </c>
      <c r="X277" s="201">
        <v>2</v>
      </c>
      <c r="Y277" s="136">
        <f>SUM(O277)</f>
        <v>18</v>
      </c>
      <c r="Z277" s="22">
        <f t="shared" si="153"/>
        <v>36</v>
      </c>
      <c r="AA277" s="229">
        <f>Z277*M277%</f>
        <v>36</v>
      </c>
      <c r="AB277" s="136"/>
      <c r="AC277" s="201"/>
      <c r="AD277" s="137"/>
      <c r="AE277" s="151"/>
      <c r="AF277" s="151"/>
      <c r="AG277" s="152"/>
      <c r="AH277" s="224"/>
      <c r="AI277" s="137"/>
      <c r="AJ277" s="153"/>
      <c r="AK277" s="151"/>
    </row>
    <row r="278" spans="1:37" ht="30.75" customHeight="1">
      <c r="A278" s="300"/>
      <c r="B278" s="301" t="str">
        <f>'MCC_maquettes2018-2019'!C362</f>
        <v>Version et multimedias Anglais S6</v>
      </c>
      <c r="C278" s="290"/>
      <c r="D278" s="129"/>
      <c r="E278" s="130"/>
      <c r="F278" s="129"/>
      <c r="G278" s="131"/>
      <c r="H278" s="308" t="s">
        <v>46</v>
      </c>
      <c r="I278" s="421">
        <v>3</v>
      </c>
      <c r="J278" s="309" t="s">
        <v>48</v>
      </c>
      <c r="K278" s="131">
        <v>70</v>
      </c>
      <c r="L278" s="131">
        <v>70</v>
      </c>
      <c r="M278" s="131">
        <f t="shared" si="150"/>
        <v>100</v>
      </c>
      <c r="N278" s="132">
        <f>'MCC_maquettes2018-2019'!N362</f>
        <v>0</v>
      </c>
      <c r="O278" s="311">
        <f>'MCC_maquettes2018-2019'!O362</f>
        <v>18</v>
      </c>
      <c r="P278" s="133">
        <f>'MCC_maquettes2018-2019'!P362</f>
        <v>0</v>
      </c>
      <c r="Q278" s="317">
        <f t="shared" si="151"/>
        <v>36</v>
      </c>
      <c r="R278" s="135"/>
      <c r="S278" s="136"/>
      <c r="T278" s="136"/>
      <c r="U278" s="22"/>
      <c r="V278" s="376"/>
      <c r="W278" s="136">
        <v>1</v>
      </c>
      <c r="X278" s="201">
        <v>2</v>
      </c>
      <c r="Y278" s="136">
        <f>SUM(O278)</f>
        <v>18</v>
      </c>
      <c r="Z278" s="22">
        <f t="shared" si="153"/>
        <v>36</v>
      </c>
      <c r="AA278" s="229">
        <f>Z278*M278%</f>
        <v>36</v>
      </c>
      <c r="AB278" s="136"/>
      <c r="AC278" s="201"/>
      <c r="AD278" s="137"/>
      <c r="AE278" s="151"/>
      <c r="AF278" s="151"/>
      <c r="AG278" s="152"/>
      <c r="AH278" s="224"/>
      <c r="AI278" s="137"/>
      <c r="AJ278" s="153"/>
      <c r="AK278" s="151"/>
    </row>
    <row r="279" spans="1:37" ht="30.75" customHeight="1">
      <c r="A279" s="258"/>
      <c r="B279" s="259" t="str">
        <f>'MCC_maquettes2018-2019'!C363</f>
        <v>Littératures Anglophones S6 : Contexte historique et culturel (US)</v>
      </c>
      <c r="C279" s="260"/>
      <c r="D279" s="261"/>
      <c r="E279" s="261"/>
      <c r="F279" s="261"/>
      <c r="G279" s="263"/>
      <c r="H279" s="260"/>
      <c r="I279" s="260"/>
      <c r="J279" s="260"/>
      <c r="K279" s="388"/>
      <c r="L279" s="388"/>
      <c r="M279" s="263"/>
      <c r="N279" s="264"/>
      <c r="O279" s="264"/>
      <c r="P279" s="265"/>
      <c r="Q279" s="409"/>
      <c r="R279" s="68"/>
      <c r="S279" s="70"/>
      <c r="T279" s="70"/>
      <c r="U279" s="70"/>
      <c r="V279" s="422"/>
      <c r="W279" s="70"/>
      <c r="X279" s="205"/>
      <c r="Y279" s="70"/>
      <c r="Z279" s="70"/>
      <c r="AA279" s="410"/>
      <c r="AB279" s="70"/>
      <c r="AC279" s="205"/>
      <c r="AD279" s="271"/>
      <c r="AE279" s="268"/>
      <c r="AF279" s="268"/>
      <c r="AG279" s="269"/>
      <c r="AH279" s="270"/>
      <c r="AI279" s="271"/>
      <c r="AJ279" s="272"/>
      <c r="AK279" s="268"/>
    </row>
    <row r="280" spans="1:37" ht="30.75" customHeight="1">
      <c r="A280" s="300"/>
      <c r="B280" s="301" t="str">
        <f>'MCC_maquettes2018-2019'!C364</f>
        <v xml:space="preserve">Littérature postmoderne, postcoloniale and contemporaine / GB: Postmodern, Postcolonial and Contemporary Literature </v>
      </c>
      <c r="C280" s="290"/>
      <c r="D280" s="129"/>
      <c r="E280" s="129"/>
      <c r="F280" s="129"/>
      <c r="G280" s="131"/>
      <c r="H280" s="308" t="s">
        <v>44</v>
      </c>
      <c r="I280" s="421">
        <v>2</v>
      </c>
      <c r="J280" s="309" t="s">
        <v>48</v>
      </c>
      <c r="K280" s="131">
        <v>70</v>
      </c>
      <c r="L280" s="131">
        <v>70</v>
      </c>
      <c r="M280" s="131">
        <f t="shared" ref="M280:M285" si="156">(K280/L280)*100</f>
        <v>100</v>
      </c>
      <c r="N280" s="128">
        <f>'MCC_maquettes2018-2019'!N364</f>
        <v>0</v>
      </c>
      <c r="O280" s="311">
        <f>'MCC_maquettes2018-2019'!O364</f>
        <v>18</v>
      </c>
      <c r="P280" s="133">
        <f>'MCC_maquettes2018-2019'!P364</f>
        <v>0</v>
      </c>
      <c r="Q280" s="317">
        <f t="shared" ref="Q280:Q304" si="157">V280+AA280+AF280+AK280</f>
        <v>36</v>
      </c>
      <c r="R280" s="135">
        <v>1.5</v>
      </c>
      <c r="S280" s="136">
        <v>1</v>
      </c>
      <c r="T280" s="136">
        <f>SUM(N280)</f>
        <v>0</v>
      </c>
      <c r="U280" s="22">
        <f t="shared" si="152"/>
        <v>0</v>
      </c>
      <c r="V280" s="376">
        <f>U280*M280%</f>
        <v>0</v>
      </c>
      <c r="W280" s="136">
        <v>1</v>
      </c>
      <c r="X280" s="201">
        <v>2</v>
      </c>
      <c r="Y280" s="136">
        <f>SUM(O280)</f>
        <v>18</v>
      </c>
      <c r="Z280" s="22">
        <f t="shared" ref="Z280:Z304" si="158">X280*Y280</f>
        <v>36</v>
      </c>
      <c r="AA280" s="229">
        <f>Z280*M280%</f>
        <v>36</v>
      </c>
      <c r="AB280" s="136"/>
      <c r="AC280" s="201"/>
      <c r="AD280" s="137"/>
      <c r="AE280" s="151"/>
      <c r="AF280" s="151"/>
      <c r="AG280" s="152"/>
      <c r="AH280" s="224"/>
      <c r="AI280" s="137"/>
      <c r="AJ280" s="153"/>
      <c r="AK280" s="151"/>
    </row>
    <row r="281" spans="1:37" ht="30.75" customHeight="1">
      <c r="A281" s="299"/>
      <c r="B281" s="301" t="str">
        <f>'MCC_maquettes2018-2019'!C365</f>
        <v xml:space="preserve"> Le rêve américain: la littérature américaine au XXe et au début du XXIe siècle / US: American Dreams (and Nightmares): Twentieth Century and Contemporary American Literature</v>
      </c>
      <c r="C281" s="290"/>
      <c r="D281" s="129"/>
      <c r="E281" s="130"/>
      <c r="F281" s="129"/>
      <c r="G281" s="131"/>
      <c r="H281" s="308" t="s">
        <v>44</v>
      </c>
      <c r="I281" s="421">
        <v>2</v>
      </c>
      <c r="J281" s="309" t="s">
        <v>48</v>
      </c>
      <c r="K281" s="131">
        <v>70</v>
      </c>
      <c r="L281" s="131">
        <v>70</v>
      </c>
      <c r="M281" s="131">
        <f t="shared" si="156"/>
        <v>100</v>
      </c>
      <c r="N281" s="128">
        <f>'MCC_maquettes2018-2019'!N365</f>
        <v>0</v>
      </c>
      <c r="O281" s="311">
        <f>'MCC_maquettes2018-2019'!O365</f>
        <v>18</v>
      </c>
      <c r="P281" s="133">
        <f>'MCC_maquettes2018-2019'!P365</f>
        <v>0</v>
      </c>
      <c r="Q281" s="317">
        <f t="shared" si="157"/>
        <v>36</v>
      </c>
      <c r="R281" s="135">
        <v>1.5</v>
      </c>
      <c r="S281" s="136">
        <v>1</v>
      </c>
      <c r="T281" s="136">
        <f>SUM(N281)</f>
        <v>0</v>
      </c>
      <c r="U281" s="22">
        <f t="shared" si="152"/>
        <v>0</v>
      </c>
      <c r="V281" s="376">
        <f>U281*M281%</f>
        <v>0</v>
      </c>
      <c r="W281" s="136">
        <v>1</v>
      </c>
      <c r="X281" s="201">
        <v>2</v>
      </c>
      <c r="Y281" s="136">
        <f>SUM(O281)</f>
        <v>18</v>
      </c>
      <c r="Z281" s="22">
        <f t="shared" si="158"/>
        <v>36</v>
      </c>
      <c r="AA281" s="229">
        <f>Z281*M281%</f>
        <v>36</v>
      </c>
      <c r="AB281" s="136"/>
      <c r="AC281" s="201"/>
      <c r="AD281" s="137"/>
      <c r="AE281" s="151"/>
      <c r="AF281" s="151"/>
      <c r="AG281" s="152"/>
      <c r="AH281" s="224"/>
      <c r="AI281" s="137"/>
      <c r="AJ281" s="153"/>
      <c r="AK281" s="151"/>
    </row>
    <row r="282" spans="1:37" ht="30.75" customHeight="1">
      <c r="A282" s="258"/>
      <c r="B282" s="259" t="str">
        <f>'MCC_maquettes2018-2019'!C366</f>
        <v>Civilisation  anglophone S6</v>
      </c>
      <c r="C282" s="260"/>
      <c r="D282" s="261"/>
      <c r="E282" s="261"/>
      <c r="F282" s="261"/>
      <c r="G282" s="263"/>
      <c r="H282" s="260"/>
      <c r="I282" s="260"/>
      <c r="J282" s="260"/>
      <c r="K282" s="388"/>
      <c r="L282" s="388"/>
      <c r="M282" s="263"/>
      <c r="N282" s="264"/>
      <c r="O282" s="264"/>
      <c r="P282" s="265"/>
      <c r="Q282" s="409"/>
      <c r="R282" s="68"/>
      <c r="S282" s="70"/>
      <c r="T282" s="70"/>
      <c r="U282" s="70"/>
      <c r="V282" s="422"/>
      <c r="W282" s="70"/>
      <c r="X282" s="205"/>
      <c r="Y282" s="70"/>
      <c r="Z282" s="70"/>
      <c r="AA282" s="410"/>
      <c r="AB282" s="70"/>
      <c r="AC282" s="205"/>
      <c r="AD282" s="271"/>
      <c r="AE282" s="268"/>
      <c r="AF282" s="268"/>
      <c r="AG282" s="269"/>
      <c r="AH282" s="270"/>
      <c r="AI282" s="271"/>
      <c r="AJ282" s="272"/>
      <c r="AK282" s="268"/>
    </row>
    <row r="283" spans="1:37" ht="30.75" customHeight="1">
      <c r="A283" s="300"/>
      <c r="B283" s="335" t="str">
        <f>'MCC_maquettes2018-2019'!C367</f>
        <v>Histoire sociale et idéologie polItique 2:  Domaine britannique</v>
      </c>
      <c r="C283" s="290"/>
      <c r="D283" s="129"/>
      <c r="E283" s="130"/>
      <c r="F283" s="129"/>
      <c r="G283" s="131"/>
      <c r="H283" s="308" t="s">
        <v>44</v>
      </c>
      <c r="I283" s="421">
        <v>2</v>
      </c>
      <c r="J283" s="309" t="s">
        <v>48</v>
      </c>
      <c r="K283" s="131">
        <v>69</v>
      </c>
      <c r="L283" s="131">
        <v>69</v>
      </c>
      <c r="M283" s="131">
        <f t="shared" si="156"/>
        <v>100</v>
      </c>
      <c r="N283" s="550">
        <f>'MCC_maquettes2018-2019'!N367</f>
        <v>6</v>
      </c>
      <c r="O283" s="551">
        <f>'MCC_maquettes2018-2019'!O367</f>
        <v>12</v>
      </c>
      <c r="P283" s="133">
        <f>'MCC_maquettes2018-2019'!P367</f>
        <v>0</v>
      </c>
      <c r="Q283" s="317">
        <f t="shared" si="157"/>
        <v>33</v>
      </c>
      <c r="R283" s="135">
        <v>1.5</v>
      </c>
      <c r="S283" s="136">
        <v>1</v>
      </c>
      <c r="T283" s="136">
        <f>SUM(N283)</f>
        <v>6</v>
      </c>
      <c r="U283" s="22">
        <f t="shared" si="152"/>
        <v>9</v>
      </c>
      <c r="V283" s="376">
        <f>U283*M283%</f>
        <v>9</v>
      </c>
      <c r="W283" s="136">
        <v>1</v>
      </c>
      <c r="X283" s="201">
        <v>2</v>
      </c>
      <c r="Y283" s="136">
        <f>SUM(O283)</f>
        <v>12</v>
      </c>
      <c r="Z283" s="22">
        <f t="shared" si="158"/>
        <v>24</v>
      </c>
      <c r="AA283" s="229">
        <f>Z283*M283%</f>
        <v>24</v>
      </c>
      <c r="AB283" s="136"/>
      <c r="AC283" s="201"/>
      <c r="AD283" s="137"/>
      <c r="AE283" s="151"/>
      <c r="AF283" s="151"/>
      <c r="AG283" s="152"/>
      <c r="AH283" s="221"/>
      <c r="AI283" s="108"/>
      <c r="AJ283" s="153"/>
      <c r="AK283" s="151"/>
    </row>
    <row r="284" spans="1:37" ht="30.75" customHeight="1">
      <c r="A284" s="300"/>
      <c r="B284" s="335" t="str">
        <f>'MCC_maquettes2018-2019'!C368</f>
        <v>Histoire de la pensée polItique : Domaine Nord-américain</v>
      </c>
      <c r="C284" s="290"/>
      <c r="D284" s="129"/>
      <c r="E284" s="129"/>
      <c r="F284" s="129"/>
      <c r="G284" s="131"/>
      <c r="H284" s="308" t="s">
        <v>44</v>
      </c>
      <c r="I284" s="421">
        <v>2</v>
      </c>
      <c r="J284" s="309" t="s">
        <v>48</v>
      </c>
      <c r="K284" s="131">
        <v>69</v>
      </c>
      <c r="L284" s="131">
        <v>69</v>
      </c>
      <c r="M284" s="131">
        <f t="shared" si="156"/>
        <v>100</v>
      </c>
      <c r="N284" s="550">
        <f>'MCC_maquettes2018-2019'!N368</f>
        <v>6</v>
      </c>
      <c r="O284" s="551">
        <f>'MCC_maquettes2018-2019'!O368</f>
        <v>12</v>
      </c>
      <c r="P284" s="133">
        <f>'MCC_maquettes2018-2019'!P368</f>
        <v>0</v>
      </c>
      <c r="Q284" s="317">
        <f t="shared" si="157"/>
        <v>33</v>
      </c>
      <c r="R284" s="135">
        <v>1.5</v>
      </c>
      <c r="S284" s="136">
        <v>1</v>
      </c>
      <c r="T284" s="136">
        <f>SUM(N284)</f>
        <v>6</v>
      </c>
      <c r="U284" s="22">
        <f t="shared" si="152"/>
        <v>9</v>
      </c>
      <c r="V284" s="376">
        <f>U284*M284%</f>
        <v>9</v>
      </c>
      <c r="W284" s="136">
        <v>1</v>
      </c>
      <c r="X284" s="201">
        <v>2</v>
      </c>
      <c r="Y284" s="136">
        <f>SUM(O284)</f>
        <v>12</v>
      </c>
      <c r="Z284" s="22">
        <f t="shared" si="158"/>
        <v>24</v>
      </c>
      <c r="AA284" s="229">
        <f>Z284*M284%</f>
        <v>24</v>
      </c>
      <c r="AB284" s="136"/>
      <c r="AC284" s="201"/>
      <c r="AD284" s="137"/>
      <c r="AE284" s="151"/>
      <c r="AF284" s="151"/>
      <c r="AG284" s="152"/>
      <c r="AH284" s="221"/>
      <c r="AI284" s="108"/>
      <c r="AJ284" s="153"/>
      <c r="AK284" s="151"/>
    </row>
    <row r="285" spans="1:37" ht="30.75" customHeight="1">
      <c r="A285" s="300"/>
      <c r="B285" s="552" t="str">
        <f>'MCC_maquettes2018-2019'!C369</f>
        <v>Interaction dans le monde anglophone</v>
      </c>
      <c r="C285" s="290"/>
      <c r="D285" s="129"/>
      <c r="E285" s="130"/>
      <c r="F285" s="129"/>
      <c r="G285" s="131"/>
      <c r="H285" s="308" t="s">
        <v>44</v>
      </c>
      <c r="I285" s="421">
        <v>2</v>
      </c>
      <c r="J285" s="309" t="s">
        <v>48</v>
      </c>
      <c r="K285" s="131">
        <v>69</v>
      </c>
      <c r="L285" s="131">
        <v>69</v>
      </c>
      <c r="M285" s="131">
        <f t="shared" si="156"/>
        <v>100</v>
      </c>
      <c r="N285" s="310">
        <f>'MCC_maquettes2018-2019'!N369</f>
        <v>0</v>
      </c>
      <c r="O285" s="311">
        <f>'MCC_maquettes2018-2019'!O369</f>
        <v>18</v>
      </c>
      <c r="P285" s="133">
        <f>'MCC_maquettes2018-2019'!P369</f>
        <v>0</v>
      </c>
      <c r="Q285" s="317">
        <f t="shared" si="157"/>
        <v>36</v>
      </c>
      <c r="R285" s="135"/>
      <c r="S285" s="136"/>
      <c r="T285" s="136"/>
      <c r="U285" s="22"/>
      <c r="V285" s="376"/>
      <c r="W285" s="136">
        <v>1</v>
      </c>
      <c r="X285" s="201">
        <v>2</v>
      </c>
      <c r="Y285" s="136">
        <f>SUM(O285)</f>
        <v>18</v>
      </c>
      <c r="Z285" s="22">
        <f t="shared" si="158"/>
        <v>36</v>
      </c>
      <c r="AA285" s="229">
        <f>Z285*M285%</f>
        <v>36</v>
      </c>
      <c r="AB285" s="136"/>
      <c r="AC285" s="201"/>
      <c r="AD285" s="137"/>
      <c r="AE285" s="151"/>
      <c r="AF285" s="151"/>
      <c r="AG285" s="152"/>
      <c r="AH285" s="221"/>
      <c r="AI285" s="108"/>
      <c r="AJ285" s="153"/>
      <c r="AK285" s="151"/>
    </row>
    <row r="286" spans="1:37" ht="23.25" customHeight="1">
      <c r="A286" s="258"/>
      <c r="B286" s="437" t="str">
        <f>'MCC_maquettes2018-2019'!C372</f>
        <v>Choix Langue vivante S6</v>
      </c>
      <c r="C286" s="260"/>
      <c r="D286" s="261"/>
      <c r="E286" s="261"/>
      <c r="F286" s="261"/>
      <c r="G286" s="263"/>
      <c r="H286" s="403" t="s">
        <v>44</v>
      </c>
      <c r="I286" s="439">
        <v>2</v>
      </c>
      <c r="J286" s="404"/>
      <c r="K286" s="263"/>
      <c r="L286" s="263"/>
      <c r="M286" s="263"/>
      <c r="N286" s="264"/>
      <c r="O286" s="406"/>
      <c r="P286" s="265"/>
      <c r="Q286" s="409"/>
      <c r="R286" s="68"/>
      <c r="S286" s="70"/>
      <c r="T286" s="70"/>
      <c r="U286" s="70"/>
      <c r="V286" s="422"/>
      <c r="W286" s="70"/>
      <c r="X286" s="205"/>
      <c r="Y286" s="70"/>
      <c r="Z286" s="70"/>
      <c r="AA286" s="410"/>
      <c r="AB286" s="70"/>
      <c r="AC286" s="205"/>
      <c r="AD286" s="70"/>
      <c r="AE286" s="268"/>
      <c r="AF286" s="268"/>
      <c r="AG286" s="269"/>
      <c r="AH286" s="270"/>
      <c r="AI286" s="271"/>
      <c r="AJ286" s="272"/>
      <c r="AK286" s="268"/>
    </row>
    <row r="287" spans="1:37" ht="27" customHeight="1">
      <c r="A287" s="414"/>
      <c r="B287" s="237" t="str">
        <f>'MCC_maquettes2018-2019'!C373</f>
        <v>Allemand S6</v>
      </c>
      <c r="C287" s="415"/>
      <c r="D287" s="416"/>
      <c r="E287" s="417"/>
      <c r="F287" s="416"/>
      <c r="G287" s="418"/>
      <c r="H287" s="308"/>
      <c r="I287" s="308"/>
      <c r="J287" s="309"/>
      <c r="K287" s="418">
        <v>20</v>
      </c>
      <c r="L287" s="418">
        <v>73</v>
      </c>
      <c r="M287" s="418">
        <f t="shared" ref="M287:M288" si="159">(K287/L287)*100</f>
        <v>27.397260273972602</v>
      </c>
      <c r="N287" s="419">
        <f>'MCC_maquettes2018-2019'!N373</f>
        <v>0</v>
      </c>
      <c r="O287" s="311">
        <f>'MCC_maquettes2018-2019'!O373</f>
        <v>18</v>
      </c>
      <c r="P287" s="420">
        <f>'MCC_maquettes2018-2019'!P373</f>
        <v>0</v>
      </c>
      <c r="Q287" s="317">
        <f t="shared" ref="Q287:Q288" si="160">V287+AA287+AF287+AK287</f>
        <v>4.9315068493150687</v>
      </c>
      <c r="R287" s="327"/>
      <c r="S287" s="328"/>
      <c r="T287" s="328"/>
      <c r="U287" s="328"/>
      <c r="V287" s="376"/>
      <c r="W287" s="136">
        <v>1</v>
      </c>
      <c r="X287" s="201">
        <v>1</v>
      </c>
      <c r="Y287" s="136">
        <f>SUM(O287)</f>
        <v>18</v>
      </c>
      <c r="Z287" s="22">
        <f t="shared" ref="Z287:Z288" si="161">X287*Y287</f>
        <v>18</v>
      </c>
      <c r="AA287" s="229">
        <f>Z287*M287%</f>
        <v>4.9315068493150687</v>
      </c>
      <c r="AB287" s="328"/>
      <c r="AC287" s="329"/>
      <c r="AD287" s="328"/>
      <c r="AE287" s="331"/>
      <c r="AF287" s="331"/>
      <c r="AG287" s="332"/>
      <c r="AH287" s="333"/>
      <c r="AI287" s="330"/>
      <c r="AJ287" s="334"/>
      <c r="AK287" s="331"/>
    </row>
    <row r="288" spans="1:37" ht="27" customHeight="1">
      <c r="A288" s="414"/>
      <c r="B288" s="237" t="str">
        <f>'MCC_maquettes2018-2019'!C374</f>
        <v>Espagnol S6</v>
      </c>
      <c r="C288" s="415"/>
      <c r="D288" s="416"/>
      <c r="E288" s="417"/>
      <c r="F288" s="416"/>
      <c r="G288" s="418"/>
      <c r="H288" s="308"/>
      <c r="I288" s="308"/>
      <c r="J288" s="309"/>
      <c r="K288" s="418">
        <v>60</v>
      </c>
      <c r="L288" s="418">
        <v>102</v>
      </c>
      <c r="M288" s="418">
        <f t="shared" si="159"/>
        <v>58.82352941176471</v>
      </c>
      <c r="N288" s="419">
        <f>'MCC_maquettes2018-2019'!N374</f>
        <v>0</v>
      </c>
      <c r="O288" s="311">
        <f>'MCC_maquettes2018-2019'!O374</f>
        <v>18</v>
      </c>
      <c r="P288" s="420">
        <f>'MCC_maquettes2018-2019'!P374</f>
        <v>0</v>
      </c>
      <c r="Q288" s="317">
        <f t="shared" si="160"/>
        <v>31.764705882352942</v>
      </c>
      <c r="R288" s="327"/>
      <c r="S288" s="328"/>
      <c r="T288" s="328"/>
      <c r="U288" s="328"/>
      <c r="V288" s="376"/>
      <c r="W288" s="136">
        <v>1</v>
      </c>
      <c r="X288" s="201">
        <v>3</v>
      </c>
      <c r="Y288" s="136">
        <f>SUM(O288)</f>
        <v>18</v>
      </c>
      <c r="Z288" s="22">
        <f t="shared" si="161"/>
        <v>54</v>
      </c>
      <c r="AA288" s="229">
        <f>Z288*M288%</f>
        <v>31.764705882352942</v>
      </c>
      <c r="AB288" s="328"/>
      <c r="AC288" s="329"/>
      <c r="AD288" s="328"/>
      <c r="AE288" s="331"/>
      <c r="AF288" s="331"/>
      <c r="AG288" s="332"/>
      <c r="AH288" s="333"/>
      <c r="AI288" s="330"/>
      <c r="AJ288" s="334"/>
      <c r="AK288" s="331"/>
    </row>
    <row r="289" spans="1:245" ht="27" customHeight="1">
      <c r="A289" s="414"/>
      <c r="B289" s="237" t="e">
        <f>'MCC_maquettes2018-2019'!#REF!</f>
        <v>#REF!</v>
      </c>
      <c r="C289" s="415"/>
      <c r="D289" s="416"/>
      <c r="E289" s="417"/>
      <c r="F289" s="416"/>
      <c r="G289" s="418"/>
      <c r="H289" s="308"/>
      <c r="I289" s="308"/>
      <c r="J289" s="309"/>
      <c r="K289" s="418">
        <v>15</v>
      </c>
      <c r="L289" s="418">
        <v>15</v>
      </c>
      <c r="M289" s="418">
        <f>(K289/L289)*100</f>
        <v>100</v>
      </c>
      <c r="N289" s="419" t="e">
        <f>'MCC_maquettes2018-2019'!#REF!</f>
        <v>#REF!</v>
      </c>
      <c r="O289" s="311" t="e">
        <f>'MCC_maquettes2018-2019'!#REF!</f>
        <v>#REF!</v>
      </c>
      <c r="P289" s="420" t="e">
        <f>'MCC_maquettes2018-2019'!#REF!</f>
        <v>#REF!</v>
      </c>
      <c r="Q289" s="317" t="e">
        <f>V289+AA289+AF289+AK289</f>
        <v>#REF!</v>
      </c>
      <c r="R289" s="327"/>
      <c r="S289" s="328"/>
      <c r="T289" s="328"/>
      <c r="U289" s="328"/>
      <c r="V289" s="376"/>
      <c r="W289" s="136">
        <v>1</v>
      </c>
      <c r="X289" s="201">
        <v>1</v>
      </c>
      <c r="Y289" s="136" t="e">
        <f>SUM(O289)</f>
        <v>#REF!</v>
      </c>
      <c r="Z289" s="22" t="e">
        <f>X289*Y289</f>
        <v>#REF!</v>
      </c>
      <c r="AA289" s="229" t="e">
        <f>Z289*M289%</f>
        <v>#REF!</v>
      </c>
      <c r="AB289" s="328"/>
      <c r="AC289" s="329"/>
      <c r="AD289" s="328"/>
      <c r="AE289" s="331"/>
      <c r="AF289" s="331"/>
      <c r="AG289" s="332"/>
      <c r="AH289" s="333"/>
      <c r="AI289" s="330"/>
      <c r="AJ289" s="334"/>
      <c r="AK289" s="331"/>
    </row>
    <row r="290" spans="1:245" ht="30.75" customHeight="1">
      <c r="A290" s="238"/>
      <c r="B290" s="490" t="str">
        <f>'MCC_maquettes2018-2019'!C425</f>
        <v xml:space="preserve">PARCOURS  MEEF 2 ESPAGNOL </v>
      </c>
      <c r="C290" s="239"/>
      <c r="D290" s="240"/>
      <c r="E290" s="240"/>
      <c r="F290" s="240"/>
      <c r="G290" s="242"/>
      <c r="H290" s="239"/>
      <c r="I290" s="239"/>
      <c r="J290" s="239"/>
      <c r="K290" s="312"/>
      <c r="L290" s="312"/>
      <c r="M290" s="242"/>
      <c r="N290" s="245"/>
      <c r="O290" s="245"/>
      <c r="P290" s="246"/>
      <c r="Q290" s="318"/>
      <c r="R290" s="248"/>
      <c r="S290" s="249"/>
      <c r="T290" s="249"/>
      <c r="U290" s="249"/>
      <c r="V290" s="423"/>
      <c r="W290" s="249"/>
      <c r="X290" s="251"/>
      <c r="Y290" s="249"/>
      <c r="Z290" s="249"/>
      <c r="AA290" s="319"/>
      <c r="AB290" s="249"/>
      <c r="AC290" s="251"/>
      <c r="AD290" s="255"/>
      <c r="AE290" s="252"/>
      <c r="AF290" s="252"/>
      <c r="AG290" s="253"/>
      <c r="AH290" s="254"/>
      <c r="AI290" s="255"/>
      <c r="AJ290" s="256"/>
      <c r="AK290" s="252"/>
    </row>
    <row r="291" spans="1:245" ht="30.75" customHeight="1">
      <c r="A291" s="18"/>
      <c r="B291" s="234" t="str">
        <f>'MCC_maquettes2018-2019'!C427</f>
        <v>Peinture hispano-américaine S6</v>
      </c>
      <c r="C291" s="132"/>
      <c r="D291" s="129"/>
      <c r="E291" s="129"/>
      <c r="F291" s="129"/>
      <c r="G291" s="131"/>
      <c r="H291" s="308" t="s">
        <v>44</v>
      </c>
      <c r="I291" s="421">
        <v>2</v>
      </c>
      <c r="J291" s="132"/>
      <c r="K291" s="131">
        <v>14</v>
      </c>
      <c r="L291" s="131">
        <v>15</v>
      </c>
      <c r="M291" s="131">
        <f t="shared" ref="M291:M293" si="162">(K291/L291)*100</f>
        <v>93.333333333333329</v>
      </c>
      <c r="N291" s="128">
        <f>'MCC_maquettes2018-2019'!N427</f>
        <v>0</v>
      </c>
      <c r="O291" s="311">
        <f>'MCC_maquettes2018-2019'!O427</f>
        <v>18</v>
      </c>
      <c r="P291" s="133">
        <f>'MCC_maquettes2018-2019'!P427</f>
        <v>0</v>
      </c>
      <c r="Q291" s="317">
        <f t="shared" si="157"/>
        <v>16.799999999999997</v>
      </c>
      <c r="R291" s="135">
        <v>1.5</v>
      </c>
      <c r="S291" s="136">
        <v>1</v>
      </c>
      <c r="T291" s="136">
        <f>SUM(N291)</f>
        <v>0</v>
      </c>
      <c r="U291" s="22">
        <f t="shared" si="152"/>
        <v>0</v>
      </c>
      <c r="V291" s="376">
        <f>U291*M291%</f>
        <v>0</v>
      </c>
      <c r="W291" s="136">
        <v>1</v>
      </c>
      <c r="X291" s="201">
        <v>1</v>
      </c>
      <c r="Y291" s="136">
        <f>SUM(O291)</f>
        <v>18</v>
      </c>
      <c r="Z291" s="22">
        <f t="shared" si="158"/>
        <v>18</v>
      </c>
      <c r="AA291" s="229">
        <f>Z291*M291%</f>
        <v>16.799999999999997</v>
      </c>
      <c r="AB291" s="136"/>
      <c r="AC291" s="201"/>
      <c r="AD291" s="137"/>
      <c r="AE291" s="151"/>
      <c r="AF291" s="151"/>
      <c r="AG291" s="152"/>
      <c r="AH291" s="221"/>
      <c r="AI291" s="108"/>
      <c r="AJ291" s="153"/>
      <c r="AK291" s="151"/>
    </row>
    <row r="292" spans="1:245" ht="30.75" customHeight="1">
      <c r="A292" s="18"/>
      <c r="B292" s="234" t="str">
        <f>'MCC_maquettes2018-2019'!C428</f>
        <v>Cinéma espagnol S6</v>
      </c>
      <c r="C292" s="132"/>
      <c r="D292" s="129"/>
      <c r="E292" s="129"/>
      <c r="F292" s="129"/>
      <c r="G292" s="131"/>
      <c r="H292" s="308" t="s">
        <v>44</v>
      </c>
      <c r="I292" s="421">
        <v>2</v>
      </c>
      <c r="J292" s="132"/>
      <c r="K292" s="131">
        <v>15</v>
      </c>
      <c r="L292" s="131">
        <v>15</v>
      </c>
      <c r="M292" s="131">
        <f t="shared" si="162"/>
        <v>100</v>
      </c>
      <c r="N292" s="128">
        <f>'MCC_maquettes2018-2019'!N428</f>
        <v>0</v>
      </c>
      <c r="O292" s="311">
        <f>'MCC_maquettes2018-2019'!O428</f>
        <v>18</v>
      </c>
      <c r="P292" s="133">
        <f>'MCC_maquettes2018-2019'!P428</f>
        <v>0</v>
      </c>
      <c r="Q292" s="317">
        <f t="shared" si="157"/>
        <v>18</v>
      </c>
      <c r="R292" s="135">
        <v>1.5</v>
      </c>
      <c r="S292" s="136">
        <v>1</v>
      </c>
      <c r="T292" s="136">
        <f>SUM(N292)</f>
        <v>0</v>
      </c>
      <c r="U292" s="22">
        <f t="shared" si="152"/>
        <v>0</v>
      </c>
      <c r="V292" s="376">
        <f>U292*M292%</f>
        <v>0</v>
      </c>
      <c r="W292" s="136">
        <v>1</v>
      </c>
      <c r="X292" s="201">
        <v>1</v>
      </c>
      <c r="Y292" s="136">
        <f>SUM(O292)</f>
        <v>18</v>
      </c>
      <c r="Z292" s="22">
        <f t="shared" si="158"/>
        <v>18</v>
      </c>
      <c r="AA292" s="229">
        <f>Z292*M292%</f>
        <v>18</v>
      </c>
      <c r="AB292" s="136"/>
      <c r="AC292" s="201"/>
      <c r="AD292" s="137"/>
      <c r="AE292" s="151"/>
      <c r="AF292" s="151"/>
      <c r="AG292" s="152"/>
      <c r="AH292" s="221"/>
      <c r="AI292" s="108"/>
      <c r="AJ292" s="153"/>
      <c r="AK292" s="151"/>
    </row>
    <row r="293" spans="1:245" ht="30.75" customHeight="1">
      <c r="A293" s="34"/>
      <c r="B293" s="234" t="str">
        <f>'MCC_maquettes2018-2019'!C429</f>
        <v>Didactique des langues étrangères 2 - Espagnol S6</v>
      </c>
      <c r="C293" s="128"/>
      <c r="D293" s="129"/>
      <c r="E293" s="130"/>
      <c r="F293" s="130"/>
      <c r="G293" s="131"/>
      <c r="H293" s="308" t="s">
        <v>44</v>
      </c>
      <c r="I293" s="421">
        <v>2</v>
      </c>
      <c r="J293" s="128"/>
      <c r="K293" s="131">
        <v>15</v>
      </c>
      <c r="L293" s="131">
        <v>49</v>
      </c>
      <c r="M293" s="131">
        <f t="shared" si="162"/>
        <v>30.612244897959183</v>
      </c>
      <c r="N293" s="128">
        <f>'MCC_maquettes2018-2019'!N429</f>
        <v>0</v>
      </c>
      <c r="O293" s="311">
        <f>'MCC_maquettes2018-2019'!O429</f>
        <v>18</v>
      </c>
      <c r="P293" s="133">
        <f>'MCC_maquettes2018-2019'!P429</f>
        <v>0</v>
      </c>
      <c r="Q293" s="317">
        <f t="shared" si="157"/>
        <v>5.5102040816326534</v>
      </c>
      <c r="R293" s="135">
        <v>1.5</v>
      </c>
      <c r="S293" s="136">
        <v>1</v>
      </c>
      <c r="T293" s="136">
        <f>SUM(N293)</f>
        <v>0</v>
      </c>
      <c r="U293" s="22">
        <f t="shared" si="152"/>
        <v>0</v>
      </c>
      <c r="V293" s="376">
        <f>U293*M293%</f>
        <v>0</v>
      </c>
      <c r="W293" s="136">
        <v>1</v>
      </c>
      <c r="X293" s="201">
        <v>1</v>
      </c>
      <c r="Y293" s="136">
        <f>SUM(O293)</f>
        <v>18</v>
      </c>
      <c r="Z293" s="22">
        <f t="shared" si="158"/>
        <v>18</v>
      </c>
      <c r="AA293" s="229">
        <f>Z293*M293%</f>
        <v>5.5102040816326534</v>
      </c>
      <c r="AB293" s="136"/>
      <c r="AC293" s="201"/>
      <c r="AD293" s="137"/>
      <c r="AE293" s="151"/>
      <c r="AF293" s="151"/>
      <c r="AG293" s="152"/>
      <c r="AH293" s="221"/>
      <c r="AI293" s="108"/>
      <c r="AJ293" s="153"/>
      <c r="AK293" s="151"/>
    </row>
    <row r="294" spans="1:245" ht="30.75" customHeight="1">
      <c r="A294" s="238"/>
      <c r="B294" s="490" t="str">
        <f>'MCC_maquettes2018-2019'!C434</f>
        <v>PARCOURS MEF- FLE</v>
      </c>
      <c r="C294" s="239"/>
      <c r="D294" s="241"/>
      <c r="E294" s="240"/>
      <c r="F294" s="240"/>
      <c r="G294" s="242"/>
      <c r="H294" s="245"/>
      <c r="I294" s="245"/>
      <c r="J294" s="245"/>
      <c r="K294" s="312"/>
      <c r="L294" s="312"/>
      <c r="M294" s="242"/>
      <c r="N294" s="245"/>
      <c r="O294" s="245"/>
      <c r="P294" s="246"/>
      <c r="Q294" s="318"/>
      <c r="R294" s="248"/>
      <c r="S294" s="249"/>
      <c r="T294" s="249"/>
      <c r="U294" s="249"/>
      <c r="V294" s="423"/>
      <c r="W294" s="249"/>
      <c r="X294" s="251"/>
      <c r="Y294" s="249"/>
      <c r="Z294" s="249"/>
      <c r="AA294" s="319"/>
      <c r="AB294" s="249"/>
      <c r="AC294" s="251"/>
      <c r="AD294" s="255"/>
      <c r="AE294" s="252"/>
      <c r="AF294" s="252"/>
      <c r="AG294" s="253"/>
      <c r="AH294" s="254"/>
      <c r="AI294" s="255"/>
      <c r="AJ294" s="256"/>
      <c r="AK294" s="252"/>
    </row>
    <row r="295" spans="1:245" ht="30.75" customHeight="1">
      <c r="A295" s="18"/>
      <c r="B295" s="234" t="str">
        <f>'MCC_maquettes2018-2019'!C436</f>
        <v>Didactique du français langue étrangère et période d'observation</v>
      </c>
      <c r="C295" s="132"/>
      <c r="D295" s="130"/>
      <c r="E295" s="129"/>
      <c r="F295" s="129"/>
      <c r="G295" s="131"/>
      <c r="H295" s="308" t="s">
        <v>46</v>
      </c>
      <c r="I295" s="421">
        <v>3</v>
      </c>
      <c r="J295" s="128"/>
      <c r="K295" s="131">
        <v>15</v>
      </c>
      <c r="L295" s="131">
        <v>52</v>
      </c>
      <c r="M295" s="131">
        <f t="shared" ref="M295:M296" si="163">(K295/L295)*100</f>
        <v>28.846153846153843</v>
      </c>
      <c r="N295" s="310">
        <f>'MCC_maquettes2018-2019'!N436</f>
        <v>16</v>
      </c>
      <c r="O295" s="311">
        <f>'MCC_maquettes2018-2019'!O436</f>
        <v>18</v>
      </c>
      <c r="P295" s="133" t="str">
        <f>'MCC_maquettes2018-2019'!P436</f>
        <v/>
      </c>
      <c r="Q295" s="317">
        <f t="shared" si="157"/>
        <v>17.307692307692307</v>
      </c>
      <c r="R295" s="135">
        <v>1.5</v>
      </c>
      <c r="S295" s="136">
        <v>1</v>
      </c>
      <c r="T295" s="136">
        <f>SUM(N295)</f>
        <v>16</v>
      </c>
      <c r="U295" s="22">
        <f t="shared" si="152"/>
        <v>24</v>
      </c>
      <c r="V295" s="376">
        <f>U295*M295%</f>
        <v>6.9230769230769225</v>
      </c>
      <c r="W295" s="136">
        <v>1</v>
      </c>
      <c r="X295" s="201">
        <v>2</v>
      </c>
      <c r="Y295" s="136">
        <f>SUM(O295)</f>
        <v>18</v>
      </c>
      <c r="Z295" s="22">
        <f t="shared" si="158"/>
        <v>36</v>
      </c>
      <c r="AA295" s="229">
        <f>Z295*M295%</f>
        <v>10.384615384615383</v>
      </c>
      <c r="AB295" s="136"/>
      <c r="AC295" s="198"/>
      <c r="AD295" s="108"/>
      <c r="AE295" s="151"/>
      <c r="AF295" s="151"/>
      <c r="AG295" s="152"/>
      <c r="AH295" s="221"/>
      <c r="AI295" s="108"/>
      <c r="AJ295" s="153"/>
      <c r="AK295" s="151"/>
    </row>
    <row r="296" spans="1:245" ht="30.75" customHeight="1">
      <c r="A296" s="18"/>
      <c r="B296" s="234" t="str">
        <f>'MCC_maquettes2018-2019'!C437</f>
        <v>Grammaire pour le FLE</v>
      </c>
      <c r="C296" s="132"/>
      <c r="D296" s="130"/>
      <c r="E296" s="129"/>
      <c r="F296" s="129"/>
      <c r="G296" s="131"/>
      <c r="H296" s="308" t="s">
        <v>46</v>
      </c>
      <c r="I296" s="421">
        <v>3</v>
      </c>
      <c r="J296" s="128"/>
      <c r="K296" s="131">
        <v>15</v>
      </c>
      <c r="L296" s="131">
        <v>75</v>
      </c>
      <c r="M296" s="131">
        <f t="shared" si="163"/>
        <v>20</v>
      </c>
      <c r="N296" s="310" t="str">
        <f>'MCC_maquettes2018-2019'!N437</f>
        <v/>
      </c>
      <c r="O296" s="311">
        <f>'MCC_maquettes2018-2019'!O437</f>
        <v>18</v>
      </c>
      <c r="P296" s="133" t="str">
        <f>'MCC_maquettes2018-2019'!P437</f>
        <v/>
      </c>
      <c r="Q296" s="317">
        <f t="shared" si="157"/>
        <v>3.6</v>
      </c>
      <c r="R296" s="135">
        <v>1.5</v>
      </c>
      <c r="S296" s="136">
        <v>1</v>
      </c>
      <c r="T296" s="136">
        <f>SUM(N296)</f>
        <v>0</v>
      </c>
      <c r="U296" s="22">
        <f t="shared" si="152"/>
        <v>0</v>
      </c>
      <c r="V296" s="376">
        <f>U296*M296%</f>
        <v>0</v>
      </c>
      <c r="W296" s="136">
        <v>1</v>
      </c>
      <c r="X296" s="201">
        <v>1</v>
      </c>
      <c r="Y296" s="136">
        <f>SUM(O296)</f>
        <v>18</v>
      </c>
      <c r="Z296" s="22">
        <f t="shared" si="158"/>
        <v>18</v>
      </c>
      <c r="AA296" s="229">
        <f>Z296*M296%</f>
        <v>3.6</v>
      </c>
      <c r="AB296" s="136"/>
      <c r="AC296" s="198"/>
      <c r="AD296" s="108"/>
      <c r="AE296" s="151"/>
      <c r="AF296" s="151"/>
      <c r="AG296" s="152"/>
      <c r="AH296" s="221"/>
      <c r="AI296" s="108"/>
      <c r="AJ296" s="153"/>
      <c r="AK296" s="151"/>
    </row>
    <row r="297" spans="1:245" ht="30.75" customHeight="1">
      <c r="A297" s="243"/>
      <c r="B297" s="490" t="str">
        <f>'MCC_maquettes2018-2019'!C438</f>
        <v>PARCOURS TRADUCTION</v>
      </c>
      <c r="C297" s="245"/>
      <c r="D297" s="240"/>
      <c r="E297" s="241"/>
      <c r="F297" s="241"/>
      <c r="G297" s="242"/>
      <c r="H297" s="239"/>
      <c r="I297" s="239"/>
      <c r="J297" s="245"/>
      <c r="K297" s="312"/>
      <c r="L297" s="312"/>
      <c r="M297" s="242"/>
      <c r="N297" s="245"/>
      <c r="O297" s="245"/>
      <c r="P297" s="246"/>
      <c r="Q297" s="318"/>
      <c r="R297" s="248"/>
      <c r="S297" s="249"/>
      <c r="T297" s="249"/>
      <c r="U297" s="249"/>
      <c r="V297" s="423"/>
      <c r="W297" s="249"/>
      <c r="X297" s="251"/>
      <c r="Y297" s="249"/>
      <c r="Z297" s="249"/>
      <c r="AA297" s="319"/>
      <c r="AB297" s="249"/>
      <c r="AC297" s="251"/>
      <c r="AD297" s="255"/>
      <c r="AE297" s="252"/>
      <c r="AF297" s="252"/>
      <c r="AG297" s="253"/>
      <c r="AH297" s="254"/>
      <c r="AI297" s="255"/>
      <c r="AJ297" s="256"/>
      <c r="AK297" s="252"/>
    </row>
    <row r="298" spans="1:245" s="502" customFormat="1" ht="30.75" customHeight="1">
      <c r="A298" s="495"/>
      <c r="B298" s="234" t="str">
        <f>'MCC_maquettes2018-2019'!C440</f>
        <v>Outils théoriques de la traduction 2 :  stylistique comparée</v>
      </c>
      <c r="C298" s="413"/>
      <c r="D298" s="417"/>
      <c r="E298" s="416"/>
      <c r="F298" s="416"/>
      <c r="G298" s="418">
        <v>3</v>
      </c>
      <c r="H298" s="419">
        <v>3</v>
      </c>
      <c r="I298" s="419"/>
      <c r="J298" s="419"/>
      <c r="K298" s="503">
        <v>14</v>
      </c>
      <c r="L298" s="503">
        <v>59</v>
      </c>
      <c r="M298" s="503">
        <f t="shared" ref="M298:M302" si="164">(K298/L298)*100</f>
        <v>23.728813559322035</v>
      </c>
      <c r="N298" s="310" t="str">
        <f>'MCC_maquettes2018-2019'!N440</f>
        <v/>
      </c>
      <c r="O298" s="311">
        <f>'MCC_maquettes2018-2019'!O440</f>
        <v>20</v>
      </c>
      <c r="P298" s="420" t="str">
        <f>'MCC_maquettes2018-2019'!P440</f>
        <v/>
      </c>
      <c r="Q298" s="445"/>
      <c r="R298" s="378"/>
      <c r="S298" s="379"/>
      <c r="T298" s="379"/>
      <c r="U298" s="379"/>
      <c r="V298" s="496"/>
      <c r="W298" s="379"/>
      <c r="X298" s="380"/>
      <c r="Y298" s="379"/>
      <c r="Z298" s="379"/>
      <c r="AA298" s="497"/>
      <c r="AB298" s="379"/>
      <c r="AC298" s="380"/>
      <c r="AD298" s="381"/>
      <c r="AE298" s="498"/>
      <c r="AF298" s="498"/>
      <c r="AG298" s="499"/>
      <c r="AH298" s="382"/>
      <c r="AI298" s="381"/>
      <c r="AJ298" s="500"/>
      <c r="AK298" s="498"/>
      <c r="AL298" s="501"/>
      <c r="AM298" s="501"/>
      <c r="AN298" s="501"/>
      <c r="AO298" s="501"/>
      <c r="AP298" s="501"/>
      <c r="AQ298" s="501"/>
      <c r="AR298" s="501"/>
      <c r="AS298" s="501"/>
      <c r="AT298" s="501"/>
      <c r="AU298" s="501"/>
      <c r="AV298" s="501"/>
      <c r="AW298" s="501"/>
      <c r="AX298" s="501"/>
      <c r="AY298" s="501"/>
      <c r="AZ298" s="501"/>
      <c r="BA298" s="501"/>
      <c r="BB298" s="501"/>
      <c r="BC298" s="501"/>
      <c r="BD298" s="501"/>
      <c r="BE298" s="501"/>
      <c r="BF298" s="501"/>
      <c r="BG298" s="501"/>
      <c r="BH298" s="501"/>
      <c r="BI298" s="501"/>
      <c r="BJ298" s="501"/>
      <c r="BK298" s="501"/>
      <c r="BL298" s="501"/>
      <c r="BM298" s="501"/>
      <c r="BN298" s="501"/>
      <c r="BO298" s="501"/>
      <c r="BP298" s="501"/>
      <c r="BQ298" s="501"/>
      <c r="BR298" s="501"/>
      <c r="BS298" s="501"/>
      <c r="BT298" s="501"/>
      <c r="BU298" s="501"/>
      <c r="BV298" s="501"/>
      <c r="BW298" s="501"/>
      <c r="BX298" s="501"/>
      <c r="BY298" s="501"/>
      <c r="BZ298" s="501"/>
      <c r="CA298" s="501"/>
      <c r="CB298" s="501"/>
      <c r="CC298" s="501"/>
      <c r="CD298" s="501"/>
      <c r="CE298" s="501"/>
      <c r="CF298" s="501"/>
      <c r="CG298" s="501"/>
      <c r="CH298" s="501"/>
      <c r="CI298" s="501"/>
      <c r="CJ298" s="501"/>
      <c r="CK298" s="501"/>
      <c r="CL298" s="501"/>
      <c r="CM298" s="501"/>
      <c r="CN298" s="501"/>
      <c r="CO298" s="501"/>
      <c r="CP298" s="501"/>
      <c r="CQ298" s="501"/>
      <c r="CR298" s="501"/>
      <c r="CS298" s="501"/>
      <c r="CT298" s="501"/>
      <c r="CU298" s="501"/>
      <c r="CV298" s="501"/>
      <c r="CW298" s="501"/>
      <c r="CX298" s="501"/>
      <c r="CY298" s="501"/>
      <c r="CZ298" s="501"/>
      <c r="DA298" s="501"/>
      <c r="DB298" s="501"/>
      <c r="DC298" s="501"/>
      <c r="DD298" s="501"/>
      <c r="DE298" s="501"/>
      <c r="DF298" s="501"/>
      <c r="DG298" s="501"/>
      <c r="DH298" s="501"/>
      <c r="DI298" s="501"/>
      <c r="DJ298" s="501"/>
      <c r="DK298" s="501"/>
      <c r="DL298" s="501"/>
      <c r="DM298" s="501"/>
      <c r="DN298" s="501"/>
      <c r="DO298" s="501"/>
      <c r="DP298" s="501"/>
      <c r="DQ298" s="501"/>
      <c r="DR298" s="501"/>
      <c r="DS298" s="501"/>
      <c r="DT298" s="501"/>
      <c r="DU298" s="501"/>
      <c r="DV298" s="501"/>
      <c r="DW298" s="501"/>
      <c r="DX298" s="501"/>
      <c r="DY298" s="501"/>
      <c r="DZ298" s="501"/>
      <c r="EA298" s="501"/>
      <c r="EB298" s="501"/>
      <c r="EC298" s="501"/>
      <c r="ED298" s="501"/>
      <c r="EE298" s="501"/>
      <c r="EF298" s="501"/>
      <c r="EG298" s="501"/>
      <c r="EH298" s="501"/>
      <c r="EI298" s="501"/>
      <c r="EJ298" s="501"/>
      <c r="EK298" s="501"/>
      <c r="EL298" s="501"/>
      <c r="EM298" s="501"/>
      <c r="EN298" s="501"/>
      <c r="EO298" s="501"/>
      <c r="EP298" s="501"/>
      <c r="EQ298" s="501"/>
      <c r="ER298" s="501"/>
      <c r="ES298" s="501"/>
      <c r="ET298" s="501"/>
      <c r="EU298" s="501"/>
      <c r="EV298" s="501"/>
      <c r="EW298" s="501"/>
      <c r="EX298" s="501"/>
      <c r="EY298" s="501"/>
      <c r="EZ298" s="501"/>
      <c r="FA298" s="501"/>
      <c r="FB298" s="501"/>
      <c r="FC298" s="501"/>
      <c r="FD298" s="501"/>
      <c r="FE298" s="501"/>
      <c r="FF298" s="501"/>
      <c r="FG298" s="501"/>
      <c r="FH298" s="501"/>
      <c r="FI298" s="501"/>
      <c r="FJ298" s="501"/>
      <c r="FK298" s="501"/>
      <c r="FL298" s="501"/>
      <c r="FM298" s="501"/>
      <c r="FN298" s="501"/>
      <c r="FO298" s="501"/>
      <c r="FP298" s="501"/>
      <c r="FQ298" s="501"/>
      <c r="FR298" s="501"/>
      <c r="FS298" s="501"/>
      <c r="FT298" s="501"/>
      <c r="FU298" s="501"/>
      <c r="FV298" s="501"/>
      <c r="FW298" s="501"/>
      <c r="FX298" s="501"/>
      <c r="FY298" s="501"/>
      <c r="FZ298" s="501"/>
      <c r="GA298" s="501"/>
      <c r="GB298" s="501"/>
      <c r="GC298" s="501"/>
      <c r="GD298" s="501"/>
      <c r="GE298" s="501"/>
      <c r="GF298" s="501"/>
      <c r="GG298" s="501"/>
      <c r="GH298" s="501"/>
      <c r="GI298" s="501"/>
      <c r="GJ298" s="501"/>
      <c r="GK298" s="501"/>
      <c r="GL298" s="501"/>
      <c r="GM298" s="501"/>
      <c r="GN298" s="501"/>
      <c r="GO298" s="501"/>
      <c r="GP298" s="501"/>
      <c r="GQ298" s="501"/>
      <c r="GR298" s="501"/>
      <c r="GS298" s="501"/>
      <c r="GT298" s="501"/>
      <c r="GU298" s="501"/>
      <c r="GV298" s="501"/>
      <c r="GW298" s="501"/>
      <c r="GX298" s="501"/>
      <c r="GY298" s="501"/>
      <c r="GZ298" s="501"/>
      <c r="HA298" s="501"/>
      <c r="HB298" s="501"/>
      <c r="HC298" s="501"/>
      <c r="HD298" s="501"/>
      <c r="HE298" s="501"/>
      <c r="HF298" s="501"/>
      <c r="HG298" s="501"/>
      <c r="HH298" s="501"/>
      <c r="HI298" s="501"/>
      <c r="HJ298" s="501"/>
      <c r="HK298" s="501"/>
      <c r="HL298" s="501"/>
      <c r="HM298" s="501"/>
      <c r="HN298" s="501"/>
      <c r="HO298" s="501"/>
      <c r="HP298" s="501"/>
      <c r="HQ298" s="501"/>
      <c r="HR298" s="501"/>
      <c r="HS298" s="501"/>
      <c r="HT298" s="501"/>
      <c r="HU298" s="501"/>
      <c r="HV298" s="501"/>
      <c r="HW298" s="501"/>
      <c r="HX298" s="501"/>
      <c r="HY298" s="501"/>
      <c r="HZ298" s="501"/>
      <c r="IA298" s="501"/>
      <c r="IB298" s="501"/>
      <c r="IC298" s="501"/>
      <c r="ID298" s="501"/>
      <c r="IE298" s="501"/>
      <c r="IF298" s="501"/>
      <c r="IG298" s="501"/>
      <c r="IH298" s="501"/>
      <c r="II298" s="501"/>
      <c r="IJ298" s="501"/>
      <c r="IK298" s="501"/>
    </row>
    <row r="299" spans="1:245" ht="30.75" customHeight="1">
      <c r="A299" s="300"/>
      <c r="B299" s="504" t="str">
        <f>'MCC_maquettes2018-2019'!C441</f>
        <v xml:space="preserve">Choix traduction renforcée 2 </v>
      </c>
      <c r="C299" s="505"/>
      <c r="D299" s="506"/>
      <c r="E299" s="507"/>
      <c r="F299" s="507"/>
      <c r="G299" s="508"/>
      <c r="H299" s="509"/>
      <c r="I299" s="509"/>
      <c r="J299" s="509"/>
      <c r="K299" s="510"/>
      <c r="L299" s="510"/>
      <c r="M299" s="511"/>
      <c r="N299" s="509"/>
      <c r="O299" s="509"/>
      <c r="P299" s="133"/>
      <c r="Q299" s="317">
        <f t="shared" si="157"/>
        <v>0</v>
      </c>
      <c r="R299" s="135"/>
      <c r="S299" s="136"/>
      <c r="T299" s="136"/>
      <c r="U299" s="22"/>
      <c r="V299" s="376"/>
      <c r="W299" s="136">
        <v>1</v>
      </c>
      <c r="X299" s="201">
        <v>1</v>
      </c>
      <c r="Y299" s="136">
        <f>SUM(O299)</f>
        <v>0</v>
      </c>
      <c r="Z299" s="22">
        <f t="shared" ref="Z299" si="165">X299*Y299</f>
        <v>0</v>
      </c>
      <c r="AA299" s="229">
        <f>Z299*M299%</f>
        <v>0</v>
      </c>
      <c r="AB299" s="136"/>
      <c r="AC299" s="198"/>
      <c r="AD299" s="108"/>
      <c r="AE299" s="151"/>
      <c r="AF299" s="151"/>
      <c r="AG299" s="152"/>
      <c r="AH299" s="221"/>
      <c r="AI299" s="108"/>
      <c r="AJ299" s="153"/>
      <c r="AK299" s="151"/>
    </row>
    <row r="300" spans="1:245" ht="30.75" customHeight="1">
      <c r="A300" s="300"/>
      <c r="B300" s="512" t="str">
        <f>'MCC_maquettes2018-2019'!C442</f>
        <v>Traduction renforcée 2 Allemand-Français</v>
      </c>
      <c r="C300" s="413"/>
      <c r="D300" s="417"/>
      <c r="E300" s="416"/>
      <c r="F300" s="416"/>
      <c r="G300" s="308" t="s">
        <v>46</v>
      </c>
      <c r="H300" s="513" t="s">
        <v>46</v>
      </c>
      <c r="I300" s="419"/>
      <c r="J300" s="419"/>
      <c r="K300" s="503">
        <v>5</v>
      </c>
      <c r="L300" s="503">
        <v>18</v>
      </c>
      <c r="M300" s="503">
        <f t="shared" si="164"/>
        <v>27.777777777777779</v>
      </c>
      <c r="N300" s="419" t="str">
        <f>'MCC_maquettes2018-2019'!N442</f>
        <v/>
      </c>
      <c r="O300" s="514">
        <f>'MCC_maquettes2018-2019'!O442</f>
        <v>15</v>
      </c>
      <c r="P300" s="133" t="str">
        <f>'MCC_maquettes2018-2019'!P442</f>
        <v/>
      </c>
      <c r="Q300" s="317">
        <f t="shared" si="157"/>
        <v>8.3333333333333339</v>
      </c>
      <c r="R300" s="135"/>
      <c r="S300" s="136"/>
      <c r="T300" s="136"/>
      <c r="U300" s="22"/>
      <c r="V300" s="376"/>
      <c r="W300" s="136">
        <v>1</v>
      </c>
      <c r="X300" s="201">
        <v>2</v>
      </c>
      <c r="Y300" s="136">
        <f>SUM(O300)</f>
        <v>15</v>
      </c>
      <c r="Z300" s="22">
        <f t="shared" si="158"/>
        <v>30</v>
      </c>
      <c r="AA300" s="229">
        <f>Z300*M300%</f>
        <v>8.3333333333333339</v>
      </c>
      <c r="AB300" s="136"/>
      <c r="AC300" s="198"/>
      <c r="AD300" s="108"/>
      <c r="AE300" s="151"/>
      <c r="AF300" s="151"/>
      <c r="AG300" s="152"/>
      <c r="AH300" s="221"/>
      <c r="AI300" s="108"/>
      <c r="AJ300" s="153"/>
      <c r="AK300" s="151"/>
    </row>
    <row r="301" spans="1:245" ht="30.75" customHeight="1">
      <c r="A301" s="300"/>
      <c r="B301" s="512" t="str">
        <f>'MCC_maquettes2018-2019'!C443</f>
        <v>Traduction renforcée 2 Espagnol-Français</v>
      </c>
      <c r="C301" s="413"/>
      <c r="D301" s="417"/>
      <c r="E301" s="416"/>
      <c r="F301" s="416"/>
      <c r="G301" s="308" t="s">
        <v>46</v>
      </c>
      <c r="H301" s="513" t="s">
        <v>46</v>
      </c>
      <c r="I301" s="419"/>
      <c r="J301" s="419"/>
      <c r="K301" s="503">
        <v>5</v>
      </c>
      <c r="L301" s="503">
        <v>18</v>
      </c>
      <c r="M301" s="503">
        <f t="shared" si="164"/>
        <v>27.777777777777779</v>
      </c>
      <c r="N301" s="419" t="str">
        <f>'MCC_maquettes2018-2019'!N443</f>
        <v/>
      </c>
      <c r="O301" s="514">
        <f>'MCC_maquettes2018-2019'!O443</f>
        <v>15</v>
      </c>
      <c r="P301" s="133" t="str">
        <f>'MCC_maquettes2018-2019'!P443</f>
        <v/>
      </c>
      <c r="Q301" s="317">
        <f t="shared" si="157"/>
        <v>4.166666666666667</v>
      </c>
      <c r="R301" s="135"/>
      <c r="S301" s="136"/>
      <c r="T301" s="136"/>
      <c r="U301" s="22"/>
      <c r="V301" s="376"/>
      <c r="W301" s="136">
        <v>1</v>
      </c>
      <c r="X301" s="201">
        <v>1</v>
      </c>
      <c r="Y301" s="136">
        <f>SUM(O301)</f>
        <v>15</v>
      </c>
      <c r="Z301" s="22">
        <f t="shared" si="158"/>
        <v>15</v>
      </c>
      <c r="AA301" s="229">
        <f>Z301*M301%</f>
        <v>4.166666666666667</v>
      </c>
      <c r="AB301" s="136"/>
      <c r="AC301" s="198"/>
      <c r="AD301" s="108"/>
      <c r="AE301" s="151"/>
      <c r="AF301" s="151"/>
      <c r="AG301" s="152"/>
      <c r="AH301" s="221"/>
      <c r="AI301" s="108"/>
      <c r="AJ301" s="153"/>
      <c r="AK301" s="151"/>
    </row>
    <row r="302" spans="1:245" ht="30.75" customHeight="1">
      <c r="A302" s="300"/>
      <c r="B302" s="512" t="str">
        <f>'MCC_maquettes2018-2019'!C444</f>
        <v>Traduction renforcée 2 Japonais-Français</v>
      </c>
      <c r="C302" s="413"/>
      <c r="D302" s="417"/>
      <c r="E302" s="416"/>
      <c r="F302" s="416"/>
      <c r="G302" s="308" t="s">
        <v>46</v>
      </c>
      <c r="H302" s="513" t="s">
        <v>46</v>
      </c>
      <c r="I302" s="419"/>
      <c r="J302" s="419"/>
      <c r="K302" s="503">
        <v>4</v>
      </c>
      <c r="L302" s="503">
        <v>18</v>
      </c>
      <c r="M302" s="503">
        <f t="shared" si="164"/>
        <v>22.222222222222221</v>
      </c>
      <c r="N302" s="419" t="str">
        <f>'MCC_maquettes2018-2019'!N444</f>
        <v/>
      </c>
      <c r="O302" s="514">
        <f>'MCC_maquettes2018-2019'!O444</f>
        <v>15</v>
      </c>
      <c r="P302" s="133" t="str">
        <f>'MCC_maquettes2018-2019'!P444</f>
        <v/>
      </c>
      <c r="Q302" s="317">
        <f t="shared" si="157"/>
        <v>6.6666666666666661</v>
      </c>
      <c r="R302" s="135"/>
      <c r="S302" s="136"/>
      <c r="T302" s="136"/>
      <c r="U302" s="22"/>
      <c r="V302" s="376"/>
      <c r="W302" s="136">
        <v>1</v>
      </c>
      <c r="X302" s="201">
        <v>2</v>
      </c>
      <c r="Y302" s="136">
        <f>SUM(O302)</f>
        <v>15</v>
      </c>
      <c r="Z302" s="22">
        <f t="shared" si="158"/>
        <v>30</v>
      </c>
      <c r="AA302" s="229">
        <f>Z302*M302%</f>
        <v>6.6666666666666661</v>
      </c>
      <c r="AB302" s="136"/>
      <c r="AC302" s="198"/>
      <c r="AD302" s="108"/>
      <c r="AE302" s="151"/>
      <c r="AF302" s="151"/>
      <c r="AG302" s="152"/>
      <c r="AH302" s="221"/>
      <c r="AI302" s="108"/>
      <c r="AJ302" s="153"/>
      <c r="AK302" s="151"/>
    </row>
    <row r="303" spans="1:245" ht="30.75" customHeight="1">
      <c r="A303" s="238"/>
      <c r="B303" s="490" t="str">
        <f>'MCC_maquettes2018-2019'!C445</f>
        <v>PARCOURS MEDIATION INTERCULTURELLE</v>
      </c>
      <c r="C303" s="408"/>
      <c r="D303" s="241"/>
      <c r="E303" s="240"/>
      <c r="F303" s="240"/>
      <c r="G303" s="242"/>
      <c r="H303" s="245"/>
      <c r="I303" s="245"/>
      <c r="J303" s="245"/>
      <c r="K303" s="312"/>
      <c r="L303" s="312"/>
      <c r="M303" s="242"/>
      <c r="N303" s="245"/>
      <c r="O303" s="245"/>
      <c r="P303" s="246"/>
      <c r="Q303" s="318"/>
      <c r="R303" s="248"/>
      <c r="S303" s="249"/>
      <c r="T303" s="249"/>
      <c r="U303" s="249"/>
      <c r="V303" s="423"/>
      <c r="W303" s="249"/>
      <c r="X303" s="251"/>
      <c r="Y303" s="249"/>
      <c r="Z303" s="249"/>
      <c r="AA303" s="319"/>
      <c r="AB303" s="249"/>
      <c r="AC303" s="251"/>
      <c r="AD303" s="255"/>
      <c r="AE303" s="252"/>
      <c r="AF303" s="252"/>
      <c r="AG303" s="253"/>
      <c r="AH303" s="254"/>
      <c r="AI303" s="255"/>
      <c r="AJ303" s="256"/>
      <c r="AK303" s="252"/>
    </row>
    <row r="304" spans="1:245" ht="30.75" customHeight="1">
      <c r="A304" s="18"/>
      <c r="B304" s="234" t="str">
        <f>'MCC_maquettes2018-2019'!C448</f>
        <v>Etat-Unis et Canada</v>
      </c>
      <c r="C304" s="194"/>
      <c r="D304" s="130"/>
      <c r="E304" s="129"/>
      <c r="F304" s="129"/>
      <c r="G304" s="131"/>
      <c r="H304" s="462" t="s">
        <v>46</v>
      </c>
      <c r="I304" s="462" t="s">
        <v>46</v>
      </c>
      <c r="J304" s="309" t="s">
        <v>48</v>
      </c>
      <c r="K304" s="131">
        <v>5</v>
      </c>
      <c r="L304" s="131">
        <v>5</v>
      </c>
      <c r="M304" s="131">
        <f t="shared" ref="M304:M307" si="166">(K304/L304)*100</f>
        <v>100</v>
      </c>
      <c r="N304" s="128" t="str">
        <f>'MCC_maquettes2018-2019'!N448</f>
        <v/>
      </c>
      <c r="O304" s="128">
        <f>'MCC_maquettes2018-2019'!O448</f>
        <v>15</v>
      </c>
      <c r="P304" s="133" t="str">
        <f>'MCC_maquettes2018-2019'!P448</f>
        <v/>
      </c>
      <c r="Q304" s="317">
        <f t="shared" si="157"/>
        <v>15</v>
      </c>
      <c r="R304" s="135"/>
      <c r="S304" s="136"/>
      <c r="T304" s="136"/>
      <c r="U304" s="22"/>
      <c r="V304" s="376"/>
      <c r="W304" s="136">
        <v>1</v>
      </c>
      <c r="X304" s="198">
        <v>1</v>
      </c>
      <c r="Y304" s="22">
        <f>SUM(O304)</f>
        <v>15</v>
      </c>
      <c r="Z304" s="22">
        <f t="shared" si="158"/>
        <v>15</v>
      </c>
      <c r="AA304" s="229">
        <f>Z304*M304%</f>
        <v>15</v>
      </c>
      <c r="AB304" s="136"/>
      <c r="AC304" s="198"/>
      <c r="AD304" s="108"/>
      <c r="AE304" s="151"/>
      <c r="AF304" s="151"/>
      <c r="AG304" s="152"/>
      <c r="AH304" s="221"/>
      <c r="AI304" s="108"/>
      <c r="AJ304" s="153"/>
      <c r="AK304" s="151"/>
    </row>
    <row r="305" spans="1:37" ht="30.75" customHeight="1">
      <c r="A305" s="18"/>
      <c r="B305" s="234" t="str">
        <f>'MCC_maquettes2018-2019'!C449</f>
        <v xml:space="preserve">Grande Bretagne et Irlande </v>
      </c>
      <c r="C305" s="132"/>
      <c r="D305" s="129"/>
      <c r="E305" s="129"/>
      <c r="F305" s="129"/>
      <c r="G305" s="131"/>
      <c r="H305" s="462" t="s">
        <v>46</v>
      </c>
      <c r="I305" s="462" t="s">
        <v>46</v>
      </c>
      <c r="J305" s="309" t="s">
        <v>48</v>
      </c>
      <c r="K305" s="131">
        <v>5</v>
      </c>
      <c r="L305" s="131">
        <v>5</v>
      </c>
      <c r="M305" s="131">
        <f t="shared" si="166"/>
        <v>100</v>
      </c>
      <c r="N305" s="128" t="str">
        <f>'MCC_maquettes2018-2019'!N449</f>
        <v/>
      </c>
      <c r="O305" s="128">
        <f>'MCC_maquettes2018-2019'!O449</f>
        <v>15</v>
      </c>
      <c r="P305" s="133" t="str">
        <f>'MCC_maquettes2018-2019'!P449</f>
        <v/>
      </c>
      <c r="Q305" s="317">
        <f t="shared" si="151"/>
        <v>15</v>
      </c>
      <c r="R305" s="135"/>
      <c r="S305" s="136"/>
      <c r="T305" s="136"/>
      <c r="U305" s="22"/>
      <c r="V305" s="376"/>
      <c r="W305" s="136">
        <v>1</v>
      </c>
      <c r="X305" s="201">
        <v>1</v>
      </c>
      <c r="Y305" s="136">
        <f>SUM(O305)</f>
        <v>15</v>
      </c>
      <c r="Z305" s="22">
        <f t="shared" si="153"/>
        <v>15</v>
      </c>
      <c r="AA305" s="229">
        <f>Z305*M305%</f>
        <v>15</v>
      </c>
      <c r="AB305" s="136"/>
      <c r="AC305" s="201"/>
      <c r="AD305" s="137"/>
      <c r="AE305" s="151"/>
      <c r="AF305" s="151"/>
      <c r="AG305" s="152"/>
      <c r="AH305" s="224"/>
      <c r="AI305" s="137"/>
      <c r="AJ305" s="153"/>
      <c r="AK305" s="151"/>
    </row>
    <row r="306" spans="1:37" ht="30.75" customHeight="1">
      <c r="A306" s="18"/>
      <c r="B306" s="234" t="str">
        <f>'MCC_maquettes2018-2019'!C451</f>
        <v>Peinture hispano-américaine S6</v>
      </c>
      <c r="C306" s="132"/>
      <c r="D306" s="129"/>
      <c r="E306" s="129"/>
      <c r="F306" s="129"/>
      <c r="G306" s="131"/>
      <c r="H306" s="462" t="s">
        <v>46</v>
      </c>
      <c r="I306" s="470">
        <v>3</v>
      </c>
      <c r="J306" s="132"/>
      <c r="K306" s="131">
        <v>0</v>
      </c>
      <c r="L306" s="131">
        <v>15</v>
      </c>
      <c r="M306" s="131">
        <f t="shared" si="166"/>
        <v>0</v>
      </c>
      <c r="N306" s="128" t="str">
        <f>'MCC_maquettes2018-2019'!N451</f>
        <v/>
      </c>
      <c r="O306" s="311">
        <f>'MCC_maquettes2018-2019'!O451</f>
        <v>18</v>
      </c>
      <c r="P306" s="133" t="str">
        <f>'MCC_maquettes2018-2019'!P451</f>
        <v/>
      </c>
      <c r="Q306" s="317">
        <f t="shared" si="151"/>
        <v>0</v>
      </c>
      <c r="R306" s="135">
        <v>1.5</v>
      </c>
      <c r="S306" s="136">
        <v>1</v>
      </c>
      <c r="T306" s="136">
        <f>SUM(N306)</f>
        <v>0</v>
      </c>
      <c r="U306" s="22">
        <f t="shared" ref="U306:U307" si="167">T306*R306</f>
        <v>0</v>
      </c>
      <c r="V306" s="376">
        <f>U306*M306%</f>
        <v>0</v>
      </c>
      <c r="W306" s="136">
        <v>1</v>
      </c>
      <c r="X306" s="201">
        <v>1</v>
      </c>
      <c r="Y306" s="136">
        <f>SUM(O306)</f>
        <v>18</v>
      </c>
      <c r="Z306" s="22">
        <f t="shared" si="153"/>
        <v>18</v>
      </c>
      <c r="AA306" s="229">
        <f>Z306*M306%</f>
        <v>0</v>
      </c>
      <c r="AB306" s="136"/>
      <c r="AC306" s="201"/>
      <c r="AD306" s="137"/>
      <c r="AE306" s="151"/>
      <c r="AF306" s="151"/>
      <c r="AG306" s="152"/>
      <c r="AH306" s="221"/>
      <c r="AI306" s="108"/>
      <c r="AJ306" s="153"/>
      <c r="AK306" s="151"/>
    </row>
    <row r="307" spans="1:37" ht="30.75" customHeight="1">
      <c r="A307" s="18"/>
      <c r="B307" s="234" t="str">
        <f>'MCC_maquettes2018-2019'!C452</f>
        <v>Cinéma espagnol S6</v>
      </c>
      <c r="C307" s="132"/>
      <c r="D307" s="129"/>
      <c r="E307" s="129"/>
      <c r="F307" s="129"/>
      <c r="G307" s="131"/>
      <c r="H307" s="462" t="s">
        <v>46</v>
      </c>
      <c r="I307" s="470">
        <v>3</v>
      </c>
      <c r="J307" s="132"/>
      <c r="K307" s="131">
        <v>0</v>
      </c>
      <c r="L307" s="131">
        <v>15</v>
      </c>
      <c r="M307" s="131">
        <f t="shared" si="166"/>
        <v>0</v>
      </c>
      <c r="N307" s="128" t="str">
        <f>'MCC_maquettes2018-2019'!N452</f>
        <v/>
      </c>
      <c r="O307" s="311">
        <f>'MCC_maquettes2018-2019'!O452</f>
        <v>18</v>
      </c>
      <c r="P307" s="133" t="str">
        <f>'MCC_maquettes2018-2019'!P452</f>
        <v/>
      </c>
      <c r="Q307" s="317">
        <f t="shared" si="151"/>
        <v>0</v>
      </c>
      <c r="R307" s="135">
        <v>1.5</v>
      </c>
      <c r="S307" s="136">
        <v>1</v>
      </c>
      <c r="T307" s="136">
        <f>SUM(N307)</f>
        <v>0</v>
      </c>
      <c r="U307" s="22">
        <f t="shared" si="167"/>
        <v>0</v>
      </c>
      <c r="V307" s="376">
        <f>U307*M307%</f>
        <v>0</v>
      </c>
      <c r="W307" s="136">
        <v>1</v>
      </c>
      <c r="X307" s="201">
        <v>1</v>
      </c>
      <c r="Y307" s="136">
        <f>SUM(O307)</f>
        <v>18</v>
      </c>
      <c r="Z307" s="22">
        <f t="shared" si="153"/>
        <v>18</v>
      </c>
      <c r="AA307" s="229">
        <f>Z307*M307%</f>
        <v>0</v>
      </c>
      <c r="AB307" s="136"/>
      <c r="AC307" s="201"/>
      <c r="AD307" s="137"/>
      <c r="AE307" s="151"/>
      <c r="AF307" s="151"/>
      <c r="AG307" s="152"/>
      <c r="AH307" s="221"/>
      <c r="AI307" s="108"/>
      <c r="AJ307" s="153"/>
      <c r="AK307" s="151"/>
    </row>
    <row r="308" spans="1:37" ht="30.75" customHeight="1">
      <c r="A308" s="238"/>
      <c r="B308" s="490" t="e">
        <f>'MCC_maquettes2018-2019'!#REF!</f>
        <v>#REF!</v>
      </c>
      <c r="C308" s="239"/>
      <c r="D308" s="240"/>
      <c r="E308" s="240"/>
      <c r="F308" s="240"/>
      <c r="G308" s="242"/>
      <c r="H308" s="239"/>
      <c r="I308" s="239"/>
      <c r="J308" s="245"/>
      <c r="K308" s="312"/>
      <c r="L308" s="312"/>
      <c r="M308" s="242"/>
      <c r="N308" s="245"/>
      <c r="O308" s="245"/>
      <c r="P308" s="246"/>
      <c r="Q308" s="318"/>
      <c r="R308" s="248"/>
      <c r="S308" s="249"/>
      <c r="T308" s="249"/>
      <c r="U308" s="249"/>
      <c r="V308" s="423"/>
      <c r="W308" s="249"/>
      <c r="X308" s="251"/>
      <c r="Y308" s="249"/>
      <c r="Z308" s="249"/>
      <c r="AA308" s="319"/>
      <c r="AB308" s="249"/>
      <c r="AC308" s="251"/>
      <c r="AD308" s="255"/>
      <c r="AE308" s="252"/>
      <c r="AF308" s="252"/>
      <c r="AG308" s="253"/>
      <c r="AH308" s="254"/>
      <c r="AI308" s="255"/>
      <c r="AJ308" s="256"/>
      <c r="AK308" s="252"/>
    </row>
    <row r="309" spans="1:37" ht="30.75" customHeight="1">
      <c r="A309" s="299"/>
      <c r="B309" s="301" t="e">
        <f>'MCC_maquettes2018-2019'!#REF!</f>
        <v>#REF!</v>
      </c>
      <c r="C309" s="290"/>
      <c r="D309" s="129"/>
      <c r="E309" s="130"/>
      <c r="F309" s="129"/>
      <c r="G309" s="131"/>
      <c r="H309" s="308" t="s">
        <v>44</v>
      </c>
      <c r="I309" s="421">
        <v>2</v>
      </c>
      <c r="J309" s="309"/>
      <c r="K309" s="131">
        <v>21</v>
      </c>
      <c r="L309" s="131">
        <v>49</v>
      </c>
      <c r="M309" s="131">
        <f t="shared" ref="M309:M311" si="168">(K309/L309)*100</f>
        <v>42.857142857142854</v>
      </c>
      <c r="N309" s="128" t="e">
        <f>'MCC_maquettes2018-2019'!#REF!</f>
        <v>#REF!</v>
      </c>
      <c r="O309" s="311" t="e">
        <f>'MCC_maquettes2018-2019'!#REF!</f>
        <v>#REF!</v>
      </c>
      <c r="P309" s="133" t="e">
        <f>'MCC_maquettes2018-2019'!#REF!</f>
        <v>#REF!</v>
      </c>
      <c r="Q309" s="317" t="e">
        <f t="shared" si="151"/>
        <v>#REF!</v>
      </c>
      <c r="R309" s="135">
        <v>1.5</v>
      </c>
      <c r="S309" s="136">
        <v>1</v>
      </c>
      <c r="T309" s="136" t="e">
        <f>SUM(N309)</f>
        <v>#REF!</v>
      </c>
      <c r="U309" s="22" t="e">
        <f t="shared" ref="U309:U314" si="169">T309*R309</f>
        <v>#REF!</v>
      </c>
      <c r="V309" s="376" t="e">
        <f>U309*M308%</f>
        <v>#REF!</v>
      </c>
      <c r="W309" s="136">
        <v>1</v>
      </c>
      <c r="X309" s="201">
        <v>1</v>
      </c>
      <c r="Y309" s="136" t="e">
        <f>SUM(O309)</f>
        <v>#REF!</v>
      </c>
      <c r="Z309" s="22" t="e">
        <f t="shared" ref="Z309:Z314" si="170">X309*Y309</f>
        <v>#REF!</v>
      </c>
      <c r="AA309" s="229" t="e">
        <f>Z309*M309%</f>
        <v>#REF!</v>
      </c>
      <c r="AB309" s="136"/>
      <c r="AC309" s="201"/>
      <c r="AD309" s="137"/>
      <c r="AE309" s="151"/>
      <c r="AF309" s="151"/>
      <c r="AG309" s="152"/>
      <c r="AH309" s="224"/>
      <c r="AI309" s="137"/>
      <c r="AJ309" s="153"/>
      <c r="AK309" s="151"/>
    </row>
    <row r="310" spans="1:37" ht="30.75" customHeight="1">
      <c r="A310" s="299"/>
      <c r="B310" s="301" t="e">
        <f>'MCC_maquettes2018-2019'!#REF!</f>
        <v>#REF!</v>
      </c>
      <c r="C310" s="290"/>
      <c r="D310" s="129"/>
      <c r="E310" s="129"/>
      <c r="F310" s="129"/>
      <c r="G310" s="131"/>
      <c r="H310" s="308" t="s">
        <v>44</v>
      </c>
      <c r="I310" s="421">
        <v>2</v>
      </c>
      <c r="J310" s="309" t="s">
        <v>48</v>
      </c>
      <c r="K310" s="131">
        <v>21</v>
      </c>
      <c r="L310" s="131">
        <v>49</v>
      </c>
      <c r="M310" s="131">
        <f t="shared" si="168"/>
        <v>42.857142857142854</v>
      </c>
      <c r="N310" s="128" t="e">
        <f>'MCC_maquettes2018-2019'!#REF!</f>
        <v>#REF!</v>
      </c>
      <c r="O310" s="311" t="e">
        <f>'MCC_maquettes2018-2019'!#REF!</f>
        <v>#REF!</v>
      </c>
      <c r="P310" s="133" t="e">
        <f>'MCC_maquettes2018-2019'!#REF!</f>
        <v>#REF!</v>
      </c>
      <c r="Q310" s="317" t="e">
        <f t="shared" si="151"/>
        <v>#REF!</v>
      </c>
      <c r="R310" s="135">
        <v>1.5</v>
      </c>
      <c r="S310" s="136">
        <v>1</v>
      </c>
      <c r="T310" s="136" t="e">
        <f>SUM(N310)</f>
        <v>#REF!</v>
      </c>
      <c r="U310" s="22" t="e">
        <f t="shared" si="169"/>
        <v>#REF!</v>
      </c>
      <c r="V310" s="376" t="e">
        <f>U310*M309%</f>
        <v>#REF!</v>
      </c>
      <c r="W310" s="136">
        <v>1</v>
      </c>
      <c r="X310" s="201">
        <v>1</v>
      </c>
      <c r="Y310" s="136" t="e">
        <f>SUM(O310)</f>
        <v>#REF!</v>
      </c>
      <c r="Z310" s="22" t="e">
        <f t="shared" si="170"/>
        <v>#REF!</v>
      </c>
      <c r="AA310" s="229" t="e">
        <f>Z310*M310%</f>
        <v>#REF!</v>
      </c>
      <c r="AB310" s="136"/>
      <c r="AC310" s="201"/>
      <c r="AD310" s="137"/>
      <c r="AE310" s="151"/>
      <c r="AF310" s="151"/>
      <c r="AG310" s="152"/>
      <c r="AH310" s="224"/>
      <c r="AI310" s="137"/>
      <c r="AJ310" s="153"/>
      <c r="AK310" s="151"/>
    </row>
    <row r="311" spans="1:37" ht="30.75" customHeight="1">
      <c r="A311" s="300"/>
      <c r="B311" s="301" t="e">
        <f>'MCC_maquettes2018-2019'!#REF!</f>
        <v>#REF!</v>
      </c>
      <c r="C311" s="290"/>
      <c r="D311" s="129"/>
      <c r="E311" s="130"/>
      <c r="F311" s="129"/>
      <c r="G311" s="131"/>
      <c r="H311" s="308" t="s">
        <v>44</v>
      </c>
      <c r="I311" s="421">
        <v>2</v>
      </c>
      <c r="J311" s="309" t="s">
        <v>48</v>
      </c>
      <c r="K311" s="131">
        <v>21</v>
      </c>
      <c r="L311" s="131">
        <v>37</v>
      </c>
      <c r="M311" s="131">
        <f t="shared" si="168"/>
        <v>56.756756756756758</v>
      </c>
      <c r="N311" s="128" t="e">
        <f>'MCC_maquettes2018-2019'!#REF!</f>
        <v>#REF!</v>
      </c>
      <c r="O311" s="311" t="e">
        <f>'MCC_maquettes2018-2019'!#REF!</f>
        <v>#REF!</v>
      </c>
      <c r="P311" s="133" t="e">
        <f>'MCC_maquettes2018-2019'!#REF!</f>
        <v>#REF!</v>
      </c>
      <c r="Q311" s="317" t="e">
        <f t="shared" si="151"/>
        <v>#REF!</v>
      </c>
      <c r="R311" s="135">
        <v>1.5</v>
      </c>
      <c r="S311" s="136">
        <v>1</v>
      </c>
      <c r="T311" s="136" t="e">
        <f>SUM(N311)</f>
        <v>#REF!</v>
      </c>
      <c r="U311" s="22" t="e">
        <f t="shared" si="169"/>
        <v>#REF!</v>
      </c>
      <c r="V311" s="376" t="e">
        <f>U311*M310%</f>
        <v>#REF!</v>
      </c>
      <c r="W311" s="136">
        <v>1</v>
      </c>
      <c r="X311" s="201">
        <v>1</v>
      </c>
      <c r="Y311" s="136" t="e">
        <f>SUM(O311)</f>
        <v>#REF!</v>
      </c>
      <c r="Z311" s="22" t="e">
        <f t="shared" si="170"/>
        <v>#REF!</v>
      </c>
      <c r="AA311" s="229" t="e">
        <f>Z311*M311%</f>
        <v>#REF!</v>
      </c>
      <c r="AB311" s="136"/>
      <c r="AC311" s="201"/>
      <c r="AD311" s="137"/>
      <c r="AE311" s="151"/>
      <c r="AF311" s="151"/>
      <c r="AG311" s="152"/>
      <c r="AH311" s="221"/>
      <c r="AI311" s="108"/>
      <c r="AJ311" s="153"/>
      <c r="AK311" s="151"/>
    </row>
    <row r="312" spans="1:37" ht="30.75" customHeight="1">
      <c r="A312" s="238"/>
      <c r="B312" s="490" t="str">
        <f>'MCC_maquettes2018-2019'!C430</f>
        <v>PARCOURS COMMERCE INTERNATIONAL (CI)</v>
      </c>
      <c r="C312" s="239"/>
      <c r="D312" s="240"/>
      <c r="E312" s="240"/>
      <c r="F312" s="240"/>
      <c r="G312" s="242"/>
      <c r="H312" s="239"/>
      <c r="I312" s="239"/>
      <c r="J312" s="239"/>
      <c r="K312" s="312"/>
      <c r="L312" s="312"/>
      <c r="M312" s="242"/>
      <c r="N312" s="245"/>
      <c r="O312" s="245"/>
      <c r="P312" s="246"/>
      <c r="Q312" s="318"/>
      <c r="R312" s="248"/>
      <c r="S312" s="249"/>
      <c r="T312" s="249"/>
      <c r="U312" s="249"/>
      <c r="V312" s="423"/>
      <c r="W312" s="249"/>
      <c r="X312" s="251"/>
      <c r="Y312" s="249"/>
      <c r="Z312" s="249"/>
      <c r="AA312" s="319"/>
      <c r="AB312" s="249"/>
      <c r="AC312" s="251"/>
      <c r="AD312" s="255"/>
      <c r="AE312" s="252"/>
      <c r="AF312" s="252"/>
      <c r="AG312" s="253"/>
      <c r="AH312" s="254"/>
      <c r="AI312" s="255"/>
      <c r="AJ312" s="256"/>
      <c r="AK312" s="252"/>
    </row>
    <row r="313" spans="1:37" ht="30.75" customHeight="1">
      <c r="A313" s="18"/>
      <c r="B313" s="234" t="str">
        <f>'MCC_maquettes2018-2019'!C432</f>
        <v>Management interculturel</v>
      </c>
      <c r="C313" s="132"/>
      <c r="D313" s="129"/>
      <c r="E313" s="130"/>
      <c r="F313" s="129"/>
      <c r="G313" s="131"/>
      <c r="H313" s="308" t="s">
        <v>46</v>
      </c>
      <c r="I313" s="421">
        <v>3</v>
      </c>
      <c r="J313" s="128"/>
      <c r="K313" s="131">
        <v>5</v>
      </c>
      <c r="L313" s="131">
        <v>41</v>
      </c>
      <c r="M313" s="131">
        <f t="shared" ref="M313:M314" si="171">(K313/L313)*100</f>
        <v>12.195121951219512</v>
      </c>
      <c r="N313" s="310" t="str">
        <f>'MCC_maquettes2018-2019'!N432</f>
        <v/>
      </c>
      <c r="O313" s="311">
        <f>'MCC_maquettes2018-2019'!O432</f>
        <v>20</v>
      </c>
      <c r="P313" s="133" t="str">
        <f>'MCC_maquettes2018-2019'!P432</f>
        <v/>
      </c>
      <c r="Q313" s="317">
        <f t="shared" si="151"/>
        <v>2.4390243902439024</v>
      </c>
      <c r="R313" s="135">
        <v>1.5</v>
      </c>
      <c r="S313" s="136">
        <v>1</v>
      </c>
      <c r="T313" s="136">
        <f>SUM(N313)</f>
        <v>0</v>
      </c>
      <c r="U313" s="22">
        <f t="shared" si="169"/>
        <v>0</v>
      </c>
      <c r="V313" s="376">
        <f>U313*M312%</f>
        <v>0</v>
      </c>
      <c r="W313" s="136">
        <v>1</v>
      </c>
      <c r="X313" s="201">
        <v>1</v>
      </c>
      <c r="Y313" s="136">
        <f>SUM(O313)</f>
        <v>20</v>
      </c>
      <c r="Z313" s="22">
        <f t="shared" si="170"/>
        <v>20</v>
      </c>
      <c r="AA313" s="229">
        <f>Z313*M313%</f>
        <v>2.4390243902439024</v>
      </c>
      <c r="AB313" s="136"/>
      <c r="AC313" s="201"/>
      <c r="AD313" s="137"/>
      <c r="AE313" s="151"/>
      <c r="AF313" s="151"/>
      <c r="AG313" s="152"/>
      <c r="AH313" s="221"/>
      <c r="AI313" s="108"/>
      <c r="AJ313" s="153"/>
      <c r="AK313" s="151"/>
    </row>
    <row r="314" spans="1:37" ht="30.75" customHeight="1">
      <c r="A314" s="18"/>
      <c r="B314" s="234" t="str">
        <f>'MCC_maquettes2018-2019'!C433</f>
        <v>Droit des contrats de la Common law</v>
      </c>
      <c r="C314" s="132"/>
      <c r="D314" s="129"/>
      <c r="E314" s="129"/>
      <c r="F314" s="129"/>
      <c r="G314" s="131"/>
      <c r="H314" s="308" t="s">
        <v>46</v>
      </c>
      <c r="I314" s="421">
        <v>3</v>
      </c>
      <c r="J314" s="128"/>
      <c r="K314" s="131">
        <v>5</v>
      </c>
      <c r="L314" s="131">
        <v>5</v>
      </c>
      <c r="M314" s="131">
        <f t="shared" si="171"/>
        <v>100</v>
      </c>
      <c r="N314" s="310">
        <f>'MCC_maquettes2018-2019'!N433</f>
        <v>10</v>
      </c>
      <c r="O314" s="311">
        <f>'MCC_maquettes2018-2019'!O433</f>
        <v>10</v>
      </c>
      <c r="P314" s="133" t="str">
        <f>'MCC_maquettes2018-2019'!P433</f>
        <v/>
      </c>
      <c r="Q314" s="317">
        <f t="shared" si="151"/>
        <v>11.829268292682926</v>
      </c>
      <c r="R314" s="135">
        <v>1.5</v>
      </c>
      <c r="S314" s="136">
        <v>1</v>
      </c>
      <c r="T314" s="136">
        <f>SUM(N314)</f>
        <v>10</v>
      </c>
      <c r="U314" s="22">
        <f t="shared" si="169"/>
        <v>15</v>
      </c>
      <c r="V314" s="376">
        <f>U314*M313%</f>
        <v>1.8292682926829267</v>
      </c>
      <c r="W314" s="136">
        <v>1</v>
      </c>
      <c r="X314" s="201">
        <v>1</v>
      </c>
      <c r="Y314" s="136">
        <f>SUM(O314)</f>
        <v>10</v>
      </c>
      <c r="Z314" s="229">
        <f t="shared" si="170"/>
        <v>10</v>
      </c>
      <c r="AA314" s="229">
        <f>Z314*M314%</f>
        <v>10</v>
      </c>
      <c r="AB314" s="136"/>
      <c r="AC314" s="201"/>
      <c r="AD314" s="137"/>
      <c r="AE314" s="151"/>
      <c r="AF314" s="151"/>
      <c r="AG314" s="152"/>
      <c r="AH314" s="221"/>
      <c r="AI314" s="108"/>
      <c r="AJ314" s="153"/>
      <c r="AK314" s="151"/>
    </row>
    <row r="315" spans="1:37" ht="30.75" customHeight="1">
      <c r="A315" s="89"/>
      <c r="B315" s="89"/>
      <c r="C315" s="89"/>
      <c r="D315" s="89"/>
      <c r="E315" s="89"/>
      <c r="F315" s="89"/>
      <c r="G315" s="89"/>
      <c r="H315" s="89"/>
      <c r="I315" s="89" t="s">
        <v>34</v>
      </c>
      <c r="J315" s="89"/>
      <c r="K315" s="89"/>
      <c r="L315" s="89"/>
      <c r="M315" s="440"/>
      <c r="N315" s="440" t="e">
        <f>SUM(N261:N314)</f>
        <v>#REF!</v>
      </c>
      <c r="O315" s="440" t="e">
        <f>SUM(O261:O314)</f>
        <v>#REF!</v>
      </c>
      <c r="P315" s="89" t="e">
        <f>SUM(P261:P314)</f>
        <v>#REF!</v>
      </c>
      <c r="Q315" s="436" t="e">
        <f>SUM(Q256:Q314)</f>
        <v>#REF!</v>
      </c>
      <c r="R315" s="89"/>
      <c r="S315" s="89"/>
      <c r="T315" s="89"/>
      <c r="U315" s="89"/>
      <c r="V315" s="89"/>
      <c r="W315" s="89"/>
      <c r="X315" s="89"/>
      <c r="Y315" s="89"/>
      <c r="Z315" s="89"/>
      <c r="AA315" s="89"/>
      <c r="AB315" s="89"/>
      <c r="AC315" s="89"/>
      <c r="AD315" s="89"/>
      <c r="AE315" s="89"/>
      <c r="AF315" s="89"/>
      <c r="AG315" s="89"/>
      <c r="AH315" s="89"/>
      <c r="AI315" s="89"/>
      <c r="AJ315" s="89"/>
      <c r="AK315" s="89"/>
    </row>
    <row r="316" spans="1:37" ht="30.75" customHeight="1">
      <c r="A316" s="443"/>
      <c r="B316" s="1894" t="s">
        <v>65</v>
      </c>
      <c r="C316" s="1895"/>
      <c r="D316" s="1895"/>
      <c r="E316" s="1895"/>
      <c r="F316" s="1895"/>
      <c r="G316" s="1895"/>
      <c r="H316" s="1895"/>
      <c r="I316" s="1895"/>
      <c r="J316" s="1895"/>
      <c r="K316" s="1898" t="s">
        <v>62</v>
      </c>
      <c r="L316" s="1879"/>
      <c r="M316" s="444">
        <f>SUM(Q90:Q99,Q142:Q151)</f>
        <v>373.1351351351351</v>
      </c>
      <c r="N316" s="487" t="s">
        <v>64</v>
      </c>
      <c r="P316" s="195"/>
      <c r="Q316" s="195"/>
      <c r="R316" s="196"/>
      <c r="S316" s="441"/>
      <c r="T316" s="441"/>
      <c r="U316" s="441"/>
      <c r="V316" s="441"/>
      <c r="W316" s="441"/>
      <c r="X316" s="441"/>
      <c r="Y316" s="441"/>
      <c r="Z316" s="441"/>
      <c r="AA316" s="441"/>
      <c r="AB316" s="441"/>
      <c r="AC316" s="441"/>
      <c r="AD316" s="442"/>
      <c r="AE316" s="442"/>
      <c r="AF316" s="442"/>
      <c r="AG316" s="442"/>
      <c r="AH316" s="442"/>
      <c r="AI316" s="442"/>
      <c r="AJ316" s="442"/>
      <c r="AK316" s="442"/>
    </row>
    <row r="317" spans="1:37" ht="30.75" customHeight="1">
      <c r="A317" s="146"/>
      <c r="B317" s="1896"/>
      <c r="C317" s="1897"/>
      <c r="D317" s="1897"/>
      <c r="E317" s="1897"/>
      <c r="F317" s="1897"/>
      <c r="G317" s="1897"/>
      <c r="H317" s="1897"/>
      <c r="I317" s="1897"/>
      <c r="J317" s="1897"/>
      <c r="K317" s="1898" t="s">
        <v>63</v>
      </c>
      <c r="L317" s="1879"/>
      <c r="M317" s="446">
        <f>SUM(Q197:Q206,Q256:Q267)</f>
        <v>318.16842105263157</v>
      </c>
      <c r="N317" s="487" t="s">
        <v>64</v>
      </c>
      <c r="P317" s="197"/>
      <c r="Q317" s="197"/>
      <c r="R317" s="196"/>
      <c r="S317" s="441"/>
      <c r="T317" s="441"/>
      <c r="U317" s="441"/>
      <c r="V317" s="441"/>
      <c r="W317" s="441"/>
      <c r="X317" s="441"/>
      <c r="Y317" s="441"/>
      <c r="Z317" s="441"/>
      <c r="AA317" s="441"/>
      <c r="AB317" s="441"/>
      <c r="AC317" s="441"/>
      <c r="AD317" s="442"/>
      <c r="AE317" s="442"/>
      <c r="AF317" s="442"/>
      <c r="AG317" s="442"/>
      <c r="AH317" s="442"/>
      <c r="AI317" s="442"/>
      <c r="AJ317" s="442"/>
      <c r="AK317" s="442"/>
    </row>
    <row r="318" spans="1:37" ht="30.75" customHeight="1">
      <c r="A318" s="443"/>
      <c r="B318" s="1894" t="s">
        <v>66</v>
      </c>
      <c r="C318" s="1895"/>
      <c r="D318" s="1895"/>
      <c r="E318" s="1895"/>
      <c r="F318" s="1895"/>
      <c r="G318" s="1895"/>
      <c r="H318" s="1895"/>
      <c r="I318" s="1895"/>
      <c r="J318" s="1895"/>
      <c r="K318" s="1898" t="s">
        <v>62</v>
      </c>
      <c r="L318" s="1879"/>
      <c r="M318" s="444">
        <f>SUM(Q101:Q112,Q153:Q163)</f>
        <v>584.89349112426032</v>
      </c>
      <c r="N318" s="487" t="s">
        <v>64</v>
      </c>
      <c r="P318" s="195"/>
      <c r="Q318" s="195"/>
      <c r="R318" s="196"/>
      <c r="S318" s="441"/>
      <c r="T318" s="441"/>
      <c r="U318" s="441"/>
      <c r="V318" s="441"/>
      <c r="W318" s="441"/>
      <c r="X318" s="441"/>
      <c r="Y318" s="441"/>
      <c r="Z318" s="441"/>
      <c r="AA318" s="441"/>
      <c r="AB318" s="441"/>
      <c r="AC318" s="441"/>
      <c r="AD318" s="442"/>
      <c r="AE318" s="442"/>
      <c r="AF318" s="442"/>
      <c r="AG318" s="442"/>
      <c r="AH318" s="442"/>
      <c r="AI318" s="442"/>
      <c r="AJ318" s="442"/>
      <c r="AK318" s="442"/>
    </row>
    <row r="319" spans="1:37" ht="30.75" customHeight="1">
      <c r="A319" s="146"/>
      <c r="B319" s="1896"/>
      <c r="C319" s="1897"/>
      <c r="D319" s="1897"/>
      <c r="E319" s="1897"/>
      <c r="F319" s="1897"/>
      <c r="G319" s="1897"/>
      <c r="H319" s="1897"/>
      <c r="I319" s="1897"/>
      <c r="J319" s="1897"/>
      <c r="K319" s="1898" t="s">
        <v>63</v>
      </c>
      <c r="L319" s="1879"/>
      <c r="M319" s="444">
        <f>SUM(Q208:Q220,Q275:Q285)</f>
        <v>561.22448979591832</v>
      </c>
      <c r="N319" s="487" t="s">
        <v>64</v>
      </c>
      <c r="P319" s="197"/>
      <c r="Q319" s="197"/>
      <c r="R319" s="196"/>
      <c r="S319" s="441"/>
      <c r="T319" s="441"/>
      <c r="U319" s="441"/>
      <c r="V319" s="441"/>
      <c r="W319" s="441"/>
      <c r="X319" s="441"/>
      <c r="Y319" s="441"/>
      <c r="Z319" s="441"/>
      <c r="AA319" s="441"/>
      <c r="AB319" s="441"/>
      <c r="AC319" s="441"/>
      <c r="AD319" s="442"/>
      <c r="AE319" s="442"/>
      <c r="AF319" s="442"/>
      <c r="AG319" s="442"/>
      <c r="AH319" s="442"/>
      <c r="AI319" s="442"/>
      <c r="AJ319" s="442"/>
      <c r="AK319" s="442"/>
    </row>
    <row r="320" spans="1:37" ht="30.75" customHeight="1">
      <c r="A320" s="443"/>
      <c r="B320" s="1894" t="s">
        <v>73</v>
      </c>
      <c r="C320" s="1895"/>
      <c r="D320" s="1895"/>
      <c r="E320" s="1895"/>
      <c r="F320" s="1895"/>
      <c r="G320" s="1895"/>
      <c r="H320" s="1895"/>
      <c r="I320" s="1895"/>
      <c r="J320" s="1895"/>
      <c r="K320" s="1898" t="s">
        <v>62</v>
      </c>
      <c r="L320" s="1879"/>
      <c r="M320" s="444" t="e">
        <f>SUM(Q114:Q133,Q135:Q137,Q165:Q192)</f>
        <v>#REF!</v>
      </c>
      <c r="N320" s="487" t="s">
        <v>64</v>
      </c>
      <c r="P320" s="195"/>
      <c r="Q320" s="195"/>
      <c r="R320" s="196"/>
      <c r="S320" s="441"/>
      <c r="T320" s="441"/>
      <c r="U320" s="441"/>
      <c r="V320" s="441"/>
      <c r="W320" s="441"/>
      <c r="X320" s="441"/>
      <c r="Y320" s="441"/>
      <c r="Z320" s="441"/>
      <c r="AA320" s="441"/>
      <c r="AB320" s="441"/>
      <c r="AC320" s="441"/>
      <c r="AD320" s="442"/>
      <c r="AE320" s="442"/>
      <c r="AF320" s="442"/>
      <c r="AG320" s="442"/>
      <c r="AH320" s="442"/>
      <c r="AI320" s="442"/>
      <c r="AJ320" s="442"/>
      <c r="AK320" s="442"/>
    </row>
    <row r="321" spans="1:37" ht="30.75" customHeight="1">
      <c r="A321" s="146"/>
      <c r="B321" s="1896"/>
      <c r="C321" s="1897"/>
      <c r="D321" s="1897"/>
      <c r="E321" s="1897"/>
      <c r="F321" s="1897"/>
      <c r="G321" s="1897"/>
      <c r="H321" s="1897"/>
      <c r="I321" s="1897"/>
      <c r="J321" s="1897"/>
      <c r="K321" s="1898" t="s">
        <v>63</v>
      </c>
      <c r="L321" s="1879"/>
      <c r="M321" s="444" t="e">
        <f>SUM(Q222:Q239,Q241:Q251,Q269:Q272,Q287:Q314)</f>
        <v>#REF!</v>
      </c>
      <c r="N321" s="2"/>
      <c r="P321" s="197"/>
      <c r="Q321" s="197"/>
      <c r="R321" s="196"/>
      <c r="S321" s="441"/>
      <c r="T321" s="441"/>
      <c r="U321" s="441"/>
      <c r="V321" s="441"/>
      <c r="W321" s="441"/>
      <c r="X321" s="441"/>
      <c r="Y321" s="441"/>
      <c r="Z321" s="441"/>
      <c r="AA321" s="441"/>
      <c r="AB321" s="441"/>
      <c r="AC321" s="441"/>
      <c r="AD321" s="442"/>
      <c r="AE321" s="442"/>
      <c r="AF321" s="442"/>
      <c r="AG321" s="442"/>
      <c r="AH321" s="442"/>
      <c r="AI321" s="442"/>
      <c r="AJ321" s="442"/>
      <c r="AK321" s="442"/>
    </row>
    <row r="322" spans="1:37" ht="18" customHeight="1">
      <c r="K322" s="2"/>
      <c r="L322" s="1882" t="s">
        <v>75</v>
      </c>
      <c r="M322" s="1884" t="e">
        <f>SUM(M316:M321)</f>
        <v>#REF!</v>
      </c>
      <c r="N322" s="1886" t="s">
        <v>64</v>
      </c>
      <c r="O322" s="1884" t="e">
        <f>SUM(M322)/235</f>
        <v>#REF!</v>
      </c>
      <c r="Q322" s="488" t="e">
        <f>SUM(Q315,Q252,Q193,Q138)</f>
        <v>#REF!</v>
      </c>
    </row>
    <row r="323" spans="1:37" ht="18" customHeight="1">
      <c r="D323" s="454" t="s">
        <v>68</v>
      </c>
      <c r="E323" s="455" t="s">
        <v>15</v>
      </c>
      <c r="F323" s="1887"/>
      <c r="G323" s="1888"/>
      <c r="K323" s="2"/>
      <c r="L323" s="1883"/>
      <c r="M323" s="1885"/>
      <c r="N323" s="1886"/>
      <c r="O323" s="1885"/>
    </row>
    <row r="324" spans="1:37">
      <c r="A324" s="1889" t="s">
        <v>67</v>
      </c>
      <c r="B324" s="1890"/>
      <c r="C324" s="1891"/>
      <c r="D324" s="452">
        <v>15</v>
      </c>
      <c r="E324" s="453">
        <f>D324/D331*100</f>
        <v>14.85148514851485</v>
      </c>
      <c r="F324" s="1892"/>
      <c r="G324" s="1893"/>
    </row>
    <row r="325" spans="1:37" ht="18">
      <c r="A325" s="1878" t="s">
        <v>52</v>
      </c>
      <c r="B325" s="1899"/>
      <c r="C325" s="1880"/>
      <c r="D325" s="452">
        <v>15</v>
      </c>
      <c r="E325" s="453">
        <f>D325/D331*100</f>
        <v>14.85148514851485</v>
      </c>
      <c r="F325" s="1881"/>
      <c r="G325" s="1881"/>
      <c r="L325" s="489" t="s">
        <v>74</v>
      </c>
      <c r="M325" s="444">
        <v>3257.3734716433946</v>
      </c>
    </row>
    <row r="326" spans="1:37">
      <c r="A326" s="1878" t="s">
        <v>53</v>
      </c>
      <c r="B326" s="1899"/>
      <c r="C326" s="1880"/>
      <c r="D326" s="452">
        <v>30</v>
      </c>
      <c r="E326" s="453">
        <f>D326/D331*100</f>
        <v>29.702970297029701</v>
      </c>
      <c r="F326" s="1881"/>
      <c r="G326" s="1881"/>
      <c r="M326" s="488" t="e">
        <f>SUM(M325-M322)</f>
        <v>#REF!</v>
      </c>
    </row>
    <row r="327" spans="1:37">
      <c r="A327" s="1878" t="s">
        <v>54</v>
      </c>
      <c r="B327" s="1900"/>
      <c r="C327" s="1901"/>
      <c r="D327" s="452">
        <v>5</v>
      </c>
      <c r="E327" s="453">
        <f>D327/D331*100</f>
        <v>4.9504950495049505</v>
      </c>
      <c r="F327" s="1881"/>
      <c r="G327" s="1881"/>
    </row>
    <row r="328" spans="1:37">
      <c r="A328" s="1878" t="s">
        <v>55</v>
      </c>
      <c r="B328" s="1879"/>
      <c r="C328" s="1880"/>
      <c r="D328" s="452">
        <v>21</v>
      </c>
      <c r="E328" s="453">
        <f>D328/D331*100</f>
        <v>20.792079207920793</v>
      </c>
      <c r="F328" s="1881"/>
      <c r="G328" s="1881"/>
    </row>
    <row r="329" spans="1:37">
      <c r="A329" s="1878" t="s">
        <v>56</v>
      </c>
      <c r="B329" s="1879"/>
      <c r="C329" s="1880"/>
      <c r="D329" s="452">
        <v>5</v>
      </c>
      <c r="E329" s="453">
        <f>D329/D331*100</f>
        <v>4.9504950495049505</v>
      </c>
      <c r="F329" s="1881"/>
      <c r="G329" s="1881"/>
      <c r="K329" s="316"/>
      <c r="L329" s="316"/>
      <c r="M329" s="316"/>
    </row>
    <row r="330" spans="1:37">
      <c r="A330" s="1878" t="s">
        <v>57</v>
      </c>
      <c r="B330" s="1879"/>
      <c r="C330" s="1880"/>
      <c r="D330" s="452">
        <v>10</v>
      </c>
      <c r="E330" s="453">
        <f>D330/D331*100</f>
        <v>9.9009900990099009</v>
      </c>
      <c r="F330" s="1881"/>
      <c r="G330" s="1881"/>
      <c r="K330" s="316"/>
      <c r="L330" s="316"/>
      <c r="M330" s="316"/>
    </row>
    <row r="331" spans="1:37">
      <c r="D331" s="1">
        <v>101</v>
      </c>
      <c r="K331" s="316"/>
      <c r="L331" s="316"/>
      <c r="M331" s="316"/>
    </row>
    <row r="332" spans="1:37">
      <c r="K332" s="316"/>
      <c r="L332" s="316"/>
      <c r="M332" s="316"/>
    </row>
    <row r="333" spans="1:37">
      <c r="K333" s="316"/>
      <c r="L333" s="316"/>
      <c r="M333" s="316"/>
    </row>
    <row r="334" spans="1:37">
      <c r="K334" s="316"/>
      <c r="L334" s="316"/>
      <c r="M334" s="316"/>
    </row>
    <row r="335" spans="1:37">
      <c r="K335" s="316"/>
      <c r="L335" s="316"/>
      <c r="M335" s="316"/>
    </row>
    <row r="336" spans="1:37">
      <c r="K336" s="316"/>
      <c r="L336" s="316"/>
      <c r="M336" s="316"/>
    </row>
    <row r="337" spans="11:13">
      <c r="K337" s="316"/>
      <c r="L337" s="316"/>
      <c r="M337" s="316"/>
    </row>
    <row r="338" spans="11:13">
      <c r="K338" s="316"/>
      <c r="L338" s="316"/>
      <c r="M338" s="316"/>
    </row>
    <row r="339" spans="11:13">
      <c r="K339" s="316"/>
      <c r="L339" s="316"/>
      <c r="M339" s="316"/>
    </row>
    <row r="340" spans="11:13">
      <c r="K340" s="316"/>
      <c r="L340" s="316"/>
      <c r="M340" s="316"/>
    </row>
    <row r="341" spans="11:13">
      <c r="K341" s="316"/>
      <c r="L341" s="316"/>
      <c r="M341" s="316"/>
    </row>
    <row r="342" spans="11:13">
      <c r="K342" s="316"/>
      <c r="L342" s="316"/>
      <c r="M342" s="316"/>
    </row>
    <row r="343" spans="11:13">
      <c r="K343" s="316"/>
      <c r="L343" s="316"/>
      <c r="M343" s="316"/>
    </row>
    <row r="344" spans="11:13">
      <c r="K344" s="316"/>
      <c r="L344" s="316"/>
      <c r="M344" s="316"/>
    </row>
    <row r="345" spans="11:13">
      <c r="K345" s="316"/>
      <c r="L345" s="316"/>
      <c r="M345" s="316"/>
    </row>
    <row r="346" spans="11:13">
      <c r="K346" s="316"/>
      <c r="L346" s="316"/>
      <c r="M346" s="316"/>
    </row>
    <row r="347" spans="11:13">
      <c r="K347" s="316"/>
      <c r="L347" s="316"/>
      <c r="M347" s="316"/>
    </row>
    <row r="348" spans="11:13">
      <c r="K348" s="316"/>
      <c r="L348" s="316"/>
      <c r="M348" s="316"/>
    </row>
    <row r="349" spans="11:13">
      <c r="K349" s="316"/>
      <c r="L349" s="316"/>
      <c r="M349" s="316"/>
    </row>
    <row r="350" spans="11:13">
      <c r="K350" s="316"/>
      <c r="L350" s="316"/>
      <c r="M350" s="316"/>
    </row>
    <row r="351" spans="11:13">
      <c r="K351" s="316"/>
      <c r="L351" s="316"/>
      <c r="M351" s="316"/>
    </row>
    <row r="352" spans="11:13">
      <c r="K352" s="316"/>
      <c r="L352" s="316"/>
      <c r="M352" s="316"/>
    </row>
    <row r="353" spans="11:13">
      <c r="K353" s="316"/>
      <c r="L353" s="316"/>
      <c r="M353" s="316"/>
    </row>
    <row r="354" spans="11:13">
      <c r="K354" s="316"/>
      <c r="L354" s="316"/>
      <c r="M354" s="316"/>
    </row>
    <row r="355" spans="11:13">
      <c r="K355" s="316"/>
      <c r="L355" s="316"/>
      <c r="M355" s="316"/>
    </row>
    <row r="356" spans="11:13">
      <c r="K356" s="316"/>
      <c r="L356" s="316"/>
      <c r="M356" s="316"/>
    </row>
    <row r="357" spans="11:13">
      <c r="K357" s="316"/>
      <c r="L357" s="316"/>
      <c r="M357" s="316"/>
    </row>
    <row r="358" spans="11:13">
      <c r="K358" s="316"/>
      <c r="L358" s="316"/>
      <c r="M358" s="316"/>
    </row>
    <row r="359" spans="11:13">
      <c r="K359" s="316"/>
      <c r="L359" s="316"/>
      <c r="M359" s="316"/>
    </row>
    <row r="360" spans="11:13">
      <c r="K360" s="316"/>
      <c r="L360" s="316"/>
      <c r="M360" s="316"/>
    </row>
    <row r="361" spans="11:13">
      <c r="K361" s="316"/>
      <c r="L361" s="316"/>
      <c r="M361" s="316"/>
    </row>
    <row r="362" spans="11:13">
      <c r="K362" s="316"/>
      <c r="L362" s="316"/>
      <c r="M362" s="316"/>
    </row>
    <row r="363" spans="11:13">
      <c r="K363" s="316"/>
      <c r="L363" s="316"/>
      <c r="M363" s="316"/>
    </row>
    <row r="364" spans="11:13">
      <c r="K364" s="316"/>
      <c r="L364" s="316"/>
      <c r="M364" s="316"/>
    </row>
    <row r="365" spans="11:13">
      <c r="K365" s="316"/>
      <c r="L365" s="316"/>
      <c r="M365" s="316"/>
    </row>
    <row r="366" spans="11:13">
      <c r="K366" s="316"/>
      <c r="L366" s="316"/>
      <c r="M366" s="316"/>
    </row>
    <row r="367" spans="11:13">
      <c r="K367" s="316"/>
      <c r="L367" s="316"/>
      <c r="M367" s="316"/>
    </row>
    <row r="368" spans="11:13">
      <c r="K368" s="316"/>
      <c r="L368" s="316"/>
      <c r="M368" s="316"/>
    </row>
    <row r="369" spans="11:13">
      <c r="K369" s="316"/>
      <c r="L369" s="316"/>
      <c r="M369" s="316"/>
    </row>
    <row r="370" spans="11:13">
      <c r="K370" s="316"/>
      <c r="L370" s="316"/>
      <c r="M370" s="316"/>
    </row>
    <row r="371" spans="11:13">
      <c r="K371" s="316"/>
      <c r="L371" s="316"/>
      <c r="M371" s="316"/>
    </row>
    <row r="372" spans="11:13">
      <c r="K372" s="316"/>
      <c r="L372" s="316"/>
      <c r="M372" s="316"/>
    </row>
    <row r="373" spans="11:13">
      <c r="K373" s="316"/>
      <c r="L373" s="316"/>
      <c r="M373" s="316"/>
    </row>
    <row r="374" spans="11:13">
      <c r="K374" s="316"/>
      <c r="L374" s="316"/>
      <c r="M374" s="316"/>
    </row>
    <row r="375" spans="11:13">
      <c r="K375" s="316"/>
      <c r="L375" s="316"/>
      <c r="M375" s="316"/>
    </row>
  </sheetData>
  <mergeCells count="72">
    <mergeCell ref="F1:F3"/>
    <mergeCell ref="A1:A3"/>
    <mergeCell ref="B1:B3"/>
    <mergeCell ref="C1:C3"/>
    <mergeCell ref="D1:D3"/>
    <mergeCell ref="E1:E3"/>
    <mergeCell ref="G1:G3"/>
    <mergeCell ref="H1:H3"/>
    <mergeCell ref="I1:I3"/>
    <mergeCell ref="J1:J3"/>
    <mergeCell ref="K1:K3"/>
    <mergeCell ref="R1:V1"/>
    <mergeCell ref="W1:AA1"/>
    <mergeCell ref="AB1:AF1"/>
    <mergeCell ref="AG1:AK1"/>
    <mergeCell ref="N2:N3"/>
    <mergeCell ref="O2:O3"/>
    <mergeCell ref="P2:P3"/>
    <mergeCell ref="Q2:Q3"/>
    <mergeCell ref="R2:R3"/>
    <mergeCell ref="AD2:AD3"/>
    <mergeCell ref="S2:S3"/>
    <mergeCell ref="T2:T3"/>
    <mergeCell ref="U2:U3"/>
    <mergeCell ref="V2:V3"/>
    <mergeCell ref="W2:W3"/>
    <mergeCell ref="X2:X3"/>
    <mergeCell ref="Y2:Y3"/>
    <mergeCell ref="Z2:Z3"/>
    <mergeCell ref="AA2:AA3"/>
    <mergeCell ref="AB2:AB3"/>
    <mergeCell ref="AC2:AC3"/>
    <mergeCell ref="K320:L320"/>
    <mergeCell ref="K321:L321"/>
    <mergeCell ref="AK2:AK3"/>
    <mergeCell ref="G41:J41"/>
    <mergeCell ref="G86:J86"/>
    <mergeCell ref="H109:H110"/>
    <mergeCell ref="I109:I110"/>
    <mergeCell ref="B316:J317"/>
    <mergeCell ref="K316:L316"/>
    <mergeCell ref="K317:L317"/>
    <mergeCell ref="AE2:AE3"/>
    <mergeCell ref="AF2:AF3"/>
    <mergeCell ref="AG2:AG3"/>
    <mergeCell ref="AH2:AH3"/>
    <mergeCell ref="AI2:AI3"/>
    <mergeCell ref="AJ2:AJ3"/>
    <mergeCell ref="A330:C330"/>
    <mergeCell ref="F330:G330"/>
    <mergeCell ref="A325:C325"/>
    <mergeCell ref="F325:G325"/>
    <mergeCell ref="A326:C326"/>
    <mergeCell ref="F326:G326"/>
    <mergeCell ref="A327:C327"/>
    <mergeCell ref="F327:G327"/>
    <mergeCell ref="N1:Q1"/>
    <mergeCell ref="A328:C328"/>
    <mergeCell ref="F328:G328"/>
    <mergeCell ref="A329:C329"/>
    <mergeCell ref="F329:G329"/>
    <mergeCell ref="L322:L323"/>
    <mergeCell ref="M322:M323"/>
    <mergeCell ref="N322:N323"/>
    <mergeCell ref="O322:O323"/>
    <mergeCell ref="F323:G323"/>
    <mergeCell ref="A324:C324"/>
    <mergeCell ref="F324:G324"/>
    <mergeCell ref="B318:J319"/>
    <mergeCell ref="K318:L318"/>
    <mergeCell ref="K319:L319"/>
    <mergeCell ref="B320:J321"/>
  </mergeCells>
  <dataValidations count="6">
    <dataValidation type="list" allowBlank="1" showInputMessage="1" showErrorMessage="1" sqref="J90:J93 J95:J96 J98:J99 J101:J105 J107 J309:J311 J120:J121 J142:J145 J147:J148 J150:J151 J153:J157 J159 J174:J175 J161:J163 J109:J118 M164 J196:J206 J210:J213 J215:J216 J218:J225 J227:J229 J256:J259 J261:J262 J165:J172 J275:J278 J280:J281 J243:J244 J304:J305 J264:J272 J283:J289">
      <formula1>sections_CNU</formula1>
    </dataValidation>
    <dataValidation type="list" allowBlank="1" showInputMessage="1" showErrorMessage="1" sqref="E164">
      <formula1>Type_UE_licence_2_3</formula1>
    </dataValidation>
    <dataValidation type="list" allowBlank="1" showInputMessage="1" showErrorMessage="1" sqref="H164">
      <formula1>typ_ense</formula1>
    </dataValidation>
    <dataValidation type="list" allowBlank="1" showInputMessage="1" showErrorMessage="1" sqref="O164">
      <formula1>CNU_disciplines</formula1>
    </dataValidation>
    <dataValidation type="list" allowBlank="1" showInputMessage="1" showErrorMessage="1" sqref="I164">
      <formula1>nature_ens</formula1>
    </dataValidation>
    <dataValidation type="list" allowBlank="1" showInputMessage="1" showErrorMessage="1" sqref="G164 T164">
      <formula1>oui_non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7"/>
  <sheetViews>
    <sheetView topLeftCell="A7" workbookViewId="0">
      <selection activeCell="B2" sqref="B2:B7"/>
    </sheetView>
  </sheetViews>
  <sheetFormatPr baseColWidth="10" defaultRowHeight="15"/>
  <cols>
    <col min="2" max="2" width="16.85546875" customWidth="1"/>
  </cols>
  <sheetData>
    <row r="1" spans="1:3">
      <c r="A1" t="s">
        <v>98</v>
      </c>
      <c r="B1" t="s">
        <v>102</v>
      </c>
      <c r="C1" t="s">
        <v>103</v>
      </c>
    </row>
    <row r="2" spans="1:3">
      <c r="A2" t="s">
        <v>104</v>
      </c>
      <c r="B2" t="s">
        <v>105</v>
      </c>
      <c r="C2" t="s">
        <v>106</v>
      </c>
    </row>
    <row r="3" spans="1:3">
      <c r="A3" t="s">
        <v>107</v>
      </c>
      <c r="B3" t="s">
        <v>108</v>
      </c>
    </row>
    <row r="4" spans="1:3">
      <c r="A4" t="s">
        <v>109</v>
      </c>
      <c r="B4" t="s">
        <v>110</v>
      </c>
    </row>
    <row r="5" spans="1:3">
      <c r="B5" t="s">
        <v>111</v>
      </c>
    </row>
    <row r="6" spans="1:3">
      <c r="B6" t="s">
        <v>112</v>
      </c>
    </row>
    <row r="7" spans="1:3">
      <c r="B7"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Rappel régle.-dates conseils</vt:lpstr>
      <vt:lpstr>MCC_maquettes2018-2019</vt:lpstr>
      <vt:lpstr>Coût maquette après MCC</vt:lpstr>
      <vt:lpstr>Liste de valeurs</vt:lpstr>
      <vt:lpstr>'MCC_maquettes2018-2019'!Impression_des_titres</vt:lpstr>
      <vt:lpstr>mod</vt:lpstr>
      <vt:lpstr>nat</vt:lpstr>
      <vt:lpstr>'MCC_maquettes2018-2019'!Zone_d_impression</vt:lpstr>
    </vt:vector>
  </TitlesOfParts>
  <Company>Université d'Orléans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Nico</cp:lastModifiedBy>
  <cp:lastPrinted>2019-03-26T09:49:18Z</cp:lastPrinted>
  <dcterms:created xsi:type="dcterms:W3CDTF">2017-06-21T08:08:47Z</dcterms:created>
  <dcterms:modified xsi:type="dcterms:W3CDTF">2020-04-08T07:35:55Z</dcterms:modified>
</cp:coreProperties>
</file>