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500" activeTab="1"/>
  </bookViews>
  <sheets>
    <sheet name="MCC Portail Santé 16" sheetId="1" r:id="rId1"/>
    <sheet name="MCC Portail Santé 17" sheetId="2" r:id="rId2"/>
    <sheet name="MCC Portail Santé 18" sheetId="3" r:id="rId3"/>
    <sheet name="Coût après MCC 2018-2019" sheetId="4" state="hidden" r:id="rId4"/>
    <sheet name="Coût PC après MCC 2018-2019" sheetId="5" state="hidden" r:id="rId5"/>
    <sheet name="Liste des valeurs" sheetId="6" state="hidden" r:id="rId6"/>
  </sheets>
  <externalReferences>
    <externalReference r:id="rId7"/>
    <externalReference r:id="rId8"/>
  </externalReferences>
  <definedNames>
    <definedName name="d">'[1]valeurs listes déroulantes'!$K$1:$K$46</definedName>
    <definedName name="fd">'[1]valeurs listes déroulantes'!$K$1:$K$46</definedName>
    <definedName name="mod">'[2]Liste de valeurs'!$A$2:$A$4</definedName>
    <definedName name="moda">'Liste des valeurs'!$A$2:$A$4</definedName>
    <definedName name="nat">'[2]Liste de valeurs'!$B$2:$B$7</definedName>
    <definedName name="natu">'Liste des valeurs'!$B$2:$B$7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3" i="5" l="1"/>
  <c r="O33" i="5"/>
  <c r="N33" i="5"/>
  <c r="M33" i="5" s="1"/>
  <c r="AK32" i="5"/>
  <c r="AF32" i="5"/>
  <c r="AG32" i="5" s="1"/>
  <c r="AB32" i="5"/>
  <c r="AA32" i="5"/>
  <c r="V32" i="5"/>
  <c r="W32" i="5" s="1"/>
  <c r="R32" i="5" s="1"/>
  <c r="Q32" i="5"/>
  <c r="P32" i="5"/>
  <c r="O32" i="5"/>
  <c r="N32" i="5"/>
  <c r="M32" i="5"/>
  <c r="C32" i="5"/>
  <c r="B32" i="5"/>
  <c r="AK31" i="5"/>
  <c r="AF31" i="5"/>
  <c r="AA31" i="5"/>
  <c r="AB31" i="5" s="1"/>
  <c r="V31" i="5"/>
  <c r="W31" i="5" s="1"/>
  <c r="Q31" i="5"/>
  <c r="P31" i="5"/>
  <c r="O31" i="5"/>
  <c r="N31" i="5"/>
  <c r="M31" i="5"/>
  <c r="AG31" i="5" s="1"/>
  <c r="C31" i="5"/>
  <c r="B31" i="5"/>
  <c r="AK30" i="5"/>
  <c r="AF30" i="5"/>
  <c r="AA30" i="5"/>
  <c r="AB30" i="5" s="1"/>
  <c r="W30" i="5"/>
  <c r="V30" i="5"/>
  <c r="Q30" i="5"/>
  <c r="P30" i="5"/>
  <c r="O30" i="5"/>
  <c r="N30" i="5"/>
  <c r="M30" i="5"/>
  <c r="AG30" i="5" s="1"/>
  <c r="C30" i="5"/>
  <c r="B30" i="5"/>
  <c r="AK29" i="5"/>
  <c r="AG29" i="5"/>
  <c r="AF29" i="5"/>
  <c r="AB29" i="5"/>
  <c r="AA29" i="5"/>
  <c r="V29" i="5"/>
  <c r="W29" i="5" s="1"/>
  <c r="R29" i="5" s="1"/>
  <c r="Q29" i="5"/>
  <c r="P29" i="5"/>
  <c r="O29" i="5"/>
  <c r="N29" i="5"/>
  <c r="M29" i="5"/>
  <c r="C29" i="5"/>
  <c r="B29" i="5"/>
  <c r="AK28" i="5"/>
  <c r="AF28" i="5"/>
  <c r="AG28" i="5" s="1"/>
  <c r="AA28" i="5"/>
  <c r="AB28" i="5" s="1"/>
  <c r="V28" i="5"/>
  <c r="W28" i="5" s="1"/>
  <c r="R28" i="5" s="1"/>
  <c r="Q28" i="5"/>
  <c r="P28" i="5"/>
  <c r="O28" i="5"/>
  <c r="N28" i="5"/>
  <c r="M28" i="5"/>
  <c r="C28" i="5"/>
  <c r="B28" i="5"/>
  <c r="AK27" i="5"/>
  <c r="AF27" i="5"/>
  <c r="AG27" i="5" s="1"/>
  <c r="AB27" i="5"/>
  <c r="AA27" i="5"/>
  <c r="W27" i="5"/>
  <c r="V27" i="5"/>
  <c r="Q27" i="5"/>
  <c r="P27" i="5"/>
  <c r="O27" i="5"/>
  <c r="N27" i="5"/>
  <c r="M27" i="5"/>
  <c r="C27" i="5"/>
  <c r="B27" i="5"/>
  <c r="AK26" i="5"/>
  <c r="AF26" i="5"/>
  <c r="AA26" i="5"/>
  <c r="AB26" i="5" s="1"/>
  <c r="V26" i="5"/>
  <c r="W26" i="5" s="1"/>
  <c r="R26" i="5" s="1"/>
  <c r="Q26" i="5"/>
  <c r="P26" i="5"/>
  <c r="P33" i="5" s="1"/>
  <c r="O26" i="5"/>
  <c r="N26" i="5"/>
  <c r="M26" i="5"/>
  <c r="AG26" i="5" s="1"/>
  <c r="C26" i="5"/>
  <c r="B26" i="5"/>
  <c r="C25" i="5"/>
  <c r="B25" i="5"/>
  <c r="O24" i="5"/>
  <c r="AK23" i="5"/>
  <c r="AF23" i="5"/>
  <c r="AG23" i="5" s="1"/>
  <c r="AA23" i="5"/>
  <c r="AB23" i="5" s="1"/>
  <c r="W23" i="5"/>
  <c r="V23" i="5"/>
  <c r="Q23" i="5"/>
  <c r="P23" i="5"/>
  <c r="O23" i="5"/>
  <c r="N23" i="5"/>
  <c r="M23" i="5"/>
  <c r="C23" i="5"/>
  <c r="B23" i="5"/>
  <c r="AK22" i="5"/>
  <c r="AF22" i="5"/>
  <c r="AG22" i="5" s="1"/>
  <c r="W22" i="5"/>
  <c r="R22" i="5" s="1"/>
  <c r="V22" i="5"/>
  <c r="Q22" i="5"/>
  <c r="P22" i="5"/>
  <c r="O22" i="5"/>
  <c r="N22" i="5"/>
  <c r="M22" i="5"/>
  <c r="C22" i="5"/>
  <c r="B22" i="5"/>
  <c r="AK21" i="5"/>
  <c r="AG21" i="5"/>
  <c r="AF21" i="5"/>
  <c r="AB21" i="5"/>
  <c r="AA21" i="5"/>
  <c r="V21" i="5"/>
  <c r="W21" i="5" s="1"/>
  <c r="R21" i="5" s="1"/>
  <c r="Q21" i="5"/>
  <c r="P21" i="5"/>
  <c r="O21" i="5"/>
  <c r="N21" i="5"/>
  <c r="M21" i="5"/>
  <c r="C21" i="5"/>
  <c r="B21" i="5"/>
  <c r="AK20" i="5"/>
  <c r="AF20" i="5"/>
  <c r="AG20" i="5" s="1"/>
  <c r="AA20" i="5"/>
  <c r="AB20" i="5" s="1"/>
  <c r="V20" i="5"/>
  <c r="W20" i="5" s="1"/>
  <c r="Q20" i="5"/>
  <c r="P20" i="5"/>
  <c r="O20" i="5"/>
  <c r="M24" i="5" s="1"/>
  <c r="J34" i="5" s="1"/>
  <c r="N20" i="5"/>
  <c r="M20" i="5"/>
  <c r="C20" i="5"/>
  <c r="B20" i="5"/>
  <c r="C19" i="5"/>
  <c r="B19" i="5"/>
  <c r="AK18" i="5"/>
  <c r="AG18" i="5"/>
  <c r="AF18" i="5"/>
  <c r="AB18" i="5"/>
  <c r="AA18" i="5"/>
  <c r="V18" i="5"/>
  <c r="W18" i="5" s="1"/>
  <c r="R18" i="5" s="1"/>
  <c r="Q18" i="5"/>
  <c r="P18" i="5"/>
  <c r="O18" i="5"/>
  <c r="N18" i="5"/>
  <c r="M18" i="5"/>
  <c r="C18" i="5"/>
  <c r="B18" i="5"/>
  <c r="AK17" i="5"/>
  <c r="AF17" i="5"/>
  <c r="AG17" i="5" s="1"/>
  <c r="AA17" i="5"/>
  <c r="AB17" i="5" s="1"/>
  <c r="V17" i="5"/>
  <c r="W17" i="5" s="1"/>
  <c r="Q17" i="5"/>
  <c r="P17" i="5"/>
  <c r="O17" i="5"/>
  <c r="N17" i="5"/>
  <c r="M17" i="5"/>
  <c r="C17" i="5"/>
  <c r="B17" i="5"/>
  <c r="AK16" i="5"/>
  <c r="AF16" i="5"/>
  <c r="AG16" i="5" s="1"/>
  <c r="AB16" i="5"/>
  <c r="AA16" i="5"/>
  <c r="W16" i="5"/>
  <c r="R16" i="5" s="1"/>
  <c r="V16" i="5"/>
  <c r="Q16" i="5"/>
  <c r="P16" i="5"/>
  <c r="O16" i="5"/>
  <c r="N16" i="5"/>
  <c r="M16" i="5"/>
  <c r="C16" i="5"/>
  <c r="B16" i="5"/>
  <c r="C15" i="5"/>
  <c r="B15" i="5"/>
  <c r="AK14" i="5"/>
  <c r="AF14" i="5"/>
  <c r="AG14" i="5" s="1"/>
  <c r="AA14" i="5"/>
  <c r="AB14" i="5" s="1"/>
  <c r="V14" i="5"/>
  <c r="W14" i="5" s="1"/>
  <c r="Q14" i="5"/>
  <c r="P14" i="5"/>
  <c r="O14" i="5"/>
  <c r="N14" i="5"/>
  <c r="M14" i="5"/>
  <c r="C14" i="5"/>
  <c r="B14" i="5"/>
  <c r="C13" i="5"/>
  <c r="B13" i="5"/>
  <c r="AK12" i="5"/>
  <c r="AG12" i="5"/>
  <c r="AF12" i="5"/>
  <c r="AB12" i="5"/>
  <c r="AA12" i="5"/>
  <c r="V12" i="5"/>
  <c r="W12" i="5" s="1"/>
  <c r="R12" i="5" s="1"/>
  <c r="Q12" i="5"/>
  <c r="P12" i="5"/>
  <c r="O12" i="5"/>
  <c r="N12" i="5"/>
  <c r="M12" i="5"/>
  <c r="C12" i="5"/>
  <c r="B12" i="5"/>
  <c r="C11" i="5"/>
  <c r="B11" i="5"/>
  <c r="AK10" i="5"/>
  <c r="AF10" i="5"/>
  <c r="AG10" i="5" s="1"/>
  <c r="AA10" i="5"/>
  <c r="AB10" i="5" s="1"/>
  <c r="W10" i="5"/>
  <c r="V10" i="5"/>
  <c r="Q10" i="5"/>
  <c r="P10" i="5"/>
  <c r="O10" i="5"/>
  <c r="N10" i="5"/>
  <c r="M10" i="5"/>
  <c r="C10" i="5"/>
  <c r="B10" i="5"/>
  <c r="C9" i="5"/>
  <c r="B9" i="5"/>
  <c r="AK8" i="5"/>
  <c r="AF8" i="5"/>
  <c r="AA8" i="5"/>
  <c r="AB8" i="5" s="1"/>
  <c r="V8" i="5"/>
  <c r="W8" i="5" s="1"/>
  <c r="R8" i="5" s="1"/>
  <c r="Q8" i="5"/>
  <c r="P8" i="5"/>
  <c r="O8" i="5"/>
  <c r="N8" i="5"/>
  <c r="M8" i="5"/>
  <c r="AG8" i="5" s="1"/>
  <c r="C8" i="5"/>
  <c r="B8" i="5"/>
  <c r="AG7" i="5"/>
  <c r="AF7" i="5"/>
  <c r="W7" i="5"/>
  <c r="R7" i="5" s="1"/>
  <c r="V7" i="5"/>
  <c r="Q7" i="5"/>
  <c r="Q24" i="5" s="1"/>
  <c r="P7" i="5"/>
  <c r="P24" i="5" s="1"/>
  <c r="O7" i="5"/>
  <c r="N7" i="5"/>
  <c r="N24" i="5" s="1"/>
  <c r="M7" i="5"/>
  <c r="C7" i="5"/>
  <c r="B7" i="5"/>
  <c r="C6" i="5"/>
  <c r="B6" i="5"/>
  <c r="C5" i="5"/>
  <c r="B5" i="5"/>
  <c r="C4" i="5"/>
  <c r="B4" i="5"/>
  <c r="O48" i="4"/>
  <c r="M48" i="4"/>
  <c r="AA47" i="4"/>
  <c r="AB47" i="4" s="1"/>
  <c r="R47" i="4" s="1"/>
  <c r="Q47" i="4"/>
  <c r="P47" i="4"/>
  <c r="O47" i="4"/>
  <c r="N47" i="4"/>
  <c r="M47" i="4"/>
  <c r="C47" i="4"/>
  <c r="B47" i="4"/>
  <c r="AK46" i="4"/>
  <c r="AA46" i="4"/>
  <c r="AB46" i="4" s="1"/>
  <c r="V46" i="4"/>
  <c r="W46" i="4" s="1"/>
  <c r="Q46" i="4"/>
  <c r="P46" i="4"/>
  <c r="O46" i="4"/>
  <c r="N46" i="4"/>
  <c r="M46" i="4"/>
  <c r="AL46" i="4" s="1"/>
  <c r="C46" i="4"/>
  <c r="B46" i="4"/>
  <c r="AA45" i="4"/>
  <c r="AB45" i="4" s="1"/>
  <c r="W45" i="4"/>
  <c r="V45" i="4"/>
  <c r="Q45" i="4"/>
  <c r="P45" i="4"/>
  <c r="O45" i="4"/>
  <c r="N45" i="4"/>
  <c r="M45" i="4"/>
  <c r="C45" i="4"/>
  <c r="B45" i="4"/>
  <c r="AK44" i="4"/>
  <c r="AL44" i="4" s="1"/>
  <c r="AA44" i="4"/>
  <c r="AB44" i="4" s="1"/>
  <c r="V44" i="4"/>
  <c r="W44" i="4" s="1"/>
  <c r="R44" i="4" s="1"/>
  <c r="Q44" i="4"/>
  <c r="P44" i="4"/>
  <c r="O44" i="4"/>
  <c r="N44" i="4"/>
  <c r="M44" i="4"/>
  <c r="C44" i="4"/>
  <c r="B44" i="4"/>
  <c r="C43" i="4"/>
  <c r="B43" i="4"/>
  <c r="AK42" i="4"/>
  <c r="AL42" i="4" s="1"/>
  <c r="V42" i="4"/>
  <c r="W42" i="4" s="1"/>
  <c r="Q42" i="4"/>
  <c r="P42" i="4"/>
  <c r="O42" i="4"/>
  <c r="N42" i="4"/>
  <c r="M42" i="4"/>
  <c r="C42" i="4"/>
  <c r="B42" i="4"/>
  <c r="AK41" i="4"/>
  <c r="AL41" i="4" s="1"/>
  <c r="AB41" i="4"/>
  <c r="AA41" i="4"/>
  <c r="V41" i="4"/>
  <c r="W41" i="4" s="1"/>
  <c r="R41" i="4" s="1"/>
  <c r="Q41" i="4"/>
  <c r="P41" i="4"/>
  <c r="O41" i="4"/>
  <c r="N41" i="4"/>
  <c r="M41" i="4"/>
  <c r="C41" i="4"/>
  <c r="B41" i="4"/>
  <c r="AK40" i="4"/>
  <c r="AL40" i="4" s="1"/>
  <c r="V40" i="4"/>
  <c r="W40" i="4" s="1"/>
  <c r="R40" i="4" s="1"/>
  <c r="Q40" i="4"/>
  <c r="P40" i="4"/>
  <c r="O40" i="4"/>
  <c r="N40" i="4"/>
  <c r="M40" i="4"/>
  <c r="C40" i="4"/>
  <c r="B40" i="4"/>
  <c r="C39" i="4"/>
  <c r="B39" i="4"/>
  <c r="AA38" i="4"/>
  <c r="AB38" i="4" s="1"/>
  <c r="V38" i="4"/>
  <c r="W38" i="4" s="1"/>
  <c r="Q38" i="4"/>
  <c r="P38" i="4"/>
  <c r="O38" i="4"/>
  <c r="N38" i="4"/>
  <c r="M38" i="4"/>
  <c r="C38" i="4"/>
  <c r="B38" i="4"/>
  <c r="AA37" i="4"/>
  <c r="AB37" i="4" s="1"/>
  <c r="W37" i="4"/>
  <c r="V37" i="4"/>
  <c r="Q37" i="4"/>
  <c r="P37" i="4"/>
  <c r="O37" i="4"/>
  <c r="N37" i="4"/>
  <c r="M37" i="4"/>
  <c r="C37" i="4"/>
  <c r="B37" i="4"/>
  <c r="C36" i="4"/>
  <c r="B36" i="4"/>
  <c r="AK35" i="4"/>
  <c r="AL35" i="4" s="1"/>
  <c r="AA35" i="4"/>
  <c r="AB35" i="4" s="1"/>
  <c r="W35" i="4"/>
  <c r="R35" i="4" s="1"/>
  <c r="V35" i="4"/>
  <c r="Q35" i="4"/>
  <c r="P35" i="4"/>
  <c r="O35" i="4"/>
  <c r="N35" i="4"/>
  <c r="M35" i="4"/>
  <c r="C35" i="4"/>
  <c r="B35" i="4"/>
  <c r="AA34" i="4"/>
  <c r="AB34" i="4" s="1"/>
  <c r="W34" i="4"/>
  <c r="V34" i="4"/>
  <c r="Q34" i="4"/>
  <c r="P34" i="4"/>
  <c r="O34" i="4"/>
  <c r="N34" i="4"/>
  <c r="M34" i="4"/>
  <c r="C34" i="4"/>
  <c r="B34" i="4"/>
  <c r="AK33" i="4"/>
  <c r="AL33" i="4" s="1"/>
  <c r="AB33" i="4"/>
  <c r="AA33" i="4"/>
  <c r="V33" i="4"/>
  <c r="W33" i="4" s="1"/>
  <c r="R33" i="4" s="1"/>
  <c r="Q33" i="4"/>
  <c r="P33" i="4"/>
  <c r="P48" i="4" s="1"/>
  <c r="O33" i="4"/>
  <c r="N33" i="4"/>
  <c r="M33" i="4"/>
  <c r="C33" i="4"/>
  <c r="B33" i="4"/>
  <c r="C32" i="4"/>
  <c r="B32" i="4"/>
  <c r="AA31" i="4"/>
  <c r="AB31" i="4" s="1"/>
  <c r="W31" i="4"/>
  <c r="V31" i="4"/>
  <c r="Q31" i="4"/>
  <c r="P31" i="4"/>
  <c r="O31" i="4"/>
  <c r="N31" i="4"/>
  <c r="M31" i="4"/>
  <c r="C31" i="4"/>
  <c r="B31" i="4"/>
  <c r="C30" i="4"/>
  <c r="B30" i="4"/>
  <c r="AL29" i="4"/>
  <c r="R29" i="4" s="1"/>
  <c r="AK29" i="4"/>
  <c r="Q29" i="4"/>
  <c r="P29" i="4"/>
  <c r="O29" i="4"/>
  <c r="N29" i="4"/>
  <c r="M29" i="4"/>
  <c r="C29" i="4"/>
  <c r="B29" i="4"/>
  <c r="V28" i="4"/>
  <c r="Q28" i="4"/>
  <c r="P28" i="4"/>
  <c r="O28" i="4"/>
  <c r="N28" i="4"/>
  <c r="M28" i="4"/>
  <c r="W28" i="4" s="1"/>
  <c r="R28" i="4" s="1"/>
  <c r="C28" i="4"/>
  <c r="B28" i="4"/>
  <c r="AB27" i="4"/>
  <c r="AA27" i="4"/>
  <c r="V27" i="4"/>
  <c r="W27" i="4" s="1"/>
  <c r="R27" i="4" s="1"/>
  <c r="Q27" i="4"/>
  <c r="P27" i="4"/>
  <c r="O27" i="4"/>
  <c r="N27" i="4"/>
  <c r="M27" i="4"/>
  <c r="C27" i="4"/>
  <c r="B27" i="4"/>
  <c r="AB26" i="4"/>
  <c r="AA26" i="4"/>
  <c r="V26" i="4"/>
  <c r="W26" i="4" s="1"/>
  <c r="R26" i="4" s="1"/>
  <c r="Q26" i="4"/>
  <c r="P26" i="4"/>
  <c r="O26" i="4"/>
  <c r="N26" i="4"/>
  <c r="M26" i="4"/>
  <c r="C26" i="4"/>
  <c r="B26" i="4"/>
  <c r="AB25" i="4"/>
  <c r="AA25" i="4"/>
  <c r="V25" i="4"/>
  <c r="W25" i="4" s="1"/>
  <c r="R25" i="4" s="1"/>
  <c r="Q25" i="4"/>
  <c r="Q48" i="4" s="1"/>
  <c r="P25" i="4"/>
  <c r="O25" i="4"/>
  <c r="N25" i="4"/>
  <c r="N48" i="4" s="1"/>
  <c r="M25" i="4"/>
  <c r="C25" i="4"/>
  <c r="B25" i="4"/>
  <c r="C24" i="4"/>
  <c r="B24" i="4"/>
  <c r="C23" i="4"/>
  <c r="B23" i="4"/>
  <c r="O22" i="4"/>
  <c r="N22" i="4"/>
  <c r="M22" i="4"/>
  <c r="J49" i="4" s="1"/>
  <c r="AA21" i="4"/>
  <c r="AB21" i="4" s="1"/>
  <c r="R21" i="4" s="1"/>
  <c r="Q21" i="4"/>
  <c r="P21" i="4"/>
  <c r="O21" i="4"/>
  <c r="N21" i="4"/>
  <c r="M21" i="4"/>
  <c r="C21" i="4"/>
  <c r="B21" i="4"/>
  <c r="AB20" i="4"/>
  <c r="AA20" i="4"/>
  <c r="V20" i="4"/>
  <c r="W20" i="4" s="1"/>
  <c r="R20" i="4" s="1"/>
  <c r="Q20" i="4"/>
  <c r="P20" i="4"/>
  <c r="O20" i="4"/>
  <c r="N20" i="4"/>
  <c r="M20" i="4"/>
  <c r="C20" i="4"/>
  <c r="B20" i="4"/>
  <c r="AL19" i="4"/>
  <c r="AK19" i="4"/>
  <c r="AA19" i="4"/>
  <c r="AB19" i="4" s="1"/>
  <c r="W19" i="4"/>
  <c r="R19" i="4" s="1"/>
  <c r="V19" i="4"/>
  <c r="Q19" i="4"/>
  <c r="P19" i="4"/>
  <c r="O19" i="4"/>
  <c r="N19" i="4"/>
  <c r="M19" i="4"/>
  <c r="C19" i="4"/>
  <c r="B19" i="4"/>
  <c r="AK18" i="4"/>
  <c r="AL18" i="4" s="1"/>
  <c r="AB18" i="4"/>
  <c r="AA18" i="4"/>
  <c r="V18" i="4"/>
  <c r="W18" i="4" s="1"/>
  <c r="Q18" i="4"/>
  <c r="P18" i="4"/>
  <c r="O18" i="4"/>
  <c r="N18" i="4"/>
  <c r="M18" i="4"/>
  <c r="C18" i="4"/>
  <c r="B18" i="4"/>
  <c r="C17" i="4"/>
  <c r="B17" i="4"/>
  <c r="AA16" i="4"/>
  <c r="AB16" i="4" s="1"/>
  <c r="W16" i="4"/>
  <c r="R16" i="4" s="1"/>
  <c r="V16" i="4"/>
  <c r="Q16" i="4"/>
  <c r="P16" i="4"/>
  <c r="O16" i="4"/>
  <c r="N16" i="4"/>
  <c r="M16" i="4"/>
  <c r="C16" i="4"/>
  <c r="B16" i="4"/>
  <c r="C15" i="4"/>
  <c r="B15" i="4"/>
  <c r="AB14" i="4"/>
  <c r="AA14" i="4"/>
  <c r="V14" i="4"/>
  <c r="W14" i="4" s="1"/>
  <c r="R14" i="4" s="1"/>
  <c r="Q14" i="4"/>
  <c r="P14" i="4"/>
  <c r="O14" i="4"/>
  <c r="N14" i="4"/>
  <c r="M14" i="4"/>
  <c r="C14" i="4"/>
  <c r="B14" i="4"/>
  <c r="C13" i="4"/>
  <c r="B13" i="4"/>
  <c r="AK12" i="4"/>
  <c r="AL12" i="4" s="1"/>
  <c r="AB12" i="4"/>
  <c r="AA12" i="4"/>
  <c r="V12" i="4"/>
  <c r="W12" i="4" s="1"/>
  <c r="R12" i="4" s="1"/>
  <c r="Q12" i="4"/>
  <c r="P12" i="4"/>
  <c r="O12" i="4"/>
  <c r="N12" i="4"/>
  <c r="M12" i="4"/>
  <c r="C12" i="4"/>
  <c r="B12" i="4"/>
  <c r="C11" i="4"/>
  <c r="B11" i="4"/>
  <c r="AA10" i="4"/>
  <c r="AB10" i="4" s="1"/>
  <c r="W10" i="4"/>
  <c r="V10" i="4"/>
  <c r="Q10" i="4"/>
  <c r="P10" i="4"/>
  <c r="O10" i="4"/>
  <c r="N10" i="4"/>
  <c r="M10" i="4"/>
  <c r="C10" i="4"/>
  <c r="B10" i="4"/>
  <c r="C9" i="4"/>
  <c r="B9" i="4"/>
  <c r="AB8" i="4"/>
  <c r="AA8" i="4"/>
  <c r="V8" i="4"/>
  <c r="W8" i="4" s="1"/>
  <c r="R8" i="4" s="1"/>
  <c r="Q8" i="4"/>
  <c r="P8" i="4"/>
  <c r="O8" i="4"/>
  <c r="N8" i="4"/>
  <c r="M8" i="4"/>
  <c r="C8" i="4"/>
  <c r="B8" i="4"/>
  <c r="W7" i="4"/>
  <c r="R7" i="4" s="1"/>
  <c r="V7" i="4"/>
  <c r="Q7" i="4"/>
  <c r="Q22" i="4" s="1"/>
  <c r="P7" i="4"/>
  <c r="P22" i="4" s="1"/>
  <c r="O7" i="4"/>
  <c r="N7" i="4"/>
  <c r="M7" i="4"/>
  <c r="C7" i="4"/>
  <c r="B7" i="4"/>
  <c r="C6" i="4"/>
  <c r="B6" i="4"/>
  <c r="C5" i="4"/>
  <c r="B5" i="4"/>
  <c r="C4" i="4"/>
  <c r="B4" i="4"/>
  <c r="R30" i="5" l="1"/>
  <c r="R45" i="4"/>
  <c r="R14" i="5"/>
  <c r="R23" i="5"/>
  <c r="R46" i="4"/>
  <c r="R10" i="4"/>
  <c r="R22" i="4" s="1"/>
  <c r="R18" i="4"/>
  <c r="R37" i="4"/>
  <c r="R42" i="4"/>
  <c r="R17" i="5"/>
  <c r="R27" i="5"/>
  <c r="R33" i="5" s="1"/>
  <c r="R31" i="5"/>
  <c r="R34" i="4"/>
  <c r="R38" i="4"/>
  <c r="R31" i="4"/>
  <c r="R48" i="4" s="1"/>
  <c r="R10" i="5"/>
  <c r="R24" i="5" s="1"/>
  <c r="L34" i="5" s="1"/>
  <c r="N34" i="5" s="1"/>
  <c r="R20" i="5"/>
  <c r="L49" i="4" l="1"/>
  <c r="N49" i="4" s="1"/>
</calcChain>
</file>

<file path=xl/sharedStrings.xml><?xml version="1.0" encoding="utf-8"?>
<sst xmlns="http://schemas.openxmlformats.org/spreadsheetml/2006/main" count="1321" uniqueCount="243">
  <si>
    <t>HYPOTHESE 1</t>
  </si>
  <si>
    <t>HYPOTHESE 2</t>
  </si>
  <si>
    <t>Semestre</t>
  </si>
  <si>
    <t>Intitulé de l'enseignement</t>
  </si>
  <si>
    <t>Contact</t>
  </si>
  <si>
    <t>Code Apogée de l'ELP
contrat 2018</t>
  </si>
  <si>
    <t xml:space="preserve">Type de l'enseignement </t>
  </si>
  <si>
    <t>Si UE mutualisée à d'autres mentions ou années de formation, indiquer lesquelles</t>
  </si>
  <si>
    <t>Porteur 
(o/n)</t>
  </si>
  <si>
    <t>Si UE Choix
Précisez le nombre d'enseignement 
ou nombre d'ECTS 
à choisir</t>
  </si>
  <si>
    <t>COEF</t>
  </si>
  <si>
    <t>ECTS</t>
  </si>
  <si>
    <t>Section 
CNU
Enseignement</t>
  </si>
  <si>
    <t xml:space="preserve">Effectifs attendus parcours </t>
  </si>
  <si>
    <t>Volume horaire</t>
  </si>
  <si>
    <t>Session 1 -</t>
  </si>
  <si>
    <t>Session 2 = Session de rattrapage</t>
  </si>
  <si>
    <t>Effectifs global cours</t>
  </si>
  <si>
    <t>%</t>
  </si>
  <si>
    <t>CM</t>
  </si>
  <si>
    <t>TD</t>
  </si>
  <si>
    <t>CTD</t>
  </si>
  <si>
    <t>TP</t>
  </si>
  <si>
    <t>RNE</t>
  </si>
  <si>
    <t>RSE</t>
  </si>
  <si>
    <t>COEFFICIENTS  calculs APOGEE</t>
  </si>
  <si>
    <t>quotité (en %)</t>
  </si>
  <si>
    <t>modalité</t>
  </si>
  <si>
    <t>nature</t>
  </si>
  <si>
    <t>durée</t>
  </si>
  <si>
    <t>quotité (%)</t>
  </si>
  <si>
    <t>Portail  Santé n° 16 : Semestre 1</t>
  </si>
  <si>
    <t xml:space="preserve"> </t>
  </si>
  <si>
    <t xml:space="preserve">(3 x 9 ECTS) + 3 ECTS anglais </t>
  </si>
  <si>
    <t>S1</t>
  </si>
  <si>
    <t>Sciences de la vie 1</t>
  </si>
  <si>
    <t>V.ALTEMAYER</t>
  </si>
  <si>
    <t>Tous portails L1</t>
  </si>
  <si>
    <t>9</t>
  </si>
  <si>
    <t>10 %
10 %
20 %
20 %
20 %
20 %</t>
  </si>
  <si>
    <t>CC1
CC2
CC3
CC4
CC5
CC6</t>
  </si>
  <si>
    <t>Ecrit</t>
  </si>
  <si>
    <t>30 min
30 min
1 h
1 h
1 h
1 h</t>
  </si>
  <si>
    <t>CT</t>
  </si>
  <si>
    <t>4h</t>
  </si>
  <si>
    <t>ecrit</t>
  </si>
  <si>
    <t xml:space="preserve"> = HYPOTHESE 1</t>
  </si>
  <si>
    <t>Chimie 1</t>
  </si>
  <si>
    <t>F.BURON</t>
  </si>
  <si>
    <t xml:space="preserve">
25 %
25 %
20 %
20 %
10 %
</t>
  </si>
  <si>
    <t xml:space="preserve">
CC1
CC2
CC3
CC4
CC5
</t>
  </si>
  <si>
    <t>Ecrit
Ecrit
Ecrit
Ecrit
Oral</t>
  </si>
  <si>
    <t>1 h
1 h
1 h
1 h
30 min</t>
  </si>
  <si>
    <t>90
10</t>
  </si>
  <si>
    <t>Ecrit
Oral</t>
  </si>
  <si>
    <t xml:space="preserve">2h 
30min </t>
  </si>
  <si>
    <t xml:space="preserve">DISPOSITIF 2ème chance  :   passage d'un nouveau CC (2h, écrit)  dont la note remplacera, si elle est supérieure,  la moins bonne note des notes de CC. </t>
  </si>
  <si>
    <t xml:space="preserve">Ecrit </t>
  </si>
  <si>
    <t>2h</t>
  </si>
  <si>
    <t>Santé</t>
  </si>
  <si>
    <t>E. DUVERGER</t>
  </si>
  <si>
    <t>EC 1 : option santé 1</t>
  </si>
  <si>
    <t>Distanciel</t>
  </si>
  <si>
    <t>8</t>
  </si>
  <si>
    <t>1h30</t>
  </si>
  <si>
    <t>EC 2 : biostatistique et Biophysique</t>
  </si>
  <si>
    <t>1</t>
  </si>
  <si>
    <t>Anglais</t>
  </si>
  <si>
    <t>L, HOMERIN</t>
  </si>
  <si>
    <t>3</t>
  </si>
  <si>
    <t>20%
20%
20%
20%
20%</t>
  </si>
  <si>
    <t>CC1
CC2 
CC3
CC4
CC5</t>
  </si>
  <si>
    <t>oral et 
écrit</t>
  </si>
  <si>
    <t>30 min
30 min
45 min
45 min
5 min</t>
  </si>
  <si>
    <t>1h</t>
  </si>
  <si>
    <t>20%
20%
20%
40%</t>
  </si>
  <si>
    <t>CC1
CC2 
CC3
CC4</t>
  </si>
  <si>
    <t>5 min
30 min
45 min
40 min</t>
  </si>
  <si>
    <t>40 min</t>
  </si>
  <si>
    <t>Portail  Santé n° 16 : Semestre 2</t>
  </si>
  <si>
    <t>2 x 10 ECTS + 8CTS Santé + 2 ECTS Anglais</t>
  </si>
  <si>
    <t>S2</t>
  </si>
  <si>
    <t xml:space="preserve">Sciences de la vie 2 </t>
  </si>
  <si>
    <t>20 %
20 %
30 %
10 %
10 %
10 %</t>
  </si>
  <si>
    <t>CC1
CC2
CC3
CC4
CC5
CR</t>
  </si>
  <si>
    <t>1 h
1 h
1,5 h
30 min
30 min
-</t>
  </si>
  <si>
    <t>De la cellule à l'organe</t>
  </si>
  <si>
    <t>23*</t>
  </si>
  <si>
    <t>2 + 2</t>
  </si>
  <si>
    <t>CC (2)</t>
  </si>
  <si>
    <t>2 x 1 h</t>
  </si>
  <si>
    <t>Génétique formelle</t>
  </si>
  <si>
    <t xml:space="preserve">CC </t>
  </si>
  <si>
    <t>1 h</t>
  </si>
  <si>
    <t>Ecologie</t>
  </si>
  <si>
    <t>CC</t>
  </si>
  <si>
    <t>1,5 h</t>
  </si>
  <si>
    <t>Diversité et évolution du monde animal</t>
  </si>
  <si>
    <t>Diversité et évolution du monde végétal</t>
  </si>
  <si>
    <t>Travaux pratiques de Biochimie</t>
  </si>
  <si>
    <t>CR(3)</t>
  </si>
  <si>
    <t xml:space="preserve"> - </t>
  </si>
  <si>
    <t>Chimie 2 (parcours Santé)</t>
  </si>
  <si>
    <t>S. de Persis</t>
  </si>
  <si>
    <t xml:space="preserve">25 %
25 %
25 %
25 %
</t>
  </si>
  <si>
    <t xml:space="preserve">CC1
CC2
CC3
CC4
</t>
  </si>
  <si>
    <t>1 h
1 h
1 h
1h</t>
  </si>
  <si>
    <t xml:space="preserve">DISPOSITIF 2ème chance  :   passage d'un nouveau CC dont la note remplacera, si elle est supérieure,  la moins bonne note des notes de CC. 1 CC Ecrit de 2h.
  </t>
  </si>
  <si>
    <t xml:space="preserve">S2 </t>
  </si>
  <si>
    <t>Tous portails santé</t>
  </si>
  <si>
    <t>EC 1 : Tronc commun</t>
  </si>
  <si>
    <t>EC 2 : Filière MMOPK</t>
  </si>
  <si>
    <t>L. HOMERIN</t>
  </si>
  <si>
    <t>2</t>
  </si>
  <si>
    <t>25%
25%
25%
25%</t>
  </si>
  <si>
    <t>CC1
CC2
CC3
CC4</t>
  </si>
  <si>
    <t>30 min
45 min
45 min
5 min</t>
  </si>
  <si>
    <t>25%
25%
50%</t>
  </si>
  <si>
    <t>CC1
CC2
CC3</t>
  </si>
  <si>
    <t>5 min
45 min
40 min</t>
  </si>
  <si>
    <t>Portail  Santé n° 17 : Semestre 1</t>
  </si>
  <si>
    <t>Calculus</t>
  </si>
  <si>
    <t>J. Barré</t>
  </si>
  <si>
    <t xml:space="preserve">16,67%
16,67%
16,67%
25%
25% </t>
  </si>
  <si>
    <t xml:space="preserve">CC1 
CC2 
CC3 
CC4 
CC5 </t>
  </si>
  <si>
    <t xml:space="preserve">40mn, 
40mn, 
40mn, 
1h, 
1h </t>
  </si>
  <si>
    <t xml:space="preserve">2h </t>
  </si>
  <si>
    <t>ÉCRIT</t>
  </si>
  <si>
    <t>EC 1 : option santé 2</t>
  </si>
  <si>
    <t>Portail  Santé n° 17 : Semestre 2</t>
  </si>
  <si>
    <t>L HOMERIN</t>
  </si>
  <si>
    <t>Portail  Santé n° 18 : Semestre 1</t>
  </si>
  <si>
    <t>algorithme et programmation I</t>
  </si>
  <si>
    <t>J. DURAND-LOSE</t>
  </si>
  <si>
    <t>Portail  Santé n° 18 : Semestre 2</t>
  </si>
  <si>
    <t>INFORMATIQUE (majeur)</t>
  </si>
  <si>
    <t>P. RÉTY</t>
  </si>
  <si>
    <t>Algorithme et programmation II</t>
  </si>
  <si>
    <t xml:space="preserve">
100%</t>
  </si>
  <si>
    <t>écrit</t>
  </si>
  <si>
    <t>Logique et démonstration</t>
  </si>
  <si>
    <t xml:space="preserve">
CT</t>
  </si>
  <si>
    <t>1h15</t>
  </si>
  <si>
    <t>Représentation et codage de l’information</t>
  </si>
  <si>
    <t>INFORMATIQUE (mineur)</t>
  </si>
  <si>
    <t xml:space="preserve">
12</t>
  </si>
  <si>
    <t>N°UE</t>
  </si>
  <si>
    <t>Heures CM</t>
  </si>
  <si>
    <t>Heures TD - norme 35/gr</t>
  </si>
  <si>
    <t>Heures CTD</t>
  </si>
  <si>
    <t>Heures TP-norme 17</t>
  </si>
  <si>
    <t>Total Heq TD</t>
  </si>
  <si>
    <t>Coef eq TD</t>
  </si>
  <si>
    <t>Nbre de groupes</t>
  </si>
  <si>
    <t>Nbres d'heures</t>
  </si>
  <si>
    <t>Charges eq TD</t>
  </si>
  <si>
    <t>Charges eq TD propratisées</t>
  </si>
  <si>
    <t>3 x 9 ECTS</t>
  </si>
  <si>
    <t>UEC</t>
  </si>
  <si>
    <t>Parc maths-éco</t>
  </si>
  <si>
    <t>68</t>
  </si>
  <si>
    <t>6</t>
  </si>
  <si>
    <t>64</t>
  </si>
  <si>
    <t>UE</t>
  </si>
  <si>
    <t>25</t>
  </si>
  <si>
    <t>35</t>
  </si>
  <si>
    <t>Total présentiel semestre 1</t>
  </si>
  <si>
    <t>2 x 14 ECTS</t>
  </si>
  <si>
    <t>14</t>
  </si>
  <si>
    <t>36</t>
  </si>
  <si>
    <t>Total présentiel semestre 2</t>
  </si>
  <si>
    <t>Total PRESENTIEL PORTAIL SCIENCES</t>
  </si>
  <si>
    <t>TOTAL Heq TD</t>
  </si>
  <si>
    <t>TOTAL H/E</t>
  </si>
  <si>
    <t>20 étudiants attendus au parcours renforcé maths-éco. Ils seront inscrits dans une des disciplines en plus des mathématiques.</t>
  </si>
  <si>
    <t xml:space="preserve">1ère année </t>
  </si>
  <si>
    <t>1 x 9 ECTS</t>
  </si>
  <si>
    <t>Portail</t>
  </si>
  <si>
    <t>L1 Eco-Gestion</t>
  </si>
  <si>
    <t>05</t>
  </si>
  <si>
    <t>1 x 14 ECTS</t>
  </si>
  <si>
    <t>Total PRESENTIEL Parc Maths-Eco</t>
  </si>
  <si>
    <t>NATURE</t>
  </si>
  <si>
    <t>Quotité</t>
  </si>
  <si>
    <t>(en %)</t>
  </si>
  <si>
    <t>oral</t>
  </si>
  <si>
    <t>mixte</t>
  </si>
  <si>
    <t>dossier</t>
  </si>
  <si>
    <t>mémoire</t>
  </si>
  <si>
    <t>rapport de visite</t>
  </si>
  <si>
    <t>écrit et oral</t>
  </si>
  <si>
    <t>Mathématiques (Majeur)</t>
  </si>
  <si>
    <t>T. HABERKORN</t>
  </si>
  <si>
    <t xml:space="preserve">     Analyse</t>
  </si>
  <si>
    <t>24h</t>
  </si>
  <si>
    <t>26h30</t>
  </si>
  <si>
    <t>4h30</t>
  </si>
  <si>
    <t>50 %
50 %</t>
  </si>
  <si>
    <t>CC1
CC2</t>
  </si>
  <si>
    <t>2h
2h</t>
  </si>
  <si>
    <t xml:space="preserve">     Algèbre</t>
  </si>
  <si>
    <t>31h30</t>
  </si>
  <si>
    <t>10%
10 %
10 %
25 %
45 %</t>
  </si>
  <si>
    <t>CC1
CC2
CC3
CC4
CC5</t>
  </si>
  <si>
    <t>40mn
40mn
40mn
2h
2h</t>
  </si>
  <si>
    <t>Mathématiques (Mineur) : Analyse</t>
  </si>
  <si>
    <t>K. LOTH et M. BOUCHER</t>
  </si>
  <si>
    <t xml:space="preserve"> Idem HYPOTHESE 1</t>
  </si>
  <si>
    <t>Physique I</t>
  </si>
  <si>
    <t>SLA1PHYS</t>
  </si>
  <si>
    <t>Parc maths-éco + L1 CMI CITC + L1 CMI ISDEM + portails L1 sciences</t>
  </si>
  <si>
    <t>4x1H + CR TP - 5 évaluations 4 meilleures notes prises en compte</t>
  </si>
  <si>
    <t>80 % CT 20%(CT TP)</t>
  </si>
  <si>
    <t>CT (2)</t>
  </si>
  <si>
    <t>1H CT+ 1H CT TP</t>
  </si>
  <si>
    <t>1H - demande de session 2 anticipée</t>
  </si>
  <si>
    <t>Dispositif aide à la réussite Physique 1</t>
  </si>
  <si>
    <t>SLA1PHDA</t>
  </si>
  <si>
    <t>Parc maths-éco + portails L1 sciences</t>
  </si>
  <si>
    <t>4*25%</t>
  </si>
  <si>
    <t>CMI CITC + portail L1 santé majeure physique</t>
  </si>
  <si>
    <t>6 * 1/6</t>
  </si>
  <si>
    <t>6x1H + CR TP - 7 évaluations 6 meilleures notes prises en compte</t>
  </si>
  <si>
    <t>3*1/3</t>
  </si>
  <si>
    <t>3x1H + CR TP - 4 évaluations 3 meilleures notes prises en compte</t>
  </si>
  <si>
    <t>Physique II (Majeur)</t>
  </si>
  <si>
    <t>Dispositif aide à la réussite Physique 2</t>
  </si>
  <si>
    <t>SLA2PHDA</t>
  </si>
  <si>
    <t>portails L1 sciences</t>
  </si>
  <si>
    <t>Y. VAILS</t>
  </si>
  <si>
    <t>pour santé majeure maths - CM mutualisés avec EC mécanique du point UE Physique 2</t>
  </si>
  <si>
    <t>2x1H + CRTP</t>
  </si>
  <si>
    <t>2/3 (CT)+ 1/3 (CT TP)</t>
  </si>
  <si>
    <t>1H (CT) + 1H (CT TP)</t>
  </si>
  <si>
    <t>1H</t>
  </si>
  <si>
    <t>Physique (Mineur)</t>
  </si>
  <si>
    <t xml:space="preserve">K. LOTH </t>
  </si>
  <si>
    <t>Mathématiques (Mineur) : Algèbre</t>
  </si>
  <si>
    <t>4,5 h</t>
  </si>
  <si>
    <t>Pas de session de rattrapage. La note de deuxième session est calculée à partir des notes de contrôles continu en retirant la note la plus défavorable à l'étudiant.</t>
  </si>
  <si>
    <t>Pas de session de rattrapage. La note de deuxième session est calculée à partir des notes de contrôles continu en retirant la note la plus défavorable à l'étudiant</t>
  </si>
  <si>
    <t>Pas de session de rattrapage. La note de seconde chance est calculée en enlevant la moins bonne note obtenue par l'étudiant</t>
  </si>
  <si>
    <t>Pas de session de rattrapage. La note de seconde chance est calculée à partir des notes des évaluations du semestre, avec les mêmes poids que ceux de la première chance, en enlevant une des 5 notes, la plus favorable pour l’étudiant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</si>
</sst>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 %"/>
    <numFmt numFmtId="165" formatCode="0.00\ %"/>
    <numFmt numFmtId="166" formatCode="#\ ?/?"/>
  </numFmts>
  <fonts count="75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48"/>
      <color rgb="FF000000"/>
      <name val="Calibri"/>
      <family val="2"/>
      <charset val="1"/>
    </font>
    <font>
      <b/>
      <sz val="36"/>
      <name val="Times New Roman"/>
      <family val="1"/>
      <charset val="1"/>
    </font>
    <font>
      <b/>
      <sz val="18"/>
      <name val="Times New Roman"/>
      <family val="1"/>
      <charset val="1"/>
    </font>
    <font>
      <b/>
      <sz val="16"/>
      <name val="Times New Roman"/>
      <family val="1"/>
      <charset val="1"/>
    </font>
    <font>
      <b/>
      <sz val="14"/>
      <name val="Times New Roman"/>
      <family val="1"/>
      <charset val="1"/>
    </font>
    <font>
      <b/>
      <sz val="10"/>
      <name val="Times New Roman"/>
      <family val="1"/>
      <charset val="1"/>
    </font>
    <font>
      <b/>
      <sz val="26"/>
      <name val="Times New Roman"/>
      <family val="1"/>
      <charset val="1"/>
    </font>
    <font>
      <b/>
      <sz val="32"/>
      <color rgb="FF000000"/>
      <name val="Times New Roman"/>
      <family val="1"/>
      <charset val="1"/>
    </font>
    <font>
      <b/>
      <sz val="36"/>
      <color rgb="FF000000"/>
      <name val="Times New Roman"/>
      <family val="1"/>
      <charset val="1"/>
    </font>
    <font>
      <b/>
      <sz val="36"/>
      <color rgb="FF000000"/>
      <name val="Arial"/>
      <family val="2"/>
      <charset val="1"/>
    </font>
    <font>
      <b/>
      <sz val="28"/>
      <color rgb="FFFFFFFF"/>
      <name val="Times New Roman"/>
      <family val="1"/>
      <charset val="1"/>
    </font>
    <font>
      <b/>
      <sz val="26"/>
      <color rgb="FF000000"/>
      <name val="Times New Roman"/>
      <family val="1"/>
      <charset val="1"/>
    </font>
    <font>
      <b/>
      <sz val="18"/>
      <color rgb="FF000000"/>
      <name val="Times New Roman"/>
      <family val="1"/>
      <charset val="1"/>
    </font>
    <font>
      <b/>
      <sz val="10"/>
      <color rgb="FF000000"/>
      <name val="Arial"/>
      <family val="2"/>
      <charset val="1"/>
    </font>
    <font>
      <b/>
      <sz val="28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b/>
      <sz val="2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36"/>
      <color rgb="FF000000"/>
      <name val="Times New Roman"/>
      <family val="1"/>
      <charset val="1"/>
    </font>
    <font>
      <b/>
      <sz val="48"/>
      <color rgb="FF000000"/>
      <name val="Times New Roman"/>
      <family val="1"/>
      <charset val="1"/>
    </font>
    <font>
      <b/>
      <sz val="30"/>
      <color rgb="FF000000"/>
      <name val="Times New Roman"/>
      <family val="1"/>
      <charset val="1"/>
    </font>
    <font>
      <b/>
      <sz val="28"/>
      <color rgb="FF000000"/>
      <name val="Calibri"/>
      <family val="2"/>
      <charset val="1"/>
    </font>
    <font>
      <b/>
      <strike/>
      <sz val="16"/>
      <name val="Times New Roman"/>
      <family val="1"/>
      <charset val="1"/>
    </font>
    <font>
      <b/>
      <strike/>
      <sz val="36"/>
      <name val="Times New Roman"/>
      <family val="1"/>
      <charset val="1"/>
    </font>
    <font>
      <b/>
      <strike/>
      <sz val="3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36"/>
      <color rgb="FFFF0000"/>
      <name val="Arial"/>
      <family val="2"/>
      <charset val="1"/>
    </font>
    <font>
      <sz val="36"/>
      <color rgb="FFFF0000"/>
      <name val="Calibri"/>
      <family val="2"/>
      <charset val="1"/>
    </font>
    <font>
      <sz val="48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36"/>
      <color rgb="FF000000"/>
      <name val="Calibri"/>
      <family val="2"/>
      <charset val="1"/>
    </font>
    <font>
      <sz val="30"/>
      <color rgb="FF000000"/>
      <name val="Times New Roman"/>
      <family val="1"/>
      <charset val="1"/>
    </font>
    <font>
      <b/>
      <sz val="36"/>
      <color rgb="FF000000"/>
      <name val="Times New Roman"/>
      <family val="1"/>
    </font>
    <font>
      <b/>
      <sz val="11"/>
      <color rgb="FF000000"/>
      <name val="Calibri"/>
      <family val="2"/>
      <charset val="1"/>
    </font>
    <font>
      <b/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FFFF"/>
      <name val="Arial"/>
      <family val="2"/>
      <charset val="1"/>
    </font>
    <font>
      <b/>
      <sz val="10"/>
      <color rgb="FF80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C00000"/>
      <name val="Arial"/>
      <family val="2"/>
      <charset val="1"/>
    </font>
    <font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C00000"/>
      <name val="Arial"/>
      <family val="2"/>
      <charset val="1"/>
    </font>
    <font>
      <b/>
      <sz val="10"/>
      <color rgb="FF203864"/>
      <name val="Arial"/>
      <family val="2"/>
      <charset val="1"/>
    </font>
    <font>
      <b/>
      <sz val="11"/>
      <color rgb="FF800000"/>
      <name val="Calibri"/>
      <family val="2"/>
      <charset val="1"/>
    </font>
    <font>
      <b/>
      <sz val="10"/>
      <color rgb="FF0000FF"/>
      <name val="Arial"/>
      <family val="2"/>
      <charset val="1"/>
    </font>
    <font>
      <b/>
      <sz val="12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Verdana"/>
      <family val="2"/>
      <charset val="1"/>
    </font>
    <font>
      <sz val="11"/>
      <color rgb="FF000000"/>
      <name val="Calibri"/>
      <family val="2"/>
      <charset val="1"/>
    </font>
    <font>
      <b/>
      <sz val="30"/>
      <color rgb="FF000000"/>
      <name val="Times New Roman"/>
      <family val="1"/>
    </font>
    <font>
      <b/>
      <sz val="36"/>
      <name val="Times New Roman"/>
      <family val="1"/>
    </font>
    <font>
      <sz val="36"/>
      <name val="Times New Roman"/>
      <family val="1"/>
    </font>
    <font>
      <sz val="36"/>
      <color rgb="FF000000"/>
      <name val="Times New Roman"/>
      <family val="1"/>
    </font>
    <font>
      <b/>
      <sz val="28"/>
      <name val="Times New Roman"/>
      <family val="1"/>
    </font>
    <font>
      <b/>
      <sz val="26"/>
      <name val="Times New Roman"/>
      <family val="1"/>
    </font>
    <font>
      <b/>
      <sz val="26"/>
      <name val="Calibri Light"/>
      <family val="2"/>
    </font>
    <font>
      <b/>
      <sz val="26"/>
      <name val="Arial"/>
      <family val="2"/>
      <charset val="1"/>
    </font>
    <font>
      <b/>
      <sz val="26"/>
      <color theme="0"/>
      <name val="Times New Roman"/>
      <family val="1"/>
    </font>
    <font>
      <sz val="30"/>
      <color rgb="FF000000"/>
      <name val="Times New Roman"/>
      <family val="1"/>
    </font>
    <font>
      <b/>
      <sz val="30"/>
      <name val="Times New Roman"/>
      <family val="1"/>
    </font>
    <font>
      <sz val="30"/>
      <name val="Times New Roman"/>
      <family val="1"/>
    </font>
    <font>
      <b/>
      <sz val="28"/>
      <name val="Times New Roman"/>
      <family val="1"/>
      <charset val="1"/>
    </font>
    <font>
      <b/>
      <sz val="36"/>
      <name val="Calibri Light"/>
      <family val="2"/>
    </font>
    <font>
      <sz val="36"/>
      <name val="Arial"/>
      <family val="2"/>
      <charset val="1"/>
    </font>
    <font>
      <b/>
      <sz val="28"/>
      <color theme="0"/>
      <name val="Times New Roman"/>
      <family val="1"/>
    </font>
    <font>
      <b/>
      <sz val="30"/>
      <color rgb="FFFF0000"/>
      <name val="Times New Roman"/>
      <family val="1"/>
    </font>
    <font>
      <b/>
      <sz val="30"/>
      <color rgb="FFFF0000"/>
      <name val="Times New Roman"/>
      <family val="1"/>
      <charset val="1"/>
    </font>
  </fonts>
  <fills count="3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1FBCC"/>
        <bgColor rgb="FFCCFFCC"/>
      </patternFill>
    </fill>
    <fill>
      <patternFill patternType="solid">
        <fgColor rgb="FFFFE699"/>
        <bgColor rgb="FFFFD966"/>
      </patternFill>
    </fill>
    <fill>
      <patternFill patternType="solid">
        <fgColor rgb="FFCCCCFF"/>
        <bgColor rgb="FFBDD7EE"/>
      </patternFill>
    </fill>
    <fill>
      <patternFill patternType="solid">
        <fgColor rgb="FFCAF1F2"/>
        <bgColor rgb="FFC1FBCC"/>
      </patternFill>
    </fill>
    <fill>
      <patternFill patternType="solid">
        <fgColor rgb="FFCCFFCC"/>
        <bgColor rgb="FFC1FBCC"/>
      </patternFill>
    </fill>
    <fill>
      <patternFill patternType="solid">
        <fgColor rgb="FF000099"/>
        <bgColor rgb="FF000080"/>
      </patternFill>
    </fill>
    <fill>
      <patternFill patternType="solid">
        <fgColor rgb="FFFFD966"/>
        <bgColor rgb="FFFFE699"/>
      </patternFill>
    </fill>
    <fill>
      <patternFill patternType="solid">
        <fgColor rgb="FFC9C9C9"/>
        <bgColor rgb="FFD9D9D9"/>
      </patternFill>
    </fill>
    <fill>
      <patternFill patternType="solid">
        <fgColor rgb="FFD9D9D9"/>
        <bgColor rgb="FFC9C9C9"/>
      </patternFill>
    </fill>
    <fill>
      <patternFill patternType="solid">
        <fgColor rgb="FFBDD7EE"/>
        <bgColor rgb="FFCCCCFF"/>
      </patternFill>
    </fill>
    <fill>
      <patternFill patternType="solid">
        <fgColor rgb="FFFFFFFF"/>
        <bgColor rgb="FFFEE1FF"/>
      </patternFill>
    </fill>
    <fill>
      <patternFill patternType="solid">
        <fgColor rgb="FF9999FF"/>
        <bgColor rgb="FF969696"/>
      </patternFill>
    </fill>
    <fill>
      <patternFill patternType="solid">
        <fgColor rgb="FFF8CBAD"/>
        <bgColor rgb="FFFFE699"/>
      </patternFill>
    </fill>
    <fill>
      <patternFill patternType="solid">
        <fgColor rgb="FFFEE1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0000FF"/>
        <bgColor rgb="FF0000FF"/>
      </patternFill>
    </fill>
    <fill>
      <patternFill patternType="solid">
        <fgColor theme="0" tint="-0.14999847407452621"/>
        <bgColor rgb="FFFFE69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3F3FF"/>
      </patternFill>
    </fill>
    <fill>
      <patternFill patternType="solid">
        <fgColor theme="7" tint="0.39997558519241921"/>
        <bgColor rgb="FFFEDEF8"/>
      </patternFill>
    </fill>
    <fill>
      <patternFill patternType="solid">
        <fgColor theme="7" tint="0.39997558519241921"/>
        <bgColor rgb="FFFFE699"/>
      </patternFill>
    </fill>
    <fill>
      <patternFill patternType="solid">
        <fgColor rgb="FF006600"/>
        <bgColor indexed="64"/>
      </patternFill>
    </fill>
    <fill>
      <patternFill patternType="lightUp">
        <fgColor rgb="FFF3F3FF"/>
        <bgColor theme="7" tint="0.39997558519241921"/>
      </patternFill>
    </fill>
    <fill>
      <patternFill patternType="lightUp">
        <fgColor rgb="FFFFE699"/>
        <bgColor rgb="FFFFD966"/>
      </patternFill>
    </fill>
    <fill>
      <patternFill patternType="solid">
        <fgColor theme="7" tint="0.39997558519241921"/>
        <bgColor rgb="FFC9C9C9"/>
      </patternFill>
    </fill>
    <fill>
      <patternFill patternType="solid">
        <fgColor rgb="FF006600"/>
        <bgColor rgb="FFFFFF00"/>
      </patternFill>
    </fill>
    <fill>
      <patternFill patternType="solid">
        <fgColor theme="7" tint="0.39997558519241921"/>
        <bgColor rgb="FFEDE9FD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Border="0" applyProtection="0"/>
    <xf numFmtId="0" fontId="1" fillId="0" borderId="0"/>
    <xf numFmtId="0" fontId="56" fillId="0" borderId="0"/>
    <xf numFmtId="0" fontId="56" fillId="0" borderId="0"/>
  </cellStyleXfs>
  <cellXfs count="39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8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19" fillId="9" borderId="1" xfId="6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 wrapText="1"/>
    </xf>
    <xf numFmtId="1" fontId="21" fillId="9" borderId="8" xfId="0" applyNumberFormat="1" applyFont="1" applyFill="1" applyBorder="1" applyAlignment="1">
      <alignment horizontal="center" vertical="center"/>
    </xf>
    <xf numFmtId="49" fontId="11" fillId="9" borderId="1" xfId="0" applyNumberFormat="1" applyFont="1" applyFill="1" applyBorder="1" applyAlignment="1" applyProtection="1">
      <alignment horizontal="center" vertical="center" wrapText="1"/>
    </xf>
    <xf numFmtId="49" fontId="11" fillId="9" borderId="2" xfId="0" applyNumberFormat="1" applyFont="1" applyFill="1" applyBorder="1" applyAlignment="1" applyProtection="1">
      <alignment horizontal="center" vertical="center" wrapText="1"/>
    </xf>
    <xf numFmtId="1" fontId="11" fillId="9" borderId="8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164" fontId="24" fillId="9" borderId="1" xfId="6" applyNumberFormat="1" applyFont="1" applyFill="1" applyBorder="1" applyAlignment="1">
      <alignment horizontal="center" vertical="center" wrapText="1"/>
    </xf>
    <xf numFmtId="0" fontId="24" fillId="9" borderId="1" xfId="6" applyFont="1" applyFill="1" applyBorder="1" applyAlignment="1">
      <alignment horizontal="center" vertical="center" wrapText="1"/>
    </xf>
    <xf numFmtId="0" fontId="24" fillId="9" borderId="1" xfId="6" applyFont="1" applyFill="1" applyBorder="1" applyAlignment="1">
      <alignment horizontal="center" vertical="center"/>
    </xf>
    <xf numFmtId="0" fontId="24" fillId="9" borderId="1" xfId="6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1" fillId="10" borderId="2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justify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1" fontId="21" fillId="10" borderId="8" xfId="0" applyNumberFormat="1" applyFont="1" applyFill="1" applyBorder="1" applyAlignment="1">
      <alignment horizontal="center" vertical="center"/>
    </xf>
    <xf numFmtId="49" fontId="11" fillId="10" borderId="1" xfId="0" applyNumberFormat="1" applyFont="1" applyFill="1" applyBorder="1" applyAlignment="1" applyProtection="1">
      <alignment horizontal="center" vertical="center" wrapText="1"/>
    </xf>
    <xf numFmtId="49" fontId="11" fillId="10" borderId="2" xfId="0" applyNumberFormat="1" applyFont="1" applyFill="1" applyBorder="1" applyAlignment="1" applyProtection="1">
      <alignment horizontal="center" vertical="center" wrapText="1"/>
    </xf>
    <xf numFmtId="1" fontId="11" fillId="10" borderId="8" xfId="0" applyNumberFormat="1" applyFont="1" applyFill="1" applyBorder="1" applyAlignment="1">
      <alignment horizontal="center" vertical="center"/>
    </xf>
    <xf numFmtId="2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164" fontId="24" fillId="10" borderId="1" xfId="6" applyNumberFormat="1" applyFont="1" applyFill="1" applyBorder="1" applyAlignment="1">
      <alignment horizontal="center" vertical="center" wrapText="1"/>
    </xf>
    <xf numFmtId="0" fontId="24" fillId="10" borderId="1" xfId="6" applyFont="1" applyFill="1" applyBorder="1" applyAlignment="1">
      <alignment horizontal="center" vertical="center" wrapText="1"/>
    </xf>
    <xf numFmtId="0" fontId="24" fillId="10" borderId="1" xfId="6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justify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 wrapText="1"/>
    </xf>
    <xf numFmtId="1" fontId="21" fillId="12" borderId="8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 applyProtection="1">
      <alignment horizontal="center" vertical="center" wrapText="1"/>
    </xf>
    <xf numFmtId="49" fontId="11" fillId="12" borderId="2" xfId="0" applyNumberFormat="1" applyFont="1" applyFill="1" applyBorder="1" applyAlignment="1" applyProtection="1">
      <alignment horizontal="center" vertical="center" wrapText="1"/>
    </xf>
    <xf numFmtId="1" fontId="11" fillId="12" borderId="8" xfId="0" applyNumberFormat="1" applyFont="1" applyFill="1" applyBorder="1" applyAlignment="1">
      <alignment horizontal="center" vertical="center"/>
    </xf>
    <xf numFmtId="2" fontId="11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164" fontId="24" fillId="12" borderId="1" xfId="6" applyNumberFormat="1" applyFont="1" applyFill="1" applyBorder="1" applyAlignment="1">
      <alignment horizontal="center" vertical="center" wrapText="1"/>
    </xf>
    <xf numFmtId="0" fontId="24" fillId="12" borderId="1" xfId="6" applyFont="1" applyFill="1" applyBorder="1" applyAlignment="1">
      <alignment horizontal="center" vertical="center"/>
    </xf>
    <xf numFmtId="0" fontId="24" fillId="12" borderId="1" xfId="6" applyFont="1" applyFill="1" applyBorder="1" applyAlignment="1">
      <alignment horizontal="center" vertical="center" wrapText="1"/>
    </xf>
    <xf numFmtId="0" fontId="24" fillId="12" borderId="1" xfId="6" applyFont="1" applyFill="1" applyBorder="1" applyAlignment="1">
      <alignment horizontal="center" vertical="center" wrapText="1"/>
    </xf>
    <xf numFmtId="0" fontId="14" fillId="12" borderId="7" xfId="6" applyFont="1" applyFill="1" applyBorder="1" applyAlignment="1">
      <alignment horizontal="center" vertical="center" wrapText="1"/>
    </xf>
    <xf numFmtId="0" fontId="14" fillId="12" borderId="9" xfId="6" applyFont="1" applyFill="1" applyBorder="1" applyAlignment="1">
      <alignment horizontal="center" vertical="center" wrapText="1"/>
    </xf>
    <xf numFmtId="0" fontId="14" fillId="12" borderId="2" xfId="6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justify" vertical="center" wrapText="1"/>
    </xf>
    <xf numFmtId="0" fontId="11" fillId="12" borderId="5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6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4" fontId="17" fillId="0" borderId="1" xfId="6" applyNumberFormat="1" applyFont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/>
    </xf>
    <xf numFmtId="0" fontId="26" fillId="4" borderId="1" xfId="6" applyFont="1" applyFill="1" applyBorder="1" applyAlignment="1">
      <alignment vertical="center"/>
    </xf>
    <xf numFmtId="0" fontId="27" fillId="4" borderId="1" xfId="6" applyFont="1" applyFill="1" applyBorder="1" applyAlignment="1">
      <alignment horizontal="center" vertical="center" wrapText="1"/>
    </xf>
    <xf numFmtId="0" fontId="28" fillId="4" borderId="1" xfId="6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17" fillId="9" borderId="9" xfId="0" applyFont="1" applyFill="1" applyBorder="1" applyAlignment="1">
      <alignment horizontal="center" vertical="center"/>
    </xf>
    <xf numFmtId="0" fontId="11" fillId="9" borderId="8" xfId="6" applyFont="1" applyFill="1" applyBorder="1" applyAlignment="1">
      <alignment horizontal="left" vertical="center" wrapText="1"/>
    </xf>
    <xf numFmtId="0" fontId="17" fillId="9" borderId="2" xfId="6" applyFont="1" applyFill="1" applyBorder="1" applyAlignment="1">
      <alignment horizontal="center" vertical="center" wrapText="1"/>
    </xf>
    <xf numFmtId="0" fontId="18" fillId="9" borderId="1" xfId="6" applyFont="1" applyFill="1" applyBorder="1" applyAlignment="1">
      <alignment horizontal="center" vertical="center"/>
    </xf>
    <xf numFmtId="0" fontId="29" fillId="9" borderId="1" xfId="6" applyFont="1" applyFill="1" applyBorder="1" applyAlignment="1">
      <alignment horizontal="center" vertical="center"/>
    </xf>
    <xf numFmtId="0" fontId="11" fillId="9" borderId="1" xfId="6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0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wrapText="1"/>
    </xf>
    <xf numFmtId="0" fontId="30" fillId="2" borderId="6" xfId="0" applyFont="1" applyFill="1" applyBorder="1" applyAlignment="1">
      <alignment horizontal="justify" vertical="center" wrapText="1"/>
    </xf>
    <xf numFmtId="0" fontId="31" fillId="2" borderId="5" xfId="0" applyFont="1" applyFill="1" applyBorder="1" applyAlignment="1">
      <alignment wrapText="1"/>
    </xf>
    <xf numFmtId="0" fontId="33" fillId="2" borderId="1" xfId="0" applyFont="1" applyFill="1" applyBorder="1" applyAlignment="1">
      <alignment horizont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vertical="center" wrapText="1"/>
    </xf>
    <xf numFmtId="0" fontId="25" fillId="11" borderId="1" xfId="0" applyFont="1" applyFill="1" applyBorder="1" applyAlignment="1">
      <alignment vertical="center" wrapText="1"/>
    </xf>
    <xf numFmtId="0" fontId="34" fillId="11" borderId="1" xfId="0" applyFont="1" applyFill="1" applyBorder="1" applyAlignment="1">
      <alignment vertical="center" wrapText="1"/>
    </xf>
    <xf numFmtId="0" fontId="34" fillId="11" borderId="1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vertical="center" wrapText="1"/>
    </xf>
    <xf numFmtId="0" fontId="17" fillId="12" borderId="2" xfId="6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wrapText="1"/>
    </xf>
    <xf numFmtId="0" fontId="11" fillId="12" borderId="1" xfId="6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4" fillId="10" borderId="1" xfId="6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wrapText="1"/>
    </xf>
    <xf numFmtId="164" fontId="24" fillId="9" borderId="1" xfId="6" applyNumberFormat="1" applyFont="1" applyFill="1" applyBorder="1" applyAlignment="1">
      <alignment horizontal="center" vertical="center" wrapText="1"/>
    </xf>
    <xf numFmtId="0" fontId="11" fillId="9" borderId="8" xfId="6" applyFont="1" applyFill="1" applyBorder="1" applyAlignment="1">
      <alignment horizontal="left" vertical="center" wrapText="1"/>
    </xf>
    <xf numFmtId="0" fontId="17" fillId="9" borderId="2" xfId="6" applyFont="1" applyFill="1" applyBorder="1" applyAlignment="1">
      <alignment horizontal="center" vertical="center" wrapText="1"/>
    </xf>
    <xf numFmtId="0" fontId="11" fillId="9" borderId="1" xfId="6" applyFont="1" applyFill="1" applyBorder="1" applyAlignment="1">
      <alignment horizontal="center" vertical="center" wrapText="1"/>
    </xf>
    <xf numFmtId="164" fontId="24" fillId="9" borderId="1" xfId="6" applyNumberFormat="1" applyFont="1" applyFill="1" applyBorder="1" applyAlignment="1">
      <alignment horizontal="center" wrapText="1"/>
    </xf>
    <xf numFmtId="0" fontId="24" fillId="9" borderId="1" xfId="6" applyFont="1" applyFill="1" applyBorder="1" applyAlignment="1">
      <alignment horizontal="center" wrapText="1"/>
    </xf>
    <xf numFmtId="165" fontId="24" fillId="9" borderId="1" xfId="6" applyNumberFormat="1" applyFont="1" applyFill="1" applyBorder="1" applyAlignment="1">
      <alignment horizontal="center" vertical="center" wrapText="1"/>
    </xf>
    <xf numFmtId="0" fontId="36" fillId="9" borderId="8" xfId="6" applyFont="1" applyFill="1" applyBorder="1" applyAlignment="1">
      <alignment horizontal="left" vertical="center" wrapText="1"/>
    </xf>
    <xf numFmtId="165" fontId="24" fillId="9" borderId="1" xfId="6" applyNumberFormat="1" applyFont="1" applyFill="1" applyBorder="1" applyAlignment="1">
      <alignment horizontal="center" wrapText="1"/>
    </xf>
    <xf numFmtId="0" fontId="35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16" fillId="14" borderId="4" xfId="0" applyFont="1" applyFill="1" applyBorder="1" applyAlignment="1">
      <alignment horizontal="center" vertical="center" wrapText="1"/>
    </xf>
    <xf numFmtId="1" fontId="16" fillId="14" borderId="6" xfId="0" applyNumberFormat="1" applyFont="1" applyFill="1" applyBorder="1" applyAlignment="1">
      <alignment horizontal="center" vertical="center" wrapText="1"/>
    </xf>
    <xf numFmtId="1" fontId="16" fillId="14" borderId="5" xfId="0" applyNumberFormat="1" applyFont="1" applyFill="1" applyBorder="1" applyAlignment="1">
      <alignment horizontal="center" vertical="center" wrapText="1"/>
    </xf>
    <xf numFmtId="1" fontId="16" fillId="15" borderId="1" xfId="0" applyNumberFormat="1" applyFont="1" applyFill="1" applyBorder="1" applyAlignment="1">
      <alignment horizontal="center" wrapText="1"/>
    </xf>
    <xf numFmtId="0" fontId="16" fillId="15" borderId="1" xfId="0" applyFont="1" applyFill="1" applyBorder="1" applyAlignment="1">
      <alignment horizontal="center" wrapText="1"/>
    </xf>
    <xf numFmtId="1" fontId="39" fillId="15" borderId="1" xfId="0" applyNumberFormat="1" applyFont="1" applyFill="1" applyBorder="1" applyAlignment="1">
      <alignment horizontal="center" wrapText="1"/>
    </xf>
    <xf numFmtId="0" fontId="39" fillId="15" borderId="1" xfId="0" applyFont="1" applyFill="1" applyBorder="1" applyAlignment="1">
      <alignment horizontal="center" wrapText="1"/>
    </xf>
    <xf numFmtId="1" fontId="39" fillId="15" borderId="1" xfId="0" applyNumberFormat="1" applyFont="1" applyFill="1" applyBorder="1" applyAlignment="1">
      <alignment horizontal="center"/>
    </xf>
    <xf numFmtId="1" fontId="39" fillId="15" borderId="7" xfId="0" applyNumberFormat="1" applyFont="1" applyFill="1" applyBorder="1" applyAlignment="1">
      <alignment horizontal="center" wrapText="1"/>
    </xf>
    <xf numFmtId="0" fontId="40" fillId="15" borderId="1" xfId="0" applyFont="1" applyFill="1" applyBorder="1" applyAlignment="1">
      <alignment vertical="top" wrapText="1"/>
    </xf>
    <xf numFmtId="0" fontId="41" fillId="15" borderId="1" xfId="0" applyFont="1" applyFill="1" applyBorder="1" applyAlignment="1">
      <alignment vertical="top" wrapText="1"/>
    </xf>
    <xf numFmtId="0" fontId="39" fillId="15" borderId="1" xfId="0" applyFont="1" applyFill="1" applyBorder="1" applyAlignment="1">
      <alignment vertical="top" wrapText="1"/>
    </xf>
    <xf numFmtId="0" fontId="39" fillId="15" borderId="7" xfId="0" applyFont="1" applyFill="1" applyBorder="1" applyAlignment="1">
      <alignment vertical="top" wrapText="1"/>
    </xf>
    <xf numFmtId="0" fontId="42" fillId="15" borderId="1" xfId="0" applyFont="1" applyFill="1" applyBorder="1" applyAlignment="1">
      <alignment horizontal="center" wrapText="1"/>
    </xf>
    <xf numFmtId="1" fontId="43" fillId="15" borderId="1" xfId="0" applyNumberFormat="1" applyFont="1" applyFill="1" applyBorder="1" applyAlignment="1">
      <alignment horizontal="center" wrapText="1"/>
    </xf>
    <xf numFmtId="0" fontId="43" fillId="15" borderId="1" xfId="0" applyFont="1" applyFill="1" applyBorder="1" applyAlignment="1">
      <alignment horizontal="center"/>
    </xf>
    <xf numFmtId="0" fontId="40" fillId="15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/>
    </xf>
    <xf numFmtId="0" fontId="44" fillId="16" borderId="1" xfId="0" applyFont="1" applyFill="1" applyBorder="1" applyAlignment="1">
      <alignment vertical="center" wrapText="1"/>
    </xf>
    <xf numFmtId="0" fontId="44" fillId="1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vertical="center" wrapText="1"/>
    </xf>
    <xf numFmtId="2" fontId="44" fillId="16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39" fillId="13" borderId="1" xfId="0" applyFont="1" applyFill="1" applyBorder="1" applyAlignment="1">
      <alignment horizontal="center" vertical="center" wrapText="1"/>
    </xf>
    <xf numFmtId="1" fontId="39" fillId="13" borderId="1" xfId="0" applyNumberFormat="1" applyFont="1" applyFill="1" applyBorder="1" applyAlignment="1">
      <alignment horizontal="center" vertical="center"/>
    </xf>
    <xf numFmtId="49" fontId="1" fillId="13" borderId="1" xfId="0" applyNumberFormat="1" applyFont="1" applyFill="1" applyBorder="1" applyAlignment="1" applyProtection="1">
      <alignment horizontal="center" vertical="center" wrapText="1"/>
    </xf>
    <xf numFmtId="49" fontId="1" fillId="13" borderId="2" xfId="0" applyNumberFormat="1" applyFont="1" applyFill="1" applyBorder="1" applyAlignment="1" applyProtection="1">
      <alignment horizontal="center" vertical="center" wrapText="1"/>
    </xf>
    <xf numFmtId="1" fontId="0" fillId="1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2" fontId="45" fillId="13" borderId="1" xfId="0" applyNumberFormat="1" applyFont="1" applyFill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2" fontId="39" fillId="0" borderId="7" xfId="0" applyNumberFormat="1" applyFont="1" applyBorder="1" applyAlignment="1">
      <alignment horizontal="center" vertical="center" wrapText="1"/>
    </xf>
    <xf numFmtId="166" fontId="39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justify" vertical="center" wrapText="1"/>
    </xf>
    <xf numFmtId="0" fontId="16" fillId="13" borderId="8" xfId="0" applyFont="1" applyFill="1" applyBorder="1" applyAlignment="1">
      <alignment horizontal="center" vertical="center" wrapText="1"/>
    </xf>
    <xf numFmtId="1" fontId="39" fillId="13" borderId="8" xfId="0" applyNumberFormat="1" applyFont="1" applyFill="1" applyBorder="1" applyAlignment="1">
      <alignment horizontal="center" vertical="center"/>
    </xf>
    <xf numFmtId="1" fontId="0" fillId="13" borderId="8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4" fillId="16" borderId="1" xfId="0" applyFont="1" applyFill="1" applyBorder="1" applyAlignment="1">
      <alignment vertical="center" wrapText="1"/>
    </xf>
    <xf numFmtId="0" fontId="45" fillId="1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13" borderId="2" xfId="0" applyNumberFormat="1" applyFont="1" applyFill="1" applyBorder="1" applyAlignment="1" applyProtection="1">
      <alignment vertical="center" wrapText="1"/>
    </xf>
    <xf numFmtId="0" fontId="2" fillId="0" borderId="0" xfId="10" applyFont="1" applyAlignment="1">
      <alignment vertical="center"/>
    </xf>
    <xf numFmtId="2" fontId="39" fillId="0" borderId="1" xfId="0" applyNumberFormat="1" applyFont="1" applyBorder="1" applyAlignment="1">
      <alignment vertical="center" wrapText="1"/>
    </xf>
    <xf numFmtId="49" fontId="0" fillId="13" borderId="2" xfId="0" applyNumberFormat="1" applyFont="1" applyFill="1" applyBorder="1" applyAlignment="1" applyProtection="1">
      <alignment horizontal="center" vertical="center" wrapText="1"/>
    </xf>
    <xf numFmtId="1" fontId="39" fillId="13" borderId="1" xfId="0" applyNumberFormat="1" applyFont="1" applyFill="1" applyBorder="1" applyAlignment="1">
      <alignment horizontal="center" vertical="center" wrapText="1"/>
    </xf>
    <xf numFmtId="1" fontId="39" fillId="13" borderId="7" xfId="0" applyNumberFormat="1" applyFont="1" applyFill="1" applyBorder="1" applyAlignment="1">
      <alignment horizontal="center" vertical="center" wrapText="1"/>
    </xf>
    <xf numFmtId="0" fontId="0" fillId="0" borderId="1" xfId="10" applyFont="1" applyBorder="1" applyAlignment="1">
      <alignment horizontal="justify" vertical="center" wrapText="1"/>
    </xf>
    <xf numFmtId="0" fontId="44" fillId="13" borderId="1" xfId="0" applyFont="1" applyFill="1" applyBorder="1" applyAlignment="1">
      <alignment vertical="center" wrapText="1"/>
    </xf>
    <xf numFmtId="0" fontId="46" fillId="13" borderId="1" xfId="0" applyFont="1" applyFill="1" applyBorder="1" applyAlignment="1" applyProtection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 applyProtection="1">
      <alignment vertical="center" wrapText="1"/>
    </xf>
    <xf numFmtId="0" fontId="44" fillId="13" borderId="1" xfId="0" applyFont="1" applyFill="1" applyBorder="1" applyAlignment="1" applyProtection="1">
      <alignment vertical="center" wrapText="1"/>
    </xf>
    <xf numFmtId="0" fontId="1" fillId="13" borderId="1" xfId="0" applyFont="1" applyFill="1" applyBorder="1" applyAlignment="1" applyProtection="1">
      <alignment vertical="center" wrapText="1"/>
    </xf>
    <xf numFmtId="49" fontId="16" fillId="0" borderId="2" xfId="0" applyNumberFormat="1" applyFont="1" applyBorder="1" applyAlignment="1" applyProtection="1">
      <alignment horizontal="center" vertical="center" wrapText="1"/>
    </xf>
    <xf numFmtId="49" fontId="16" fillId="0" borderId="1" xfId="0" applyNumberFormat="1" applyFont="1" applyBorder="1" applyAlignment="1" applyProtection="1">
      <alignment horizontal="center" vertical="center" wrapText="1"/>
    </xf>
    <xf numFmtId="0" fontId="1" fillId="13" borderId="1" xfId="0" applyFont="1" applyFill="1" applyBorder="1" applyAlignment="1" applyProtection="1">
      <alignment horizontal="center" vertical="center" wrapText="1"/>
    </xf>
    <xf numFmtId="0" fontId="1" fillId="13" borderId="2" xfId="0" applyFont="1" applyFill="1" applyBorder="1" applyAlignment="1" applyProtection="1">
      <alignment horizontal="center" vertical="center" wrapText="1"/>
    </xf>
    <xf numFmtId="2" fontId="1" fillId="13" borderId="2" xfId="0" applyNumberFormat="1" applyFont="1" applyFill="1" applyBorder="1" applyAlignment="1" applyProtection="1">
      <alignment horizontal="center" vertical="center" wrapText="1"/>
    </xf>
    <xf numFmtId="2" fontId="1" fillId="13" borderId="1" xfId="0" applyNumberFormat="1" applyFont="1" applyFill="1" applyBorder="1" applyAlignment="1" applyProtection="1">
      <alignment horizontal="center" vertical="center" wrapText="1"/>
    </xf>
    <xf numFmtId="2" fontId="47" fillId="17" borderId="1" xfId="0" applyNumberFormat="1" applyFont="1" applyFill="1" applyBorder="1" applyAlignment="1">
      <alignment horizontal="center" vertical="center"/>
    </xf>
    <xf numFmtId="2" fontId="48" fillId="17" borderId="1" xfId="0" applyNumberFormat="1" applyFont="1" applyFill="1" applyBorder="1" applyAlignment="1">
      <alignment horizontal="center" vertical="center"/>
    </xf>
    <xf numFmtId="2" fontId="49" fillId="17" borderId="1" xfId="0" applyNumberFormat="1" applyFont="1" applyFill="1" applyBorder="1" applyAlignment="1">
      <alignment horizontal="center" vertical="center" wrapText="1"/>
    </xf>
    <xf numFmtId="0" fontId="39" fillId="17" borderId="1" xfId="0" applyFont="1" applyFill="1" applyBorder="1" applyAlignment="1">
      <alignment horizontal="center" vertical="center" wrapText="1"/>
    </xf>
    <xf numFmtId="2" fontId="39" fillId="17" borderId="1" xfId="0" applyNumberFormat="1" applyFont="1" applyFill="1" applyBorder="1" applyAlignment="1">
      <alignment horizontal="center" vertical="center" wrapText="1"/>
    </xf>
    <xf numFmtId="1" fontId="39" fillId="17" borderId="1" xfId="0" applyNumberFormat="1" applyFont="1" applyFill="1" applyBorder="1" applyAlignment="1">
      <alignment horizontal="center" vertical="center" wrapText="1"/>
    </xf>
    <xf numFmtId="0" fontId="39" fillId="17" borderId="1" xfId="0" applyFont="1" applyFill="1" applyBorder="1" applyAlignment="1">
      <alignment vertical="center" wrapText="1"/>
    </xf>
    <xf numFmtId="1" fontId="39" fillId="17" borderId="1" xfId="0" applyNumberFormat="1" applyFont="1" applyFill="1" applyBorder="1" applyAlignment="1">
      <alignment vertical="center" wrapText="1"/>
    </xf>
    <xf numFmtId="2" fontId="39" fillId="17" borderId="1" xfId="0" applyNumberFormat="1" applyFont="1" applyFill="1" applyBorder="1" applyAlignment="1">
      <alignment vertical="center" wrapText="1"/>
    </xf>
    <xf numFmtId="1" fontId="0" fillId="15" borderId="1" xfId="0" applyNumberFormat="1" applyFont="1" applyFill="1" applyBorder="1" applyAlignment="1"/>
    <xf numFmtId="0" fontId="50" fillId="15" borderId="1" xfId="0" applyFont="1" applyFill="1" applyBorder="1" applyAlignment="1">
      <alignment horizontal="center" vertical="top" wrapText="1"/>
    </xf>
    <xf numFmtId="0" fontId="51" fillId="15" borderId="1" xfId="0" applyFont="1" applyFill="1" applyBorder="1" applyAlignment="1">
      <alignment horizontal="center"/>
    </xf>
    <xf numFmtId="1" fontId="45" fillId="15" borderId="1" xfId="0" applyNumberFormat="1" applyFont="1" applyFill="1" applyBorder="1" applyAlignment="1">
      <alignment horizontal="center" wrapText="1"/>
    </xf>
    <xf numFmtId="0" fontId="40" fillId="15" borderId="1" xfId="0" applyFont="1" applyFill="1" applyBorder="1" applyAlignment="1">
      <alignment horizontal="center" wrapText="1"/>
    </xf>
    <xf numFmtId="0" fontId="39" fillId="15" borderId="7" xfId="0" applyFont="1" applyFill="1" applyBorder="1" applyAlignment="1">
      <alignment horizontal="center" wrapText="1"/>
    </xf>
    <xf numFmtId="0" fontId="45" fillId="16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2" fontId="44" fillId="16" borderId="1" xfId="0" applyNumberFormat="1" applyFont="1" applyFill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39" fillId="0" borderId="1" xfId="10" applyFont="1" applyBorder="1" applyAlignment="1">
      <alignment vertical="center"/>
    </xf>
    <xf numFmtId="0" fontId="39" fillId="0" borderId="2" xfId="0" applyFont="1" applyBorder="1" applyAlignment="1">
      <alignment horizontal="center" vertical="center" wrapText="1"/>
    </xf>
    <xf numFmtId="0" fontId="0" fillId="13" borderId="2" xfId="0" applyFont="1" applyFill="1" applyBorder="1" applyAlignment="1" applyProtection="1">
      <alignment horizontal="center" vertical="center" wrapText="1"/>
    </xf>
    <xf numFmtId="0" fontId="0" fillId="13" borderId="1" xfId="0" applyFont="1" applyFill="1" applyBorder="1" applyAlignment="1" applyProtection="1">
      <alignment horizontal="center" vertical="center" wrapText="1"/>
    </xf>
    <xf numFmtId="0" fontId="39" fillId="0" borderId="1" xfId="10" applyFont="1" applyBorder="1" applyAlignment="1">
      <alignment vertical="center" wrapText="1"/>
    </xf>
    <xf numFmtId="1" fontId="44" fillId="16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right" vertical="center" wrapText="1"/>
    </xf>
    <xf numFmtId="0" fontId="44" fillId="16" borderId="5" xfId="0" applyFont="1" applyFill="1" applyBorder="1" applyAlignment="1">
      <alignment vertical="center" wrapText="1"/>
    </xf>
    <xf numFmtId="1" fontId="39" fillId="0" borderId="1" xfId="0" applyNumberFormat="1" applyFont="1" applyBorder="1" applyAlignment="1">
      <alignment horizontal="center" vertical="center" wrapText="1"/>
    </xf>
    <xf numFmtId="2" fontId="1" fillId="13" borderId="2" xfId="0" applyNumberFormat="1" applyFont="1" applyFill="1" applyBorder="1" applyAlignment="1" applyProtection="1">
      <alignment vertical="center" wrapText="1"/>
    </xf>
    <xf numFmtId="2" fontId="0" fillId="17" borderId="1" xfId="0" applyNumberFormat="1" applyFont="1" applyFill="1" applyBorder="1" applyAlignment="1">
      <alignment horizontal="center" vertical="center"/>
    </xf>
    <xf numFmtId="1" fontId="0" fillId="18" borderId="12" xfId="0" applyNumberFormat="1" applyFont="1" applyFill="1" applyBorder="1" applyAlignment="1"/>
    <xf numFmtId="2" fontId="53" fillId="0" borderId="1" xfId="0" applyNumberFormat="1" applyFont="1" applyBorder="1" applyAlignment="1">
      <alignment horizontal="center" vertical="center" wrapText="1"/>
    </xf>
    <xf numFmtId="1" fontId="54" fillId="2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Border="1" applyAlignment="1">
      <alignment horizontal="center" vertical="center"/>
    </xf>
    <xf numFmtId="2" fontId="47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40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vertical="top" wrapText="1"/>
    </xf>
    <xf numFmtId="0" fontId="55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44" fillId="15" borderId="1" xfId="0" applyFont="1" applyFill="1" applyBorder="1" applyAlignment="1">
      <alignment horizontal="left" wrapText="1"/>
    </xf>
    <xf numFmtId="2" fontId="39" fillId="13" borderId="1" xfId="0" applyNumberFormat="1" applyFont="1" applyFill="1" applyBorder="1" applyAlignment="1">
      <alignment horizontal="center" vertical="center" wrapText="1"/>
    </xf>
    <xf numFmtId="0" fontId="39" fillId="0" borderId="2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</xf>
    <xf numFmtId="2" fontId="37" fillId="17" borderId="1" xfId="0" applyNumberFormat="1" applyFont="1" applyFill="1" applyBorder="1" applyAlignment="1">
      <alignment horizontal="center" vertical="center"/>
    </xf>
    <xf numFmtId="2" fontId="38" fillId="17" borderId="1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24" fillId="12" borderId="1" xfId="6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9" fontId="24" fillId="11" borderId="1" xfId="0" applyNumberFormat="1" applyFont="1" applyFill="1" applyBorder="1" applyAlignment="1">
      <alignment horizontal="center" vertical="center" wrapText="1"/>
    </xf>
    <xf numFmtId="9" fontId="24" fillId="12" borderId="1" xfId="6" applyNumberFormat="1" applyFont="1" applyFill="1" applyBorder="1" applyAlignment="1">
      <alignment horizontal="center" vertical="center" wrapText="1"/>
    </xf>
    <xf numFmtId="0" fontId="57" fillId="12" borderId="1" xfId="6" applyFont="1" applyFill="1" applyBorder="1" applyAlignment="1">
      <alignment horizontal="center" vertical="center"/>
    </xf>
    <xf numFmtId="10" fontId="24" fillId="12" borderId="1" xfId="6" applyNumberFormat="1" applyFont="1" applyFill="1" applyBorder="1" applyAlignment="1">
      <alignment horizontal="center" vertical="center" wrapText="1"/>
    </xf>
    <xf numFmtId="10" fontId="14" fillId="12" borderId="7" xfId="6" applyNumberFormat="1" applyFont="1" applyFill="1" applyBorder="1" applyAlignment="1">
      <alignment horizontal="center" vertical="center" wrapText="1"/>
    </xf>
    <xf numFmtId="0" fontId="57" fillId="12" borderId="9" xfId="6" applyFont="1" applyFill="1" applyBorder="1" applyAlignment="1">
      <alignment horizontal="center" vertical="center" wrapText="1"/>
    </xf>
    <xf numFmtId="9" fontId="24" fillId="11" borderId="1" xfId="0" applyNumberFormat="1" applyFont="1" applyFill="1" applyBorder="1" applyAlignment="1">
      <alignment horizontal="center" vertical="center" wrapText="1"/>
    </xf>
    <xf numFmtId="0" fontId="58" fillId="20" borderId="1" xfId="0" applyFont="1" applyFill="1" applyBorder="1" applyAlignment="1">
      <alignment horizontal="justify" vertical="center" wrapText="1"/>
    </xf>
    <xf numFmtId="0" fontId="58" fillId="20" borderId="1" xfId="0" applyFont="1" applyFill="1" applyBorder="1" applyAlignment="1">
      <alignment horizontal="center" vertical="center" wrapText="1"/>
    </xf>
    <xf numFmtId="1" fontId="60" fillId="21" borderId="1" xfId="0" applyNumberFormat="1" applyFont="1" applyFill="1" applyBorder="1" applyAlignment="1">
      <alignment horizontal="center" vertical="center" wrapText="1"/>
    </xf>
    <xf numFmtId="0" fontId="61" fillId="20" borderId="1" xfId="0" applyFont="1" applyFill="1" applyBorder="1" applyAlignment="1">
      <alignment horizontal="center" vertical="center" wrapText="1"/>
    </xf>
    <xf numFmtId="2" fontId="61" fillId="20" borderId="1" xfId="0" applyNumberFormat="1" applyFont="1" applyFill="1" applyBorder="1" applyAlignment="1">
      <alignment horizontal="center" vertical="center" wrapText="1"/>
    </xf>
    <xf numFmtId="0" fontId="61" fillId="20" borderId="1" xfId="0" applyFont="1" applyFill="1" applyBorder="1" applyAlignment="1">
      <alignment horizontal="center" vertical="center"/>
    </xf>
    <xf numFmtId="0" fontId="61" fillId="21" borderId="1" xfId="0" applyFont="1" applyFill="1" applyBorder="1" applyAlignment="1">
      <alignment horizontal="center" vertical="center"/>
    </xf>
    <xf numFmtId="0" fontId="62" fillId="20" borderId="1" xfId="0" applyFont="1" applyFill="1" applyBorder="1" applyAlignment="1">
      <alignment horizontal="center" vertical="center" wrapText="1"/>
    </xf>
    <xf numFmtId="49" fontId="62" fillId="20" borderId="2" xfId="0" applyNumberFormat="1" applyFont="1" applyFill="1" applyBorder="1" applyAlignment="1">
      <alignment horizontal="center" vertical="center" wrapText="1"/>
    </xf>
    <xf numFmtId="1" fontId="62" fillId="20" borderId="1" xfId="0" applyNumberFormat="1" applyFont="1" applyFill="1" applyBorder="1" applyAlignment="1">
      <alignment horizontal="center" vertical="center"/>
    </xf>
    <xf numFmtId="2" fontId="62" fillId="20" borderId="1" xfId="0" applyNumberFormat="1" applyFont="1" applyFill="1" applyBorder="1" applyAlignment="1">
      <alignment horizontal="center" vertical="center" wrapText="1"/>
    </xf>
    <xf numFmtId="0" fontId="62" fillId="20" borderId="1" xfId="0" applyFont="1" applyFill="1" applyBorder="1" applyAlignment="1">
      <alignment horizontal="center" vertical="center"/>
    </xf>
    <xf numFmtId="0" fontId="62" fillId="21" borderId="1" xfId="0" applyFont="1" applyFill="1" applyBorder="1" applyAlignment="1">
      <alignment horizontal="center" vertical="center"/>
    </xf>
    <xf numFmtId="0" fontId="62" fillId="21" borderId="1" xfId="0" applyFont="1" applyFill="1" applyBorder="1" applyAlignment="1">
      <alignment horizontal="center" vertical="center" wrapText="1"/>
    </xf>
    <xf numFmtId="1" fontId="62" fillId="21" borderId="1" xfId="0" applyNumberFormat="1" applyFont="1" applyFill="1" applyBorder="1" applyAlignment="1">
      <alignment horizontal="center" vertical="center" wrapText="1"/>
    </xf>
    <xf numFmtId="0" fontId="63" fillId="21" borderId="1" xfId="0" applyFont="1" applyFill="1" applyBorder="1" applyAlignment="1">
      <alignment horizontal="center" vertical="center" wrapText="1"/>
    </xf>
    <xf numFmtId="9" fontId="62" fillId="21" borderId="1" xfId="0" applyNumberFormat="1" applyFont="1" applyFill="1" applyBorder="1" applyAlignment="1">
      <alignment horizontal="center" vertical="center"/>
    </xf>
    <xf numFmtId="0" fontId="65" fillId="24" borderId="1" xfId="0" applyFont="1" applyFill="1" applyBorder="1" applyAlignment="1">
      <alignment horizontal="justify" vertical="center" wrapText="1"/>
    </xf>
    <xf numFmtId="0" fontId="57" fillId="21" borderId="1" xfId="0" applyFont="1" applyFill="1" applyBorder="1" applyAlignment="1">
      <alignment horizontal="center" vertical="center" wrapText="1"/>
    </xf>
    <xf numFmtId="1" fontId="66" fillId="21" borderId="1" xfId="0" applyNumberFormat="1" applyFont="1" applyFill="1" applyBorder="1" applyAlignment="1">
      <alignment horizontal="center" vertical="center"/>
    </xf>
    <xf numFmtId="0" fontId="57" fillId="21" borderId="2" xfId="0" applyFont="1" applyFill="1" applyBorder="1" applyAlignment="1">
      <alignment horizontal="center" vertical="center" wrapText="1"/>
    </xf>
    <xf numFmtId="49" fontId="57" fillId="21" borderId="2" xfId="0" applyNumberFormat="1" applyFont="1" applyFill="1" applyBorder="1" applyAlignment="1" applyProtection="1">
      <alignment horizontal="center" vertical="center" wrapText="1"/>
    </xf>
    <xf numFmtId="1" fontId="57" fillId="21" borderId="1" xfId="0" applyNumberFormat="1" applyFont="1" applyFill="1" applyBorder="1" applyAlignment="1">
      <alignment horizontal="center" vertical="center"/>
    </xf>
    <xf numFmtId="1" fontId="57" fillId="21" borderId="2" xfId="0" applyNumberFormat="1" applyFont="1" applyFill="1" applyBorder="1" applyAlignment="1">
      <alignment horizontal="center" vertical="center"/>
    </xf>
    <xf numFmtId="2" fontId="67" fillId="20" borderId="1" xfId="0" applyNumberFormat="1" applyFont="1" applyFill="1" applyBorder="1" applyAlignment="1">
      <alignment horizontal="center" vertical="center" wrapText="1"/>
    </xf>
    <xf numFmtId="0" fontId="58" fillId="21" borderId="1" xfId="0" applyFont="1" applyFill="1" applyBorder="1" applyAlignment="1" applyProtection="1">
      <alignment horizontal="center" vertical="center"/>
    </xf>
    <xf numFmtId="0" fontId="59" fillId="21" borderId="1" xfId="0" applyFont="1" applyFill="1" applyBorder="1" applyAlignment="1" applyProtection="1">
      <alignment horizontal="center" vertical="center"/>
    </xf>
    <xf numFmtId="0" fontId="68" fillId="25" borderId="1" xfId="0" applyFont="1" applyFill="1" applyBorder="1" applyAlignment="1" applyProtection="1">
      <alignment horizontal="center" vertical="center"/>
    </xf>
    <xf numFmtId="164" fontId="24" fillId="26" borderId="1" xfId="6" applyNumberFormat="1" applyFont="1" applyFill="1" applyBorder="1" applyAlignment="1">
      <alignment horizontal="center" vertical="center" wrapText="1"/>
    </xf>
    <xf numFmtId="0" fontId="24" fillId="26" borderId="1" xfId="6" applyFont="1" applyFill="1" applyBorder="1" applyAlignment="1">
      <alignment horizontal="center" vertical="center" wrapText="1"/>
    </xf>
    <xf numFmtId="0" fontId="24" fillId="26" borderId="1" xfId="6" applyFont="1" applyFill="1" applyBorder="1" applyAlignment="1">
      <alignment horizontal="center" vertical="center"/>
    </xf>
    <xf numFmtId="0" fontId="14" fillId="26" borderId="1" xfId="6" applyFont="1" applyFill="1" applyBorder="1" applyAlignment="1">
      <alignment horizontal="center" vertical="center" wrapText="1"/>
    </xf>
    <xf numFmtId="0" fontId="70" fillId="20" borderId="1" xfId="0" applyFont="1" applyFill="1" applyBorder="1" applyAlignment="1">
      <alignment horizontal="center" vertical="center"/>
    </xf>
    <xf numFmtId="0" fontId="70" fillId="21" borderId="1" xfId="0" applyFont="1" applyFill="1" applyBorder="1" applyAlignment="1">
      <alignment horizontal="center" vertical="center" wrapText="1"/>
    </xf>
    <xf numFmtId="1" fontId="70" fillId="21" borderId="1" xfId="0" applyNumberFormat="1" applyFont="1" applyFill="1" applyBorder="1" applyAlignment="1">
      <alignment horizontal="center" vertical="center"/>
    </xf>
    <xf numFmtId="1" fontId="70" fillId="21" borderId="1" xfId="0" applyNumberFormat="1" applyFont="1" applyFill="1" applyBorder="1" applyAlignment="1">
      <alignment horizontal="center" vertical="center" wrapText="1"/>
    </xf>
    <xf numFmtId="2" fontId="70" fillId="20" borderId="1" xfId="0" applyNumberFormat="1" applyFont="1" applyFill="1" applyBorder="1" applyAlignment="1">
      <alignment horizontal="center" vertical="center" wrapText="1"/>
    </xf>
    <xf numFmtId="0" fontId="70" fillId="21" borderId="1" xfId="0" applyFont="1" applyFill="1" applyBorder="1" applyAlignment="1">
      <alignment horizontal="center" vertical="center"/>
    </xf>
    <xf numFmtId="1" fontId="70" fillId="21" borderId="7" xfId="0" applyNumberFormat="1" applyFont="1" applyFill="1" applyBorder="1" applyAlignment="1">
      <alignment horizontal="center" vertical="center" wrapText="1"/>
    </xf>
    <xf numFmtId="9" fontId="70" fillId="21" borderId="1" xfId="0" applyNumberFormat="1" applyFont="1" applyFill="1" applyBorder="1" applyAlignment="1">
      <alignment horizontal="center" vertical="center" wrapText="1"/>
    </xf>
    <xf numFmtId="0" fontId="71" fillId="22" borderId="7" xfId="0" applyFont="1" applyFill="1" applyBorder="1" applyAlignment="1">
      <alignment horizontal="center" vertical="center" wrapText="1"/>
    </xf>
    <xf numFmtId="0" fontId="71" fillId="22" borderId="9" xfId="0" applyFont="1" applyFill="1" applyBorder="1" applyAlignment="1">
      <alignment horizontal="center" vertical="center" wrapText="1"/>
    </xf>
    <xf numFmtId="0" fontId="71" fillId="22" borderId="2" xfId="0" applyFont="1" applyFill="1" applyBorder="1" applyAlignment="1">
      <alignment horizontal="center" vertical="center" wrapText="1"/>
    </xf>
    <xf numFmtId="9" fontId="24" fillId="9" borderId="7" xfId="0" applyNumberFormat="1" applyFont="1" applyFill="1" applyBorder="1" applyAlignment="1">
      <alignment horizontal="center" vertical="center" wrapText="1"/>
    </xf>
    <xf numFmtId="9" fontId="24" fillId="9" borderId="9" xfId="0" applyNumberFormat="1" applyFont="1" applyFill="1" applyBorder="1" applyAlignment="1">
      <alignment horizontal="center" vertical="center" wrapText="1"/>
    </xf>
    <xf numFmtId="9" fontId="24" fillId="9" borderId="2" xfId="0" applyNumberFormat="1" applyFont="1" applyFill="1" applyBorder="1" applyAlignment="1">
      <alignment horizontal="center" vertical="center" wrapText="1"/>
    </xf>
    <xf numFmtId="0" fontId="11" fillId="27" borderId="1" xfId="0" applyFont="1" applyFill="1" applyBorder="1" applyAlignment="1">
      <alignment vertical="center" wrapText="1"/>
    </xf>
    <xf numFmtId="0" fontId="72" fillId="28" borderId="1" xfId="0" applyFont="1" applyFill="1" applyBorder="1" applyAlignment="1">
      <alignment vertical="center" wrapText="1"/>
    </xf>
    <xf numFmtId="0" fontId="61" fillId="21" borderId="1" xfId="0" applyFont="1" applyFill="1" applyBorder="1" applyAlignment="1">
      <alignment horizontal="center" vertical="center" wrapText="1"/>
    </xf>
    <xf numFmtId="0" fontId="61" fillId="21" borderId="2" xfId="0" applyFont="1" applyFill="1" applyBorder="1" applyAlignment="1">
      <alignment horizontal="center" vertical="center" wrapText="1"/>
    </xf>
    <xf numFmtId="1" fontId="61" fillId="21" borderId="1" xfId="0" applyNumberFormat="1" applyFont="1" applyFill="1" applyBorder="1" applyAlignment="1">
      <alignment horizontal="center" vertical="center"/>
    </xf>
    <xf numFmtId="1" fontId="61" fillId="21" borderId="1" xfId="0" applyNumberFormat="1" applyFont="1" applyFill="1" applyBorder="1" applyAlignment="1">
      <alignment horizontal="center" vertical="center" wrapText="1"/>
    </xf>
    <xf numFmtId="1" fontId="61" fillId="21" borderId="2" xfId="0" applyNumberFormat="1" applyFont="1" applyFill="1" applyBorder="1" applyAlignment="1">
      <alignment horizontal="center" vertical="center"/>
    </xf>
    <xf numFmtId="0" fontId="61" fillId="21" borderId="2" xfId="0" applyFont="1" applyFill="1" applyBorder="1" applyAlignment="1">
      <alignment horizontal="center" vertical="center"/>
    </xf>
    <xf numFmtId="1" fontId="61" fillId="21" borderId="9" xfId="0" applyNumberFormat="1" applyFont="1" applyFill="1" applyBorder="1" applyAlignment="1">
      <alignment horizontal="center" vertical="center" wrapText="1"/>
    </xf>
    <xf numFmtId="0" fontId="61" fillId="21" borderId="5" xfId="0" applyFont="1" applyFill="1" applyBorder="1" applyAlignment="1" applyProtection="1">
      <alignment horizontal="center" vertical="center" wrapText="1"/>
    </xf>
    <xf numFmtId="0" fontId="61" fillId="21" borderId="1" xfId="0" applyFont="1" applyFill="1" applyBorder="1" applyAlignment="1" applyProtection="1">
      <alignment horizontal="center" vertical="center"/>
    </xf>
    <xf numFmtId="49" fontId="61" fillId="21" borderId="2" xfId="0" applyNumberFormat="1" applyFont="1" applyFill="1" applyBorder="1" applyAlignment="1" applyProtection="1">
      <alignment horizontal="center" vertical="center" wrapText="1"/>
    </xf>
    <xf numFmtId="1" fontId="61" fillId="21" borderId="7" xfId="0" applyNumberFormat="1" applyFont="1" applyFill="1" applyBorder="1" applyAlignment="1">
      <alignment horizontal="center" vertical="center" wrapText="1"/>
    </xf>
    <xf numFmtId="9" fontId="61" fillId="21" borderId="1" xfId="0" applyNumberFormat="1" applyFont="1" applyFill="1" applyBorder="1" applyAlignment="1">
      <alignment horizontal="center" vertical="center" wrapText="1"/>
    </xf>
    <xf numFmtId="9" fontId="61" fillId="29" borderId="1" xfId="0" applyNumberFormat="1" applyFont="1" applyFill="1" applyBorder="1" applyAlignment="1">
      <alignment horizontal="center" vertical="center"/>
    </xf>
    <xf numFmtId="0" fontId="61" fillId="29" borderId="1" xfId="0" applyFont="1" applyFill="1" applyBorder="1" applyAlignment="1">
      <alignment horizontal="center" vertical="center"/>
    </xf>
    <xf numFmtId="0" fontId="58" fillId="21" borderId="1" xfId="0" applyFont="1" applyFill="1" applyBorder="1" applyAlignment="1">
      <alignment horizontal="center" vertical="center" wrapText="1"/>
    </xf>
    <xf numFmtId="164" fontId="24" fillId="12" borderId="1" xfId="6" applyNumberFormat="1" applyFont="1" applyFill="1" applyBorder="1" applyAlignment="1">
      <alignment horizontal="center" vertical="center" wrapText="1"/>
    </xf>
    <xf numFmtId="0" fontId="73" fillId="12" borderId="1" xfId="6" applyFont="1" applyFill="1" applyBorder="1" applyAlignment="1">
      <alignment horizontal="center" vertical="center" wrapText="1"/>
    </xf>
    <xf numFmtId="0" fontId="74" fillId="12" borderId="1" xfId="6" applyFont="1" applyFill="1" applyBorder="1" applyAlignment="1">
      <alignment horizontal="center" vertical="center" wrapText="1"/>
    </xf>
    <xf numFmtId="0" fontId="14" fillId="9" borderId="1" xfId="6" applyFont="1" applyFill="1" applyBorder="1" applyAlignment="1">
      <alignment horizontal="center" vertical="center" wrapText="1"/>
    </xf>
    <xf numFmtId="164" fontId="24" fillId="9" borderId="1" xfId="6" applyNumberFormat="1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164" fontId="24" fillId="10" borderId="1" xfId="6" applyNumberFormat="1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164" fontId="24" fillId="12" borderId="1" xfId="6" applyNumberFormat="1" applyFont="1" applyFill="1" applyBorder="1" applyAlignment="1">
      <alignment horizontal="center" vertical="center" wrapText="1"/>
    </xf>
    <xf numFmtId="0" fontId="14" fillId="10" borderId="1" xfId="6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/>
    </xf>
    <xf numFmtId="0" fontId="4" fillId="4" borderId="1" xfId="6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" fontId="16" fillId="4" borderId="8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64" fillId="22" borderId="1" xfId="0" applyFont="1" applyFill="1" applyBorder="1" applyAlignment="1">
      <alignment horizontal="center" vertical="center" wrapText="1"/>
    </xf>
    <xf numFmtId="164" fontId="69" fillId="23" borderId="7" xfId="6" applyNumberFormat="1" applyFont="1" applyFill="1" applyBorder="1" applyAlignment="1">
      <alignment horizontal="center" vertical="center" wrapText="1"/>
    </xf>
    <xf numFmtId="164" fontId="69" fillId="23" borderId="9" xfId="6" applyNumberFormat="1" applyFont="1" applyFill="1" applyBorder="1" applyAlignment="1">
      <alignment horizontal="center" vertical="center" wrapText="1"/>
    </xf>
    <xf numFmtId="164" fontId="69" fillId="23" borderId="2" xfId="6" applyNumberFormat="1" applyFont="1" applyFill="1" applyBorder="1" applyAlignment="1">
      <alignment horizontal="center" vertical="center" wrapText="1"/>
    </xf>
    <xf numFmtId="9" fontId="24" fillId="11" borderId="1" xfId="0" applyNumberFormat="1" applyFont="1" applyFill="1" applyBorder="1" applyAlignment="1">
      <alignment horizontal="center" vertical="center" wrapText="1"/>
    </xf>
    <xf numFmtId="0" fontId="17" fillId="11" borderId="8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71" fillId="22" borderId="7" xfId="0" applyFont="1" applyFill="1" applyBorder="1" applyAlignment="1">
      <alignment horizontal="center" vertical="center" wrapText="1"/>
    </xf>
    <xf numFmtId="0" fontId="71" fillId="22" borderId="9" xfId="0" applyFont="1" applyFill="1" applyBorder="1" applyAlignment="1">
      <alignment horizontal="center" vertical="center" wrapText="1"/>
    </xf>
    <xf numFmtId="0" fontId="71" fillId="22" borderId="2" xfId="0" applyFont="1" applyFill="1" applyBorder="1" applyAlignment="1">
      <alignment horizontal="center" vertical="center" wrapText="1"/>
    </xf>
    <xf numFmtId="9" fontId="24" fillId="9" borderId="7" xfId="0" applyNumberFormat="1" applyFont="1" applyFill="1" applyBorder="1" applyAlignment="1">
      <alignment horizontal="center" vertical="center" wrapText="1"/>
    </xf>
    <xf numFmtId="9" fontId="24" fillId="9" borderId="9" xfId="0" applyNumberFormat="1" applyFont="1" applyFill="1" applyBorder="1" applyAlignment="1">
      <alignment horizontal="center" vertical="center" wrapText="1"/>
    </xf>
    <xf numFmtId="9" fontId="24" fillId="9" borderId="2" xfId="0" applyNumberFormat="1" applyFont="1" applyFill="1" applyBorder="1" applyAlignment="1">
      <alignment horizontal="center" vertical="center" wrapText="1"/>
    </xf>
    <xf numFmtId="0" fontId="17" fillId="19" borderId="13" xfId="0" applyFont="1" applyFill="1" applyBorder="1" applyAlignment="1">
      <alignment horizontal="center" vertical="center"/>
    </xf>
    <xf numFmtId="0" fontId="17" fillId="19" borderId="14" xfId="0" applyFont="1" applyFill="1" applyBorder="1" applyAlignment="1">
      <alignment horizontal="center" vertical="center"/>
    </xf>
    <xf numFmtId="0" fontId="17" fillId="19" borderId="15" xfId="0" applyFont="1" applyFill="1" applyBorder="1" applyAlignment="1">
      <alignment horizontal="center" vertical="center"/>
    </xf>
    <xf numFmtId="0" fontId="24" fillId="12" borderId="1" xfId="6" applyFont="1" applyFill="1" applyBorder="1" applyAlignment="1">
      <alignment horizontal="center" vertical="center"/>
    </xf>
    <xf numFmtId="2" fontId="37" fillId="17" borderId="11" xfId="0" applyNumberFormat="1" applyFont="1" applyFill="1" applyBorder="1" applyAlignment="1">
      <alignment horizontal="right" vertical="center"/>
    </xf>
    <xf numFmtId="0" fontId="52" fillId="2" borderId="1" xfId="0" applyFont="1" applyFill="1" applyBorder="1" applyAlignment="1">
      <alignment horizontal="right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6" fillId="14" borderId="7" xfId="0" applyFont="1" applyFill="1" applyBorder="1" applyAlignment="1">
      <alignment horizontal="center" vertical="center" wrapText="1"/>
    </xf>
    <xf numFmtId="0" fontId="37" fillId="14" borderId="6" xfId="0" applyFont="1" applyFill="1" applyBorder="1" applyAlignment="1">
      <alignment horizontal="center" vertical="center"/>
    </xf>
    <xf numFmtId="0" fontId="16" fillId="14" borderId="10" xfId="0" applyFont="1" applyFill="1" applyBorder="1" applyAlignment="1">
      <alignment horizontal="center" vertical="center" wrapText="1"/>
    </xf>
    <xf numFmtId="0" fontId="38" fillId="14" borderId="1" xfId="0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</cellXfs>
  <cellStyles count="11">
    <cellStyle name="Excel Built-in Explanatory Text" xfId="10"/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6" xfId="6"/>
    <cellStyle name="TableStyleLight1" xfId="7"/>
    <cellStyle name="TableStyleLight1 2" xfId="8"/>
    <cellStyle name="Texte explicatif 2" xfId="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9C9C9"/>
      <rgbColor rgb="FF808080"/>
      <rgbColor rgb="FF9999FF"/>
      <rgbColor rgb="FF993366"/>
      <rgbColor rgb="FFFEE1FF"/>
      <rgbColor rgb="FFCAF1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1FBCC"/>
      <rgbColor rgb="FFCCFFCC"/>
      <rgbColor rgb="FFFFE699"/>
      <rgbColor rgb="FFBDD7EE"/>
      <rgbColor rgb="FFFF99CC"/>
      <rgbColor rgb="FFD9D9D9"/>
      <rgbColor rgb="FFF8CBAD"/>
      <rgbColor rgb="FF3366FF"/>
      <rgbColor rgb="FF33CCCC"/>
      <rgbColor rgb="FF99CC00"/>
      <rgbColor rgb="FFFFD966"/>
      <rgbColor rgb="FFFF9900"/>
      <rgbColor rgb="FFFF6600"/>
      <rgbColor rgb="FF666699"/>
      <rgbColor rgb="FF969696"/>
      <rgbColor rgb="FF203864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://DEFI/Direction%20de%20la%20formation%20initiale/Contrat%202018-2022-%20retour%20composantes/Licence%20g&#233;n&#233;rale/Sciences,%20Technologies,%20Sant&#233;/LG%20SV/descriptif_licence_sv_2018-2022_29juin16h_vfin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~1.DUV/AppData/Local/Temp/Enseignement/CMI/MCC/MCC%20CMI%202018-2019/MCC%202018-2019_Licence%20chimie%2005%20juin%20mat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_aide à la saisie"/>
      <sheetName val="Description"/>
      <sheetName val="Equipe pédagogique"/>
      <sheetName val="Exemples"/>
      <sheetName val="valeurs listes déroulantes"/>
      <sheetName val="Feuil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ègle - dates conseils"/>
      <sheetName val="MCC_maquettes 2018-2019"/>
      <sheetName val="coût maquette après MCC"/>
      <sheetName val="Liste de valeur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6"/>
  <sheetViews>
    <sheetView zoomScale="25" zoomScaleNormal="25" workbookViewId="0">
      <pane xSplit="1" ySplit="4" topLeftCell="B5" activePane="bottomRight" state="frozen"/>
      <selection pane="topRight" activeCell="U1" sqref="U1"/>
      <selection pane="bottomLeft" activeCell="A6" sqref="A6"/>
      <selection pane="bottomRight" activeCell="AB13" sqref="AB13:AE13"/>
    </sheetView>
  </sheetViews>
  <sheetFormatPr baseColWidth="10" defaultColWidth="11.5703125" defaultRowHeight="15" x14ac:dyDescent="0.25"/>
  <cols>
    <col min="1" max="1" width="28.85546875" style="1" customWidth="1"/>
    <col min="2" max="2" width="142.85546875" style="1" customWidth="1"/>
    <col min="3" max="3" width="56.42578125" style="2" customWidth="1"/>
    <col min="4" max="4" width="39.28515625" style="1" customWidth="1"/>
    <col min="5" max="5" width="47.7109375" style="1" customWidth="1"/>
    <col min="6" max="6" width="52" style="1" customWidth="1"/>
    <col min="7" max="7" width="12.140625" style="1" customWidth="1"/>
    <col min="8" max="8" width="14.140625" style="1" customWidth="1"/>
    <col min="9" max="9" width="11.5703125" style="1"/>
    <col min="10" max="10" width="11.140625" style="1" customWidth="1"/>
    <col min="11" max="14" width="11.5703125" style="1" hidden="1"/>
    <col min="15" max="15" width="31" style="1" customWidth="1"/>
    <col min="16" max="16" width="20.140625" style="1" customWidth="1"/>
    <col min="17" max="17" width="12.85546875" style="1" customWidth="1"/>
    <col min="18" max="18" width="23.7109375" style="1" customWidth="1"/>
    <col min="19" max="19" width="65" style="1" hidden="1" customWidth="1"/>
    <col min="20" max="20" width="32.140625" style="1" customWidth="1"/>
    <col min="21" max="21" width="29.140625" style="1" customWidth="1"/>
    <col min="22" max="22" width="30.140625" style="1" customWidth="1"/>
    <col min="23" max="23" width="26.28515625" style="1" customWidth="1"/>
    <col min="24" max="24" width="25.85546875" style="1" customWidth="1"/>
    <col min="25" max="25" width="35.42578125" style="1" customWidth="1"/>
    <col min="26" max="26" width="18.85546875" style="1" customWidth="1"/>
    <col min="27" max="27" width="18.42578125" style="1" customWidth="1"/>
    <col min="28" max="28" width="32.140625" style="1" customWidth="1"/>
    <col min="29" max="29" width="19.42578125" style="1" customWidth="1"/>
    <col min="30" max="30" width="32.42578125" style="1" customWidth="1"/>
    <col min="31" max="31" width="13.85546875" style="1" customWidth="1"/>
    <col min="32" max="32" width="25.85546875" style="1" customWidth="1"/>
    <col min="33" max="33" width="21.140625" style="1" customWidth="1"/>
    <col min="34" max="34" width="20.5703125" style="1" customWidth="1"/>
    <col min="35" max="35" width="20.7109375" style="1" customWidth="1"/>
    <col min="36" max="36" width="42.42578125" style="1" customWidth="1"/>
    <col min="37" max="37" width="33.85546875" style="1" customWidth="1"/>
    <col min="38" max="38" width="25.85546875" style="1" customWidth="1"/>
    <col min="39" max="39" width="28.140625" style="1" customWidth="1"/>
    <col min="40" max="40" width="27" style="1" customWidth="1"/>
    <col min="41" max="41" width="21.28515625" style="1" customWidth="1"/>
    <col min="42" max="42" width="20.140625" style="1" customWidth="1"/>
    <col min="43" max="43" width="31.5703125" style="1" customWidth="1"/>
    <col min="44" max="44" width="18.42578125" style="1" customWidth="1"/>
    <col min="45" max="45" width="25.85546875" style="1" customWidth="1"/>
    <col min="46" max="46" width="20.140625" style="1" customWidth="1"/>
    <col min="47" max="47" width="23.5703125" style="1" customWidth="1"/>
    <col min="48" max="48" width="26.42578125" style="1" customWidth="1"/>
    <col min="49" max="49" width="24.140625" style="1" customWidth="1"/>
    <col min="50" max="50" width="35" style="1" customWidth="1"/>
    <col min="51" max="51" width="37.28515625" style="1" customWidth="1"/>
    <col min="52" max="1017" width="11.5703125" style="1"/>
    <col min="1018" max="1024" width="9.140625" style="3" customWidth="1"/>
  </cols>
  <sheetData>
    <row r="1" spans="1:1017" ht="61.5" customHeight="1" x14ac:dyDescent="0.9">
      <c r="T1" s="360" t="s">
        <v>0</v>
      </c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 t="s">
        <v>1</v>
      </c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</row>
    <row r="2" spans="1:1017" s="3" customFormat="1" ht="84" customHeight="1" x14ac:dyDescent="0.2">
      <c r="A2" s="361" t="s">
        <v>2</v>
      </c>
      <c r="B2" s="362" t="s">
        <v>3</v>
      </c>
      <c r="C2" s="362" t="s">
        <v>4</v>
      </c>
      <c r="D2" s="363" t="s">
        <v>5</v>
      </c>
      <c r="E2" s="363" t="s">
        <v>6</v>
      </c>
      <c r="F2" s="363" t="s">
        <v>7</v>
      </c>
      <c r="G2" s="364" t="s">
        <v>8</v>
      </c>
      <c r="H2" s="365" t="s">
        <v>9</v>
      </c>
      <c r="I2" s="363" t="s">
        <v>10</v>
      </c>
      <c r="J2" s="363" t="s">
        <v>11</v>
      </c>
      <c r="K2" s="366" t="s">
        <v>12</v>
      </c>
      <c r="L2" s="366" t="s">
        <v>13</v>
      </c>
      <c r="M2" s="4"/>
      <c r="N2" s="4"/>
      <c r="O2" s="367" t="s">
        <v>14</v>
      </c>
      <c r="P2" s="367"/>
      <c r="Q2" s="367"/>
      <c r="R2" s="367"/>
      <c r="S2" s="5"/>
      <c r="T2" s="354" t="s">
        <v>15</v>
      </c>
      <c r="U2" s="354"/>
      <c r="V2" s="354"/>
      <c r="W2" s="354"/>
      <c r="X2" s="354"/>
      <c r="Y2" s="354"/>
      <c r="Z2" s="354"/>
      <c r="AA2" s="354"/>
      <c r="AB2" s="353" t="s">
        <v>16</v>
      </c>
      <c r="AC2" s="353"/>
      <c r="AD2" s="353"/>
      <c r="AE2" s="353"/>
      <c r="AF2" s="353"/>
      <c r="AG2" s="353"/>
      <c r="AH2" s="353"/>
      <c r="AI2" s="353"/>
      <c r="AJ2" s="354" t="s">
        <v>15</v>
      </c>
      <c r="AK2" s="354"/>
      <c r="AL2" s="354"/>
      <c r="AM2" s="354"/>
      <c r="AN2" s="354"/>
      <c r="AO2" s="354"/>
      <c r="AP2" s="354"/>
      <c r="AQ2" s="354"/>
      <c r="AR2" s="353" t="s">
        <v>16</v>
      </c>
      <c r="AS2" s="353"/>
      <c r="AT2" s="353"/>
      <c r="AU2" s="353"/>
      <c r="AV2" s="353"/>
      <c r="AW2" s="353"/>
      <c r="AX2" s="353"/>
      <c r="AY2" s="353"/>
      <c r="AMC2" s="1"/>
    </row>
    <row r="3" spans="1:1017" s="3" customFormat="1" ht="32.1" customHeight="1" x14ac:dyDescent="0.2">
      <c r="A3" s="361"/>
      <c r="B3" s="362"/>
      <c r="C3" s="362"/>
      <c r="D3" s="363"/>
      <c r="E3" s="363"/>
      <c r="F3" s="363"/>
      <c r="G3" s="364"/>
      <c r="H3" s="365"/>
      <c r="I3" s="363"/>
      <c r="J3" s="363"/>
      <c r="K3" s="366"/>
      <c r="L3" s="366"/>
      <c r="M3" s="6" t="s">
        <v>17</v>
      </c>
      <c r="N3" s="6" t="s">
        <v>18</v>
      </c>
      <c r="O3" s="355" t="s">
        <v>19</v>
      </c>
      <c r="P3" s="355" t="s">
        <v>20</v>
      </c>
      <c r="Q3" s="355" t="s">
        <v>21</v>
      </c>
      <c r="R3" s="356" t="s">
        <v>22</v>
      </c>
      <c r="S3" s="7"/>
      <c r="T3" s="357" t="s">
        <v>23</v>
      </c>
      <c r="U3" s="357"/>
      <c r="V3" s="357"/>
      <c r="W3" s="357"/>
      <c r="X3" s="358" t="s">
        <v>24</v>
      </c>
      <c r="Y3" s="358"/>
      <c r="Z3" s="358"/>
      <c r="AA3" s="358"/>
      <c r="AB3" s="357" t="s">
        <v>23</v>
      </c>
      <c r="AC3" s="357"/>
      <c r="AD3" s="357"/>
      <c r="AE3" s="357"/>
      <c r="AF3" s="358" t="s">
        <v>24</v>
      </c>
      <c r="AG3" s="358"/>
      <c r="AH3" s="358"/>
      <c r="AI3" s="358"/>
      <c r="AJ3" s="357" t="s">
        <v>23</v>
      </c>
      <c r="AK3" s="357"/>
      <c r="AL3" s="357"/>
      <c r="AM3" s="357"/>
      <c r="AN3" s="358" t="s">
        <v>24</v>
      </c>
      <c r="AO3" s="358"/>
      <c r="AP3" s="358"/>
      <c r="AQ3" s="358"/>
      <c r="AR3" s="357" t="s">
        <v>23</v>
      </c>
      <c r="AS3" s="357"/>
      <c r="AT3" s="357"/>
      <c r="AU3" s="357"/>
      <c r="AV3" s="358" t="s">
        <v>24</v>
      </c>
      <c r="AW3" s="358"/>
      <c r="AX3" s="358"/>
      <c r="AY3" s="358"/>
      <c r="AMC3" s="1"/>
    </row>
    <row r="4" spans="1:1017" s="3" customFormat="1" ht="57.95" customHeight="1" x14ac:dyDescent="0.2">
      <c r="A4" s="361"/>
      <c r="B4" s="362"/>
      <c r="C4" s="362"/>
      <c r="D4" s="363"/>
      <c r="E4" s="363"/>
      <c r="F4" s="363"/>
      <c r="G4" s="364"/>
      <c r="H4" s="365"/>
      <c r="I4" s="363"/>
      <c r="J4" s="363"/>
      <c r="K4" s="366"/>
      <c r="L4" s="366"/>
      <c r="M4" s="8"/>
      <c r="N4" s="8"/>
      <c r="O4" s="355"/>
      <c r="P4" s="355"/>
      <c r="Q4" s="355"/>
      <c r="R4" s="356"/>
      <c r="S4" s="359" t="s">
        <v>25</v>
      </c>
      <c r="T4" s="9" t="s">
        <v>26</v>
      </c>
      <c r="U4" s="9" t="s">
        <v>27</v>
      </c>
      <c r="V4" s="9" t="s">
        <v>28</v>
      </c>
      <c r="W4" s="9" t="s">
        <v>29</v>
      </c>
      <c r="X4" s="10" t="s">
        <v>30</v>
      </c>
      <c r="Y4" s="10" t="s">
        <v>27</v>
      </c>
      <c r="Z4" s="10" t="s">
        <v>28</v>
      </c>
      <c r="AA4" s="10" t="s">
        <v>29</v>
      </c>
      <c r="AB4" s="9" t="s">
        <v>26</v>
      </c>
      <c r="AC4" s="9" t="s">
        <v>27</v>
      </c>
      <c r="AD4" s="9" t="s">
        <v>28</v>
      </c>
      <c r="AE4" s="9" t="s">
        <v>29</v>
      </c>
      <c r="AF4" s="10" t="s">
        <v>30</v>
      </c>
      <c r="AG4" s="10" t="s">
        <v>27</v>
      </c>
      <c r="AH4" s="10" t="s">
        <v>28</v>
      </c>
      <c r="AI4" s="10" t="s">
        <v>29</v>
      </c>
      <c r="AJ4" s="9" t="s">
        <v>26</v>
      </c>
      <c r="AK4" s="9" t="s">
        <v>27</v>
      </c>
      <c r="AL4" s="9" t="s">
        <v>28</v>
      </c>
      <c r="AM4" s="9" t="s">
        <v>29</v>
      </c>
      <c r="AN4" s="10" t="s">
        <v>30</v>
      </c>
      <c r="AO4" s="10" t="s">
        <v>27</v>
      </c>
      <c r="AP4" s="10" t="s">
        <v>28</v>
      </c>
      <c r="AQ4" s="10" t="s">
        <v>29</v>
      </c>
      <c r="AR4" s="9" t="s">
        <v>26</v>
      </c>
      <c r="AS4" s="9" t="s">
        <v>27</v>
      </c>
      <c r="AT4" s="9" t="s">
        <v>28</v>
      </c>
      <c r="AU4" s="9" t="s">
        <v>29</v>
      </c>
      <c r="AV4" s="10" t="s">
        <v>30</v>
      </c>
      <c r="AW4" s="10" t="s">
        <v>27</v>
      </c>
      <c r="AX4" s="10" t="s">
        <v>28</v>
      </c>
      <c r="AY4" s="10" t="s">
        <v>29</v>
      </c>
      <c r="AMC4" s="1"/>
    </row>
    <row r="5" spans="1:1017" s="15" customFormat="1" ht="119.45" customHeight="1" x14ac:dyDescent="0.25">
      <c r="A5" s="11"/>
      <c r="B5" s="12" t="s">
        <v>31</v>
      </c>
      <c r="C5" s="12"/>
      <c r="D5" s="13" t="s">
        <v>32</v>
      </c>
      <c r="E5" s="14"/>
      <c r="F5" s="351" t="s">
        <v>33</v>
      </c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9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MC5" s="16"/>
    </row>
    <row r="6" spans="1:1017" s="36" customFormat="1" ht="258.60000000000002" customHeight="1" x14ac:dyDescent="0.2">
      <c r="A6" s="17" t="s">
        <v>34</v>
      </c>
      <c r="B6" s="18" t="s">
        <v>35</v>
      </c>
      <c r="C6" s="19" t="s">
        <v>36</v>
      </c>
      <c r="D6" s="20"/>
      <c r="E6" s="21"/>
      <c r="F6" s="22" t="s">
        <v>37</v>
      </c>
      <c r="G6" s="23"/>
      <c r="H6" s="24"/>
      <c r="I6" s="25" t="s">
        <v>38</v>
      </c>
      <c r="J6" s="25" t="s">
        <v>38</v>
      </c>
      <c r="K6" s="26"/>
      <c r="L6" s="27"/>
      <c r="M6" s="27"/>
      <c r="N6" s="28"/>
      <c r="O6" s="29">
        <v>65</v>
      </c>
      <c r="P6" s="29">
        <v>6</v>
      </c>
      <c r="Q6" s="30"/>
      <c r="R6" s="30"/>
      <c r="S6" s="31"/>
      <c r="T6" s="32" t="s">
        <v>39</v>
      </c>
      <c r="U6" s="33" t="s">
        <v>40</v>
      </c>
      <c r="V6" s="34" t="s">
        <v>41</v>
      </c>
      <c r="W6" s="33" t="s">
        <v>42</v>
      </c>
      <c r="X6" s="35">
        <v>100</v>
      </c>
      <c r="Y6" s="35" t="s">
        <v>43</v>
      </c>
      <c r="Z6" s="34" t="s">
        <v>41</v>
      </c>
      <c r="AA6" s="34" t="s">
        <v>44</v>
      </c>
      <c r="AB6" s="341" t="s">
        <v>239</v>
      </c>
      <c r="AC6" s="341"/>
      <c r="AD6" s="341"/>
      <c r="AE6" s="341"/>
      <c r="AF6" s="35">
        <v>100</v>
      </c>
      <c r="AG6" s="35" t="s">
        <v>43</v>
      </c>
      <c r="AH6" s="34" t="s">
        <v>45</v>
      </c>
      <c r="AI6" s="34" t="s">
        <v>44</v>
      </c>
      <c r="AJ6" s="342" t="s">
        <v>46</v>
      </c>
      <c r="AK6" s="342"/>
      <c r="AL6" s="342"/>
      <c r="AM6" s="342"/>
      <c r="AN6" s="342"/>
      <c r="AO6" s="342"/>
      <c r="AP6" s="342"/>
      <c r="AQ6" s="342"/>
      <c r="AR6" s="342"/>
      <c r="AS6" s="342"/>
      <c r="AT6" s="342"/>
      <c r="AU6" s="342"/>
      <c r="AV6" s="342"/>
      <c r="AW6" s="342"/>
      <c r="AX6" s="342"/>
      <c r="AY6" s="342"/>
      <c r="AMC6" s="37"/>
    </row>
    <row r="7" spans="1:1017" s="36" customFormat="1" ht="210.6" customHeight="1" x14ac:dyDescent="0.2">
      <c r="A7" s="38" t="s">
        <v>34</v>
      </c>
      <c r="B7" s="39" t="s">
        <v>47</v>
      </c>
      <c r="C7" s="40" t="s">
        <v>48</v>
      </c>
      <c r="D7" s="41"/>
      <c r="E7" s="42"/>
      <c r="F7" s="43" t="s">
        <v>37</v>
      </c>
      <c r="G7" s="44"/>
      <c r="H7" s="45"/>
      <c r="I7" s="46" t="s">
        <v>38</v>
      </c>
      <c r="J7" s="46" t="s">
        <v>38</v>
      </c>
      <c r="K7" s="47"/>
      <c r="L7" s="48"/>
      <c r="M7" s="48"/>
      <c r="N7" s="49"/>
      <c r="O7" s="50">
        <v>43</v>
      </c>
      <c r="P7" s="50">
        <v>32</v>
      </c>
      <c r="Q7" s="51"/>
      <c r="R7" s="51"/>
      <c r="S7" s="52"/>
      <c r="T7" s="53" t="s">
        <v>49</v>
      </c>
      <c r="U7" s="54" t="s">
        <v>50</v>
      </c>
      <c r="V7" s="54" t="s">
        <v>51</v>
      </c>
      <c r="W7" s="54" t="s">
        <v>52</v>
      </c>
      <c r="X7" s="55" t="s">
        <v>53</v>
      </c>
      <c r="Y7" s="55" t="s">
        <v>43</v>
      </c>
      <c r="Z7" s="54" t="s">
        <v>54</v>
      </c>
      <c r="AA7" s="54" t="s">
        <v>55</v>
      </c>
      <c r="AB7" s="347" t="s">
        <v>56</v>
      </c>
      <c r="AC7" s="347"/>
      <c r="AD7" s="347"/>
      <c r="AE7" s="347"/>
      <c r="AF7" s="56">
        <v>100</v>
      </c>
      <c r="AG7" s="56" t="s">
        <v>43</v>
      </c>
      <c r="AH7" s="56" t="s">
        <v>57</v>
      </c>
      <c r="AI7" s="56" t="s">
        <v>58</v>
      </c>
      <c r="AJ7" s="344" t="s">
        <v>46</v>
      </c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MC7" s="37"/>
    </row>
    <row r="8" spans="1:1017" s="36" customFormat="1" ht="210.6" customHeight="1" x14ac:dyDescent="0.2">
      <c r="A8" s="348" t="s">
        <v>34</v>
      </c>
      <c r="B8" s="57" t="s">
        <v>59</v>
      </c>
      <c r="C8" s="58" t="s">
        <v>60</v>
      </c>
      <c r="D8" s="59"/>
      <c r="E8" s="60"/>
      <c r="F8" s="61"/>
      <c r="G8" s="62"/>
      <c r="H8" s="63"/>
      <c r="I8" s="64" t="s">
        <v>38</v>
      </c>
      <c r="J8" s="64" t="s">
        <v>38</v>
      </c>
      <c r="K8" s="65"/>
      <c r="L8" s="66"/>
      <c r="M8" s="66"/>
      <c r="N8" s="67"/>
      <c r="O8" s="68"/>
      <c r="P8" s="68"/>
      <c r="Q8" s="69"/>
      <c r="R8" s="69"/>
      <c r="S8" s="70"/>
      <c r="T8" s="71"/>
      <c r="U8" s="72"/>
      <c r="V8" s="72"/>
      <c r="W8" s="73"/>
      <c r="X8" s="74"/>
      <c r="Y8" s="74"/>
      <c r="Z8" s="72"/>
      <c r="AA8" s="72"/>
      <c r="AB8" s="75"/>
      <c r="AC8" s="76"/>
      <c r="AD8" s="76"/>
      <c r="AE8" s="77"/>
      <c r="AF8" s="74"/>
      <c r="AG8" s="74"/>
      <c r="AH8" s="72"/>
      <c r="AI8" s="72"/>
      <c r="AJ8" s="71"/>
      <c r="AK8" s="72"/>
      <c r="AL8" s="72"/>
      <c r="AM8" s="73"/>
      <c r="AN8" s="74"/>
      <c r="AO8" s="74"/>
      <c r="AP8" s="72"/>
      <c r="AQ8" s="72"/>
      <c r="AR8" s="75"/>
      <c r="AS8" s="76"/>
      <c r="AT8" s="76"/>
      <c r="AU8" s="77"/>
      <c r="AV8" s="74"/>
      <c r="AW8" s="74"/>
      <c r="AX8" s="72"/>
      <c r="AY8" s="72"/>
      <c r="AMC8" s="37"/>
    </row>
    <row r="9" spans="1:1017" s="36" customFormat="1" ht="60" customHeight="1" x14ac:dyDescent="0.2">
      <c r="A9" s="348"/>
      <c r="B9" s="78" t="s">
        <v>61</v>
      </c>
      <c r="C9" s="58"/>
      <c r="D9" s="59"/>
      <c r="E9" s="68" t="s">
        <v>62</v>
      </c>
      <c r="F9" s="61"/>
      <c r="G9" s="62"/>
      <c r="H9" s="63"/>
      <c r="I9" s="64" t="s">
        <v>63</v>
      </c>
      <c r="J9" s="64" t="s">
        <v>63</v>
      </c>
      <c r="K9" s="65"/>
      <c r="L9" s="66"/>
      <c r="M9" s="66"/>
      <c r="N9" s="67"/>
      <c r="O9" s="68">
        <v>76</v>
      </c>
      <c r="P9" s="68">
        <v>3</v>
      </c>
      <c r="Q9" s="69"/>
      <c r="R9" s="69"/>
      <c r="S9" s="70"/>
      <c r="T9" s="71">
        <v>1</v>
      </c>
      <c r="U9" s="72" t="s">
        <v>43</v>
      </c>
      <c r="V9" s="72" t="s">
        <v>41</v>
      </c>
      <c r="W9" s="73" t="s">
        <v>64</v>
      </c>
      <c r="X9" s="71">
        <v>1</v>
      </c>
      <c r="Y9" s="72" t="s">
        <v>43</v>
      </c>
      <c r="Z9" s="72" t="s">
        <v>41</v>
      </c>
      <c r="AA9" s="73" t="s">
        <v>64</v>
      </c>
      <c r="AB9" s="71">
        <v>1</v>
      </c>
      <c r="AC9" s="72" t="s">
        <v>43</v>
      </c>
      <c r="AD9" s="72" t="s">
        <v>41</v>
      </c>
      <c r="AE9" s="73" t="s">
        <v>64</v>
      </c>
      <c r="AF9" s="71">
        <v>1</v>
      </c>
      <c r="AG9" s="72" t="s">
        <v>43</v>
      </c>
      <c r="AH9" s="72" t="s">
        <v>41</v>
      </c>
      <c r="AI9" s="73" t="s">
        <v>64</v>
      </c>
      <c r="AJ9" s="346" t="s">
        <v>46</v>
      </c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MC9" s="37"/>
    </row>
    <row r="10" spans="1:1017" s="36" customFormat="1" ht="69" x14ac:dyDescent="0.45">
      <c r="A10" s="348"/>
      <c r="B10" s="79" t="s">
        <v>65</v>
      </c>
      <c r="C10" s="263" t="s">
        <v>206</v>
      </c>
      <c r="D10" s="59"/>
      <c r="E10" s="60"/>
      <c r="F10" s="61"/>
      <c r="G10" s="62"/>
      <c r="H10" s="63"/>
      <c r="I10" s="64" t="s">
        <v>66</v>
      </c>
      <c r="J10" s="64" t="s">
        <v>66</v>
      </c>
      <c r="K10" s="65"/>
      <c r="L10" s="66"/>
      <c r="M10" s="66"/>
      <c r="N10" s="67"/>
      <c r="O10" s="68">
        <v>15</v>
      </c>
      <c r="P10" s="68"/>
      <c r="Q10" s="69"/>
      <c r="R10" s="69"/>
      <c r="S10" s="70"/>
      <c r="T10" s="269">
        <v>1</v>
      </c>
      <c r="U10" s="264" t="s">
        <v>43</v>
      </c>
      <c r="V10" s="270" t="s">
        <v>41</v>
      </c>
      <c r="W10" s="74" t="s">
        <v>64</v>
      </c>
      <c r="X10" s="271">
        <v>1</v>
      </c>
      <c r="Y10" s="74" t="s">
        <v>43</v>
      </c>
      <c r="Z10" s="270" t="s">
        <v>41</v>
      </c>
      <c r="AA10" s="264" t="s">
        <v>64</v>
      </c>
      <c r="AB10" s="272">
        <v>1</v>
      </c>
      <c r="AC10" s="76" t="s">
        <v>43</v>
      </c>
      <c r="AD10" s="273" t="s">
        <v>41</v>
      </c>
      <c r="AE10" s="77" t="s">
        <v>64</v>
      </c>
      <c r="AF10" s="271">
        <v>1</v>
      </c>
      <c r="AG10" s="74" t="s">
        <v>43</v>
      </c>
      <c r="AH10" s="270" t="s">
        <v>41</v>
      </c>
      <c r="AI10" s="264" t="s">
        <v>64</v>
      </c>
      <c r="AJ10" s="350" t="s">
        <v>207</v>
      </c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MC10" s="37"/>
    </row>
    <row r="11" spans="1:1017" s="36" customFormat="1" ht="180" customHeight="1" x14ac:dyDescent="0.2">
      <c r="A11" s="80" t="s">
        <v>34</v>
      </c>
      <c r="B11" s="81" t="s">
        <v>67</v>
      </c>
      <c r="C11" s="82" t="s">
        <v>68</v>
      </c>
      <c r="D11" s="83"/>
      <c r="E11" s="84"/>
      <c r="F11" s="85" t="s">
        <v>37</v>
      </c>
      <c r="G11" s="86"/>
      <c r="H11" s="87"/>
      <c r="I11" s="88" t="s">
        <v>69</v>
      </c>
      <c r="J11" s="88" t="s">
        <v>69</v>
      </c>
      <c r="K11" s="88"/>
      <c r="L11" s="89"/>
      <c r="M11" s="89"/>
      <c r="N11" s="90"/>
      <c r="O11" s="91"/>
      <c r="P11" s="91">
        <v>24</v>
      </c>
      <c r="Q11" s="92"/>
      <c r="R11" s="92"/>
      <c r="S11" s="93"/>
      <c r="T11" s="94" t="s">
        <v>70</v>
      </c>
      <c r="U11" s="95" t="s">
        <v>71</v>
      </c>
      <c r="V11" s="95" t="s">
        <v>72</v>
      </c>
      <c r="W11" s="95" t="s">
        <v>73</v>
      </c>
      <c r="X11" s="94">
        <v>1</v>
      </c>
      <c r="Y11" s="96" t="s">
        <v>43</v>
      </c>
      <c r="Z11" s="97" t="s">
        <v>41</v>
      </c>
      <c r="AA11" s="97" t="s">
        <v>64</v>
      </c>
      <c r="AB11" s="94">
        <v>1</v>
      </c>
      <c r="AC11" s="95" t="s">
        <v>43</v>
      </c>
      <c r="AD11" s="95" t="s">
        <v>41</v>
      </c>
      <c r="AE11" s="95" t="s">
        <v>74</v>
      </c>
      <c r="AF11" s="94">
        <v>1</v>
      </c>
      <c r="AG11" s="96" t="s">
        <v>43</v>
      </c>
      <c r="AH11" s="97" t="s">
        <v>41</v>
      </c>
      <c r="AI11" s="97" t="s">
        <v>74</v>
      </c>
      <c r="AJ11" s="94" t="s">
        <v>75</v>
      </c>
      <c r="AK11" s="95" t="s">
        <v>76</v>
      </c>
      <c r="AL11" s="95" t="s">
        <v>72</v>
      </c>
      <c r="AM11" s="95" t="s">
        <v>77</v>
      </c>
      <c r="AN11" s="94">
        <v>1</v>
      </c>
      <c r="AO11" s="96" t="s">
        <v>43</v>
      </c>
      <c r="AP11" s="97" t="s">
        <v>41</v>
      </c>
      <c r="AQ11" s="97" t="s">
        <v>64</v>
      </c>
      <c r="AR11" s="94">
        <v>1</v>
      </c>
      <c r="AS11" s="95" t="s">
        <v>43</v>
      </c>
      <c r="AT11" s="95" t="s">
        <v>41</v>
      </c>
      <c r="AU11" s="95" t="s">
        <v>78</v>
      </c>
      <c r="AV11" s="94">
        <v>1</v>
      </c>
      <c r="AW11" s="96" t="s">
        <v>43</v>
      </c>
      <c r="AX11" s="97" t="s">
        <v>41</v>
      </c>
      <c r="AY11" s="97" t="s">
        <v>78</v>
      </c>
      <c r="AMC11" s="37"/>
    </row>
    <row r="12" spans="1:1017" s="101" customFormat="1" ht="111" customHeight="1" x14ac:dyDescent="0.25">
      <c r="A12" s="11"/>
      <c r="B12" s="12" t="s">
        <v>79</v>
      </c>
      <c r="C12" s="12"/>
      <c r="D12" s="13" t="s">
        <v>32</v>
      </c>
      <c r="E12" s="98"/>
      <c r="F12" s="349" t="s">
        <v>80</v>
      </c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99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</row>
    <row r="13" spans="1:1017" s="108" customFormat="1" ht="227.45" customHeight="1" x14ac:dyDescent="0.25">
      <c r="A13" s="102" t="s">
        <v>81</v>
      </c>
      <c r="B13" s="103" t="s">
        <v>82</v>
      </c>
      <c r="C13" s="104" t="s">
        <v>60</v>
      </c>
      <c r="D13" s="20"/>
      <c r="E13" s="105"/>
      <c r="F13" s="22" t="s">
        <v>37</v>
      </c>
      <c r="G13" s="106"/>
      <c r="H13" s="106"/>
      <c r="I13" s="107">
        <v>10</v>
      </c>
      <c r="J13" s="107">
        <v>10</v>
      </c>
      <c r="K13" s="107"/>
      <c r="L13" s="107"/>
      <c r="M13" s="107"/>
      <c r="N13" s="107"/>
      <c r="O13" s="107">
        <v>49</v>
      </c>
      <c r="P13" s="107">
        <v>15</v>
      </c>
      <c r="Q13" s="107"/>
      <c r="R13" s="107">
        <v>18</v>
      </c>
      <c r="S13" s="107"/>
      <c r="T13" s="32" t="s">
        <v>83</v>
      </c>
      <c r="U13" s="35" t="s">
        <v>84</v>
      </c>
      <c r="V13" s="34" t="s">
        <v>41</v>
      </c>
      <c r="W13" s="33" t="s">
        <v>85</v>
      </c>
      <c r="X13" s="35">
        <v>100</v>
      </c>
      <c r="Y13" s="35" t="s">
        <v>43</v>
      </c>
      <c r="Z13" s="35" t="s">
        <v>41</v>
      </c>
      <c r="AA13" s="35" t="s">
        <v>238</v>
      </c>
      <c r="AB13" s="341" t="s">
        <v>240</v>
      </c>
      <c r="AC13" s="341"/>
      <c r="AD13" s="341"/>
      <c r="AE13" s="341"/>
      <c r="AF13" s="35">
        <v>100</v>
      </c>
      <c r="AG13" s="35" t="s">
        <v>43</v>
      </c>
      <c r="AH13" s="35" t="s">
        <v>41</v>
      </c>
      <c r="AI13" s="35">
        <v>4.5</v>
      </c>
      <c r="AJ13" s="342" t="s">
        <v>46</v>
      </c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</row>
    <row r="14" spans="1:1017" ht="105.75" hidden="1" customHeight="1" x14ac:dyDescent="0.9">
      <c r="B14" s="109" t="s">
        <v>86</v>
      </c>
      <c r="C14" s="110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 t="s">
        <v>87</v>
      </c>
      <c r="P14" s="112">
        <v>3</v>
      </c>
      <c r="Q14" s="112"/>
      <c r="R14" s="112">
        <v>9</v>
      </c>
      <c r="S14" s="112" t="s">
        <v>88</v>
      </c>
      <c r="T14" s="113"/>
      <c r="U14" s="113" t="s">
        <v>89</v>
      </c>
      <c r="V14" s="113" t="s">
        <v>41</v>
      </c>
      <c r="W14" s="113" t="s">
        <v>90</v>
      </c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 t="s">
        <v>89</v>
      </c>
      <c r="AL14" s="113" t="s">
        <v>41</v>
      </c>
      <c r="AM14" s="113" t="s">
        <v>90</v>
      </c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</row>
    <row r="15" spans="1:1017" ht="61.5" hidden="1" customHeight="1" x14ac:dyDescent="0.9">
      <c r="B15" s="109" t="s">
        <v>91</v>
      </c>
      <c r="C15" s="110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2">
        <v>10</v>
      </c>
      <c r="P15" s="112">
        <v>12</v>
      </c>
      <c r="Q15" s="112"/>
      <c r="R15" s="112"/>
      <c r="S15" s="112">
        <v>2</v>
      </c>
      <c r="T15" s="113"/>
      <c r="U15" s="113" t="s">
        <v>92</v>
      </c>
      <c r="V15" s="113" t="s">
        <v>41</v>
      </c>
      <c r="W15" s="113" t="s">
        <v>93</v>
      </c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 t="s">
        <v>92</v>
      </c>
      <c r="AL15" s="113" t="s">
        <v>41</v>
      </c>
      <c r="AM15" s="113" t="s">
        <v>93</v>
      </c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</row>
    <row r="16" spans="1:1017" ht="61.5" hidden="1" customHeight="1" x14ac:dyDescent="0.9">
      <c r="B16" s="109" t="s">
        <v>94</v>
      </c>
      <c r="C16" s="110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2">
        <v>16</v>
      </c>
      <c r="P16" s="112">
        <v>6</v>
      </c>
      <c r="Q16" s="112"/>
      <c r="R16" s="112">
        <v>2</v>
      </c>
      <c r="S16" s="112">
        <v>3</v>
      </c>
      <c r="T16" s="113"/>
      <c r="U16" s="113" t="s">
        <v>95</v>
      </c>
      <c r="V16" s="113" t="s">
        <v>41</v>
      </c>
      <c r="W16" s="113" t="s">
        <v>96</v>
      </c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 t="s">
        <v>95</v>
      </c>
      <c r="AL16" s="113" t="s">
        <v>41</v>
      </c>
      <c r="AM16" s="113" t="s">
        <v>96</v>
      </c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</row>
    <row r="17" spans="1:51" ht="61.5" hidden="1" customHeight="1" x14ac:dyDescent="0.9">
      <c r="B17" s="114" t="s">
        <v>97</v>
      </c>
      <c r="C17" s="110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2">
        <v>8</v>
      </c>
      <c r="P17" s="112"/>
      <c r="Q17" s="112"/>
      <c r="R17" s="112">
        <v>4</v>
      </c>
      <c r="S17" s="112">
        <v>2</v>
      </c>
      <c r="T17" s="113"/>
      <c r="U17" s="113" t="s">
        <v>95</v>
      </c>
      <c r="V17" s="113" t="s">
        <v>41</v>
      </c>
      <c r="W17" s="113" t="s">
        <v>93</v>
      </c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 t="s">
        <v>95</v>
      </c>
      <c r="AL17" s="113" t="s">
        <v>41</v>
      </c>
      <c r="AM17" s="113" t="s">
        <v>93</v>
      </c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</row>
    <row r="18" spans="1:51" ht="61.5" hidden="1" customHeight="1" x14ac:dyDescent="0.9">
      <c r="B18" s="114" t="s">
        <v>98</v>
      </c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2">
        <v>8</v>
      </c>
      <c r="P18" s="112"/>
      <c r="Q18" s="112"/>
      <c r="R18" s="112">
        <v>9</v>
      </c>
      <c r="S18" s="112">
        <v>2</v>
      </c>
      <c r="T18" s="113"/>
      <c r="U18" s="113" t="s">
        <v>95</v>
      </c>
      <c r="V18" s="113" t="s">
        <v>41</v>
      </c>
      <c r="W18" s="113" t="s">
        <v>93</v>
      </c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 t="s">
        <v>95</v>
      </c>
      <c r="AL18" s="113" t="s">
        <v>41</v>
      </c>
      <c r="AM18" s="113" t="s">
        <v>93</v>
      </c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</row>
    <row r="19" spans="1:51" ht="61.5" hidden="1" customHeight="1" x14ac:dyDescent="0.9">
      <c r="B19" s="115" t="s">
        <v>99</v>
      </c>
      <c r="C19" s="110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6"/>
      <c r="P19" s="116"/>
      <c r="Q19" s="116"/>
      <c r="R19" s="112">
        <v>9</v>
      </c>
      <c r="S19" s="112">
        <v>1</v>
      </c>
      <c r="T19" s="113"/>
      <c r="U19" s="113" t="s">
        <v>100</v>
      </c>
      <c r="V19" s="113" t="s">
        <v>41</v>
      </c>
      <c r="W19" s="113" t="s">
        <v>101</v>
      </c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 t="s">
        <v>100</v>
      </c>
      <c r="AL19" s="113" t="s">
        <v>41</v>
      </c>
      <c r="AM19" s="113" t="s">
        <v>101</v>
      </c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</row>
    <row r="20" spans="1:51" ht="61.5" hidden="1" customHeight="1" x14ac:dyDescent="0.25"/>
    <row r="21" spans="1:51" ht="206.25" customHeight="1" x14ac:dyDescent="0.25">
      <c r="A21" s="117" t="s">
        <v>81</v>
      </c>
      <c r="B21" s="118" t="s">
        <v>102</v>
      </c>
      <c r="C21" s="117" t="s">
        <v>103</v>
      </c>
      <c r="D21" s="119"/>
      <c r="E21" s="119"/>
      <c r="F21" s="119" t="s">
        <v>37</v>
      </c>
      <c r="G21" s="119"/>
      <c r="H21" s="119"/>
      <c r="I21" s="120">
        <v>10</v>
      </c>
      <c r="J21" s="120">
        <v>10</v>
      </c>
      <c r="K21" s="119"/>
      <c r="L21" s="119"/>
      <c r="M21" s="119"/>
      <c r="N21" s="119"/>
      <c r="O21" s="121">
        <v>41</v>
      </c>
      <c r="P21" s="121">
        <v>40</v>
      </c>
      <c r="Q21" s="119"/>
      <c r="R21" s="119"/>
      <c r="S21" s="119"/>
      <c r="T21" s="56" t="s">
        <v>104</v>
      </c>
      <c r="U21" s="119" t="s">
        <v>105</v>
      </c>
      <c r="V21" s="119" t="s">
        <v>41</v>
      </c>
      <c r="W21" s="119" t="s">
        <v>106</v>
      </c>
      <c r="X21" s="119">
        <v>100</v>
      </c>
      <c r="Y21" s="119" t="s">
        <v>43</v>
      </c>
      <c r="Z21" s="119" t="s">
        <v>57</v>
      </c>
      <c r="AA21" s="119" t="s">
        <v>58</v>
      </c>
      <c r="AB21" s="343" t="s">
        <v>107</v>
      </c>
      <c r="AC21" s="343"/>
      <c r="AD21" s="343"/>
      <c r="AE21" s="343"/>
      <c r="AF21" s="119">
        <v>100</v>
      </c>
      <c r="AG21" s="119" t="s">
        <v>43</v>
      </c>
      <c r="AH21" s="119" t="s">
        <v>57</v>
      </c>
      <c r="AI21" s="119" t="s">
        <v>58</v>
      </c>
      <c r="AJ21" s="344" t="s">
        <v>46</v>
      </c>
      <c r="AK21" s="344"/>
      <c r="AL21" s="344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/>
      <c r="AW21" s="344"/>
      <c r="AX21" s="344"/>
      <c r="AY21" s="344"/>
    </row>
    <row r="22" spans="1:51" ht="99.6" customHeight="1" x14ac:dyDescent="0.25">
      <c r="A22" s="345" t="s">
        <v>108</v>
      </c>
      <c r="B22" s="122" t="s">
        <v>59</v>
      </c>
      <c r="C22" s="123" t="s">
        <v>60</v>
      </c>
      <c r="D22" s="124"/>
      <c r="E22" s="124"/>
      <c r="F22" s="61" t="s">
        <v>109</v>
      </c>
      <c r="G22" s="124"/>
      <c r="H22" s="124"/>
      <c r="I22" s="125">
        <v>8</v>
      </c>
      <c r="J22" s="125">
        <v>8</v>
      </c>
      <c r="K22" s="125"/>
      <c r="L22" s="125"/>
      <c r="M22" s="125"/>
      <c r="N22" s="125"/>
      <c r="O22" s="125">
        <v>75</v>
      </c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</row>
    <row r="23" spans="1:51" ht="53.1" customHeight="1" x14ac:dyDescent="0.25">
      <c r="A23" s="345"/>
      <c r="B23" s="78" t="s">
        <v>110</v>
      </c>
      <c r="C23" s="126"/>
      <c r="D23" s="124"/>
      <c r="E23" s="68" t="s">
        <v>62</v>
      </c>
      <c r="F23" s="124"/>
      <c r="G23" s="124"/>
      <c r="H23" s="124"/>
      <c r="I23" s="125">
        <v>3</v>
      </c>
      <c r="J23" s="125">
        <v>3</v>
      </c>
      <c r="K23" s="125"/>
      <c r="L23" s="125"/>
      <c r="M23" s="125"/>
      <c r="N23" s="125"/>
      <c r="O23" s="125">
        <v>50</v>
      </c>
      <c r="P23" s="124"/>
      <c r="Q23" s="124"/>
      <c r="R23" s="124"/>
      <c r="S23" s="124"/>
      <c r="T23" s="71">
        <v>1</v>
      </c>
      <c r="U23" s="74" t="s">
        <v>43</v>
      </c>
      <c r="V23" s="74" t="s">
        <v>57</v>
      </c>
      <c r="W23" s="339" t="s">
        <v>64</v>
      </c>
      <c r="X23" s="71">
        <v>1</v>
      </c>
      <c r="Y23" s="74" t="s">
        <v>43</v>
      </c>
      <c r="Z23" s="74" t="s">
        <v>57</v>
      </c>
      <c r="AA23" s="340" t="s">
        <v>64</v>
      </c>
      <c r="AB23" s="71">
        <v>1</v>
      </c>
      <c r="AC23" s="74" t="s">
        <v>43</v>
      </c>
      <c r="AD23" s="74" t="s">
        <v>57</v>
      </c>
      <c r="AE23" s="340" t="s">
        <v>64</v>
      </c>
      <c r="AF23" s="71">
        <v>1</v>
      </c>
      <c r="AG23" s="74" t="s">
        <v>43</v>
      </c>
      <c r="AH23" s="74" t="s">
        <v>57</v>
      </c>
      <c r="AI23" s="340" t="s">
        <v>64</v>
      </c>
      <c r="AJ23" s="346" t="s">
        <v>46</v>
      </c>
      <c r="AK23" s="346"/>
      <c r="AL23" s="346"/>
      <c r="AM23" s="346"/>
      <c r="AN23" s="346"/>
      <c r="AO23" s="346"/>
      <c r="AP23" s="346"/>
      <c r="AQ23" s="346"/>
      <c r="AR23" s="346"/>
      <c r="AS23" s="346"/>
      <c r="AT23" s="346"/>
      <c r="AU23" s="346"/>
      <c r="AV23" s="346"/>
      <c r="AW23" s="346"/>
      <c r="AX23" s="346"/>
      <c r="AY23" s="346"/>
    </row>
    <row r="24" spans="1:51" ht="63" customHeight="1" x14ac:dyDescent="0.25">
      <c r="A24" s="345"/>
      <c r="B24" s="79" t="s">
        <v>111</v>
      </c>
      <c r="C24" s="126"/>
      <c r="D24" s="124"/>
      <c r="E24" s="68" t="s">
        <v>62</v>
      </c>
      <c r="F24" s="124"/>
      <c r="G24" s="124"/>
      <c r="H24" s="124"/>
      <c r="I24" s="125">
        <v>5</v>
      </c>
      <c r="J24" s="125">
        <v>5</v>
      </c>
      <c r="K24" s="125"/>
      <c r="L24" s="125"/>
      <c r="M24" s="125"/>
      <c r="N24" s="125"/>
      <c r="O24" s="125">
        <v>25</v>
      </c>
      <c r="P24" s="124"/>
      <c r="Q24" s="124"/>
      <c r="R24" s="124"/>
      <c r="S24" s="124"/>
      <c r="T24" s="124"/>
      <c r="U24" s="74" t="s">
        <v>43</v>
      </c>
      <c r="V24" s="74" t="s">
        <v>57</v>
      </c>
      <c r="W24" s="74" t="s">
        <v>74</v>
      </c>
      <c r="X24" s="71">
        <v>1</v>
      </c>
      <c r="Y24" s="74" t="s">
        <v>43</v>
      </c>
      <c r="Z24" s="74" t="s">
        <v>57</v>
      </c>
      <c r="AA24" s="74" t="s">
        <v>74</v>
      </c>
      <c r="AB24" s="71">
        <v>1</v>
      </c>
      <c r="AC24" s="74" t="s">
        <v>43</v>
      </c>
      <c r="AD24" s="74" t="s">
        <v>57</v>
      </c>
      <c r="AE24" s="74" t="s">
        <v>74</v>
      </c>
      <c r="AF24" s="71">
        <v>1</v>
      </c>
      <c r="AG24" s="74" t="s">
        <v>43</v>
      </c>
      <c r="AH24" s="74" t="s">
        <v>57</v>
      </c>
      <c r="AI24" s="74" t="s">
        <v>74</v>
      </c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  <c r="AW24" s="346"/>
      <c r="AX24" s="346"/>
      <c r="AY24" s="346"/>
    </row>
    <row r="25" spans="1:51" ht="178.5" customHeight="1" x14ac:dyDescent="0.55000000000000004">
      <c r="A25" s="127" t="s">
        <v>81</v>
      </c>
      <c r="B25" s="128" t="s">
        <v>67</v>
      </c>
      <c r="C25" s="129" t="s">
        <v>112</v>
      </c>
      <c r="D25" s="130"/>
      <c r="E25" s="130"/>
      <c r="F25" s="85" t="s">
        <v>37</v>
      </c>
      <c r="G25" s="131"/>
      <c r="H25" s="131"/>
      <c r="I25" s="88" t="s">
        <v>113</v>
      </c>
      <c r="J25" s="88" t="s">
        <v>113</v>
      </c>
      <c r="K25" s="88"/>
      <c r="L25" s="89"/>
      <c r="M25" s="89"/>
      <c r="N25" s="90"/>
      <c r="O25" s="91"/>
      <c r="P25" s="91">
        <v>20</v>
      </c>
      <c r="Q25" s="131"/>
      <c r="R25" s="131"/>
      <c r="S25" s="131"/>
      <c r="T25" s="132" t="s">
        <v>114</v>
      </c>
      <c r="U25" s="132" t="s">
        <v>115</v>
      </c>
      <c r="V25" s="95" t="s">
        <v>72</v>
      </c>
      <c r="W25" s="132" t="s">
        <v>116</v>
      </c>
      <c r="X25" s="94">
        <v>1</v>
      </c>
      <c r="Y25" s="96" t="s">
        <v>43</v>
      </c>
      <c r="Z25" s="97" t="s">
        <v>41</v>
      </c>
      <c r="AA25" s="97" t="s">
        <v>64</v>
      </c>
      <c r="AB25" s="94">
        <v>1</v>
      </c>
      <c r="AC25" s="95" t="s">
        <v>43</v>
      </c>
      <c r="AD25" s="95" t="s">
        <v>41</v>
      </c>
      <c r="AE25" s="95" t="s">
        <v>74</v>
      </c>
      <c r="AF25" s="94">
        <v>1</v>
      </c>
      <c r="AG25" s="96" t="s">
        <v>43</v>
      </c>
      <c r="AH25" s="97" t="s">
        <v>41</v>
      </c>
      <c r="AI25" s="97" t="s">
        <v>74</v>
      </c>
      <c r="AJ25" s="132" t="s">
        <v>117</v>
      </c>
      <c r="AK25" s="132" t="s">
        <v>118</v>
      </c>
      <c r="AL25" s="95" t="s">
        <v>72</v>
      </c>
      <c r="AM25" s="132" t="s">
        <v>119</v>
      </c>
      <c r="AN25" s="94">
        <v>1</v>
      </c>
      <c r="AO25" s="96" t="s">
        <v>43</v>
      </c>
      <c r="AP25" s="97" t="s">
        <v>41</v>
      </c>
      <c r="AQ25" s="97" t="s">
        <v>64</v>
      </c>
      <c r="AR25" s="94">
        <v>1</v>
      </c>
      <c r="AS25" s="95" t="s">
        <v>43</v>
      </c>
      <c r="AT25" s="95" t="s">
        <v>41</v>
      </c>
      <c r="AU25" s="95" t="s">
        <v>78</v>
      </c>
      <c r="AV25" s="94">
        <v>1</v>
      </c>
      <c r="AW25" s="96" t="s">
        <v>43</v>
      </c>
      <c r="AX25" s="97" t="s">
        <v>41</v>
      </c>
      <c r="AY25" s="97" t="s">
        <v>78</v>
      </c>
    </row>
    <row r="26" spans="1:51" ht="54.95" customHeight="1" x14ac:dyDescent="0.25"/>
  </sheetData>
  <mergeCells count="49">
    <mergeCell ref="T1:AI1"/>
    <mergeCell ref="AJ1:AY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O2:R2"/>
    <mergeCell ref="T2:AA2"/>
    <mergeCell ref="AB2:AI2"/>
    <mergeCell ref="AJ2:AQ2"/>
    <mergeCell ref="AR2:AY2"/>
    <mergeCell ref="O3:O4"/>
    <mergeCell ref="P3:P4"/>
    <mergeCell ref="Q3:Q4"/>
    <mergeCell ref="R3:R4"/>
    <mergeCell ref="T3:W3"/>
    <mergeCell ref="X3:AA3"/>
    <mergeCell ref="AB3:AE3"/>
    <mergeCell ref="AF3:AI3"/>
    <mergeCell ref="AJ3:AM3"/>
    <mergeCell ref="AN3:AQ3"/>
    <mergeCell ref="AR3:AU3"/>
    <mergeCell ref="AV3:AY3"/>
    <mergeCell ref="S4:S5"/>
    <mergeCell ref="F5:R5"/>
    <mergeCell ref="T5:AI5"/>
    <mergeCell ref="AJ5:AY5"/>
    <mergeCell ref="AB6:AE6"/>
    <mergeCell ref="AJ6:AY6"/>
    <mergeCell ref="AB7:AE7"/>
    <mergeCell ref="AJ7:AY7"/>
    <mergeCell ref="A8:A10"/>
    <mergeCell ref="AJ9:AY9"/>
    <mergeCell ref="F12:R12"/>
    <mergeCell ref="AJ10:AY10"/>
    <mergeCell ref="AB13:AE13"/>
    <mergeCell ref="AJ13:AY13"/>
    <mergeCell ref="AB21:AE21"/>
    <mergeCell ref="AJ21:AY21"/>
    <mergeCell ref="A22:A24"/>
    <mergeCell ref="AJ23:AY24"/>
  </mergeCells>
  <dataValidations count="3">
    <dataValidation type="list" allowBlank="1" showInputMessage="1" showErrorMessage="1" sqref="AG6 AK10:AK12 AK8 AO8 AW8 AC9 AO10:AO12 AW10:AW12 AW25 AC12 AS12 Y25 AG25 AO25 AG8:AG13 Y6:Y13 U6:U13">
      <formula1>mod</formula1>
      <formula2>0</formula2>
    </dataValidation>
    <dataValidation type="list" allowBlank="1" showInputMessage="1" showErrorMessage="1" sqref="AH6 AL10:AL12 AL8 AP8 AX8 AD9 AP10:AP12 AX10:AX12 AX25 AD12 AT12 V25 Z25 AH25 AL25 AP25 AH8:AH13 Z6:Z13 V6:V13">
      <formula1>nat</formula1>
      <formula2>0</formula2>
    </dataValidation>
    <dataValidation type="list" allowBlank="1" showInputMessage="1" showErrorMessage="1" sqref="K25 K13 K6:K11">
      <formula1>sections_cnu</formula1>
      <formula2>0</formula2>
    </dataValidation>
  </dataValidations>
  <pageMargins left="0.23611111111111099" right="0.23611111111111099" top="0" bottom="0" header="0.51180555555555496" footer="0.51180555555555496"/>
  <pageSetup paperSize="8" firstPageNumber="0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2"/>
  <sheetViews>
    <sheetView tabSelected="1" zoomScale="30" zoomScaleNormal="30" workbookViewId="0">
      <pane xSplit="1" ySplit="4" topLeftCell="L5" activePane="bottomRight" state="frozen"/>
      <selection pane="topRight" activeCell="AH1" sqref="AH1"/>
      <selection pane="bottomLeft" activeCell="A5" sqref="A5"/>
      <selection pane="bottomRight" activeCell="X6" sqref="X6"/>
    </sheetView>
  </sheetViews>
  <sheetFormatPr baseColWidth="10" defaultColWidth="11.5703125" defaultRowHeight="15" x14ac:dyDescent="0.25"/>
  <cols>
    <col min="1" max="1" width="28.85546875" style="1" customWidth="1"/>
    <col min="2" max="2" width="142.85546875" style="1" customWidth="1"/>
    <col min="3" max="3" width="56.42578125" style="2" customWidth="1"/>
    <col min="4" max="4" width="39.28515625" style="1" customWidth="1"/>
    <col min="5" max="5" width="47.7109375" style="1" customWidth="1"/>
    <col min="6" max="6" width="52" style="1" customWidth="1"/>
    <col min="7" max="7" width="12.140625" style="1" customWidth="1"/>
    <col min="8" max="8" width="14.140625" style="1" customWidth="1"/>
    <col min="9" max="9" width="11.5703125" style="1"/>
    <col min="10" max="10" width="11.140625" style="1" customWidth="1"/>
    <col min="11" max="14" width="9.140625" style="1" customWidth="1"/>
    <col min="15" max="15" width="31" style="1" customWidth="1"/>
    <col min="16" max="16" width="20.140625" style="1" customWidth="1"/>
    <col min="17" max="17" width="12.85546875" style="1" customWidth="1"/>
    <col min="18" max="18" width="23.7109375" style="1" customWidth="1"/>
    <col min="19" max="19" width="65" style="1" hidden="1" customWidth="1"/>
    <col min="20" max="20" width="103.42578125" style="1" customWidth="1"/>
    <col min="21" max="21" width="29.140625" style="1" customWidth="1"/>
    <col min="22" max="22" width="30.140625" style="1" customWidth="1"/>
    <col min="23" max="23" width="62.140625" style="1" customWidth="1"/>
    <col min="24" max="24" width="41.28515625" style="1" customWidth="1"/>
    <col min="25" max="25" width="40.7109375" style="1" customWidth="1"/>
    <col min="26" max="26" width="35.85546875" style="1" customWidth="1"/>
    <col min="27" max="27" width="45.85546875" style="1" customWidth="1"/>
    <col min="28" max="28" width="53.140625" style="1" customWidth="1"/>
    <col min="29" max="29" width="12.7109375" style="1" customWidth="1"/>
    <col min="30" max="30" width="32.42578125" style="1" customWidth="1"/>
    <col min="31" max="31" width="35.140625" style="1" customWidth="1"/>
    <col min="32" max="32" width="41.5703125" style="1" customWidth="1"/>
    <col min="33" max="33" width="30.85546875" style="1" customWidth="1"/>
    <col min="34" max="34" width="31.85546875" style="1" customWidth="1"/>
    <col min="35" max="35" width="39.7109375" style="1" customWidth="1"/>
    <col min="36" max="36" width="17.7109375" style="1" customWidth="1"/>
    <col min="37" max="37" width="18.7109375" style="1" customWidth="1"/>
    <col min="38" max="38" width="15.42578125" style="1" customWidth="1"/>
    <col min="39" max="40" width="20.140625" style="1" customWidth="1"/>
    <col min="41" max="41" width="15.42578125" style="1" customWidth="1"/>
    <col min="42" max="42" width="17.28515625" style="1" customWidth="1"/>
    <col min="43" max="43" width="31.5703125" style="1" customWidth="1"/>
    <col min="44" max="44" width="17.28515625" style="1" customWidth="1"/>
    <col min="45" max="45" width="14" style="1" customWidth="1"/>
    <col min="46" max="46" width="14.85546875" style="1" customWidth="1"/>
    <col min="47" max="47" width="14.42578125" style="1" customWidth="1"/>
    <col min="48" max="48" width="18.7109375" style="1" customWidth="1"/>
    <col min="49" max="49" width="17.7109375" style="1" customWidth="1"/>
    <col min="50" max="50" width="15.85546875" style="1" customWidth="1"/>
    <col min="51" max="51" width="19.7109375" style="1" customWidth="1"/>
    <col min="52" max="1017" width="11.5703125" style="1"/>
    <col min="1018" max="1024" width="9.140625" style="3" customWidth="1"/>
  </cols>
  <sheetData>
    <row r="1" spans="1:1017" ht="61.5" customHeight="1" x14ac:dyDescent="0.9">
      <c r="T1" s="360" t="s">
        <v>0</v>
      </c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 t="s">
        <v>1</v>
      </c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</row>
    <row r="2" spans="1:1017" s="3" customFormat="1" ht="84" customHeight="1" x14ac:dyDescent="0.2">
      <c r="A2" s="361" t="s">
        <v>2</v>
      </c>
      <c r="B2" s="362" t="s">
        <v>3</v>
      </c>
      <c r="C2" s="362" t="s">
        <v>4</v>
      </c>
      <c r="D2" s="363" t="s">
        <v>5</v>
      </c>
      <c r="E2" s="363" t="s">
        <v>6</v>
      </c>
      <c r="F2" s="363" t="s">
        <v>7</v>
      </c>
      <c r="G2" s="364" t="s">
        <v>8</v>
      </c>
      <c r="H2" s="365" t="s">
        <v>9</v>
      </c>
      <c r="I2" s="363" t="s">
        <v>10</v>
      </c>
      <c r="J2" s="363" t="s">
        <v>11</v>
      </c>
      <c r="K2" s="366" t="s">
        <v>12</v>
      </c>
      <c r="L2" s="366" t="s">
        <v>13</v>
      </c>
      <c r="M2" s="4"/>
      <c r="N2" s="4"/>
      <c r="O2" s="367" t="s">
        <v>14</v>
      </c>
      <c r="P2" s="367"/>
      <c r="Q2" s="367"/>
      <c r="R2" s="367"/>
      <c r="S2" s="5"/>
      <c r="T2" s="354" t="s">
        <v>15</v>
      </c>
      <c r="U2" s="354"/>
      <c r="V2" s="354"/>
      <c r="W2" s="354"/>
      <c r="X2" s="354"/>
      <c r="Y2" s="354"/>
      <c r="Z2" s="354"/>
      <c r="AA2" s="354"/>
      <c r="AB2" s="353" t="s">
        <v>16</v>
      </c>
      <c r="AC2" s="353"/>
      <c r="AD2" s="353"/>
      <c r="AE2" s="353"/>
      <c r="AF2" s="353"/>
      <c r="AG2" s="353"/>
      <c r="AH2" s="353"/>
      <c r="AI2" s="353"/>
      <c r="AJ2" s="354" t="s">
        <v>15</v>
      </c>
      <c r="AK2" s="354"/>
      <c r="AL2" s="354"/>
      <c r="AM2" s="354"/>
      <c r="AN2" s="354"/>
      <c r="AO2" s="354"/>
      <c r="AP2" s="354"/>
      <c r="AQ2" s="354"/>
      <c r="AR2" s="353" t="s">
        <v>16</v>
      </c>
      <c r="AS2" s="353"/>
      <c r="AT2" s="353"/>
      <c r="AU2" s="353"/>
      <c r="AV2" s="353"/>
      <c r="AW2" s="353"/>
      <c r="AX2" s="353"/>
      <c r="AY2" s="353"/>
      <c r="AMC2" s="1"/>
    </row>
    <row r="3" spans="1:1017" s="3" customFormat="1" ht="32.1" customHeight="1" x14ac:dyDescent="0.2">
      <c r="A3" s="361"/>
      <c r="B3" s="362"/>
      <c r="C3" s="362"/>
      <c r="D3" s="363"/>
      <c r="E3" s="363"/>
      <c r="F3" s="363"/>
      <c r="G3" s="364"/>
      <c r="H3" s="365"/>
      <c r="I3" s="363"/>
      <c r="J3" s="363"/>
      <c r="K3" s="366"/>
      <c r="L3" s="366"/>
      <c r="M3" s="6" t="s">
        <v>17</v>
      </c>
      <c r="N3" s="6" t="s">
        <v>18</v>
      </c>
      <c r="O3" s="355" t="s">
        <v>19</v>
      </c>
      <c r="P3" s="355" t="s">
        <v>20</v>
      </c>
      <c r="Q3" s="355" t="s">
        <v>21</v>
      </c>
      <c r="R3" s="356" t="s">
        <v>22</v>
      </c>
      <c r="S3" s="7"/>
      <c r="T3" s="357" t="s">
        <v>23</v>
      </c>
      <c r="U3" s="357"/>
      <c r="V3" s="357"/>
      <c r="W3" s="357"/>
      <c r="X3" s="358" t="s">
        <v>24</v>
      </c>
      <c r="Y3" s="358"/>
      <c r="Z3" s="358"/>
      <c r="AA3" s="358"/>
      <c r="AB3" s="357" t="s">
        <v>23</v>
      </c>
      <c r="AC3" s="357"/>
      <c r="AD3" s="357"/>
      <c r="AE3" s="357"/>
      <c r="AF3" s="358" t="s">
        <v>24</v>
      </c>
      <c r="AG3" s="358"/>
      <c r="AH3" s="358"/>
      <c r="AI3" s="358"/>
      <c r="AJ3" s="357" t="s">
        <v>23</v>
      </c>
      <c r="AK3" s="357"/>
      <c r="AL3" s="357"/>
      <c r="AM3" s="357"/>
      <c r="AN3" s="358" t="s">
        <v>24</v>
      </c>
      <c r="AO3" s="358"/>
      <c r="AP3" s="358"/>
      <c r="AQ3" s="358"/>
      <c r="AR3" s="357" t="s">
        <v>23</v>
      </c>
      <c r="AS3" s="357"/>
      <c r="AT3" s="357"/>
      <c r="AU3" s="357"/>
      <c r="AV3" s="358" t="s">
        <v>24</v>
      </c>
      <c r="AW3" s="358"/>
      <c r="AX3" s="358"/>
      <c r="AY3" s="358"/>
      <c r="AMC3" s="1"/>
    </row>
    <row r="4" spans="1:1017" s="3" customFormat="1" ht="57.95" customHeight="1" x14ac:dyDescent="0.2">
      <c r="A4" s="361"/>
      <c r="B4" s="362"/>
      <c r="C4" s="362"/>
      <c r="D4" s="363"/>
      <c r="E4" s="363"/>
      <c r="F4" s="363"/>
      <c r="G4" s="364"/>
      <c r="H4" s="365"/>
      <c r="I4" s="363"/>
      <c r="J4" s="363"/>
      <c r="K4" s="366"/>
      <c r="L4" s="366"/>
      <c r="M4" s="8"/>
      <c r="N4" s="8"/>
      <c r="O4" s="355"/>
      <c r="P4" s="355"/>
      <c r="Q4" s="355"/>
      <c r="R4" s="356"/>
      <c r="S4" s="359" t="s">
        <v>25</v>
      </c>
      <c r="T4" s="9" t="s">
        <v>26</v>
      </c>
      <c r="U4" s="9" t="s">
        <v>27</v>
      </c>
      <c r="V4" s="9" t="s">
        <v>28</v>
      </c>
      <c r="W4" s="9" t="s">
        <v>29</v>
      </c>
      <c r="X4" s="10" t="s">
        <v>30</v>
      </c>
      <c r="Y4" s="10" t="s">
        <v>27</v>
      </c>
      <c r="Z4" s="10" t="s">
        <v>28</v>
      </c>
      <c r="AA4" s="10" t="s">
        <v>29</v>
      </c>
      <c r="AB4" s="9" t="s">
        <v>26</v>
      </c>
      <c r="AC4" s="9" t="s">
        <v>27</v>
      </c>
      <c r="AD4" s="9" t="s">
        <v>28</v>
      </c>
      <c r="AE4" s="9" t="s">
        <v>29</v>
      </c>
      <c r="AF4" s="10" t="s">
        <v>30</v>
      </c>
      <c r="AG4" s="10" t="s">
        <v>27</v>
      </c>
      <c r="AH4" s="10" t="s">
        <v>28</v>
      </c>
      <c r="AI4" s="10" t="s">
        <v>29</v>
      </c>
      <c r="AJ4" s="9" t="s">
        <v>26</v>
      </c>
      <c r="AK4" s="9" t="s">
        <v>27</v>
      </c>
      <c r="AL4" s="9" t="s">
        <v>28</v>
      </c>
      <c r="AM4" s="9" t="s">
        <v>29</v>
      </c>
      <c r="AN4" s="10" t="s">
        <v>30</v>
      </c>
      <c r="AO4" s="10" t="s">
        <v>27</v>
      </c>
      <c r="AP4" s="10" t="s">
        <v>28</v>
      </c>
      <c r="AQ4" s="10" t="s">
        <v>29</v>
      </c>
      <c r="AR4" s="9" t="s">
        <v>26</v>
      </c>
      <c r="AS4" s="9" t="s">
        <v>27</v>
      </c>
      <c r="AT4" s="9" t="s">
        <v>28</v>
      </c>
      <c r="AU4" s="9" t="s">
        <v>29</v>
      </c>
      <c r="AV4" s="10" t="s">
        <v>30</v>
      </c>
      <c r="AW4" s="10" t="s">
        <v>27</v>
      </c>
      <c r="AX4" s="10" t="s">
        <v>28</v>
      </c>
      <c r="AY4" s="10" t="s">
        <v>29</v>
      </c>
      <c r="AMC4" s="1"/>
    </row>
    <row r="5" spans="1:1017" s="15" customFormat="1" ht="119.45" customHeight="1" x14ac:dyDescent="0.25">
      <c r="A5" s="11"/>
      <c r="B5" s="12" t="s">
        <v>120</v>
      </c>
      <c r="C5" s="12"/>
      <c r="D5" s="13" t="s">
        <v>32</v>
      </c>
      <c r="E5" s="14"/>
      <c r="F5" s="351" t="s">
        <v>33</v>
      </c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9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MC5" s="16"/>
    </row>
    <row r="6" spans="1:1017" s="36" customFormat="1" ht="210.6" customHeight="1" x14ac:dyDescent="0.2">
      <c r="A6" s="17" t="s">
        <v>34</v>
      </c>
      <c r="B6" s="275" t="s">
        <v>208</v>
      </c>
      <c r="C6" s="278" t="s">
        <v>236</v>
      </c>
      <c r="D6" s="288" t="s">
        <v>209</v>
      </c>
      <c r="E6" s="282" t="s">
        <v>158</v>
      </c>
      <c r="F6" s="282" t="s">
        <v>210</v>
      </c>
      <c r="G6" s="282"/>
      <c r="H6" s="284"/>
      <c r="I6" s="282">
        <v>9</v>
      </c>
      <c r="J6" s="282">
        <v>9</v>
      </c>
      <c r="K6" s="283"/>
      <c r="L6" s="284"/>
      <c r="M6" s="284"/>
      <c r="N6" s="285"/>
      <c r="O6" s="286">
        <v>39</v>
      </c>
      <c r="P6" s="286">
        <v>28</v>
      </c>
      <c r="Q6" s="289"/>
      <c r="R6" s="287">
        <v>8</v>
      </c>
      <c r="S6" s="282"/>
      <c r="T6" s="288" t="s">
        <v>219</v>
      </c>
      <c r="U6" s="287" t="s">
        <v>95</v>
      </c>
      <c r="V6" s="287" t="s">
        <v>41</v>
      </c>
      <c r="W6" s="290" t="s">
        <v>211</v>
      </c>
      <c r="X6" s="288" t="s">
        <v>212</v>
      </c>
      <c r="Y6" s="287" t="s">
        <v>213</v>
      </c>
      <c r="Z6" s="287" t="s">
        <v>41</v>
      </c>
      <c r="AA6" s="287" t="s">
        <v>214</v>
      </c>
      <c r="AB6" s="368" t="s">
        <v>241</v>
      </c>
      <c r="AC6" s="368"/>
      <c r="AD6" s="368"/>
      <c r="AE6" s="368"/>
      <c r="AF6" s="291">
        <v>1</v>
      </c>
      <c r="AG6" s="287" t="s">
        <v>43</v>
      </c>
      <c r="AH6" s="287" t="s">
        <v>41</v>
      </c>
      <c r="AI6" s="288" t="s">
        <v>215</v>
      </c>
      <c r="AJ6" s="369" t="s">
        <v>46</v>
      </c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1"/>
      <c r="AMC6" s="37"/>
    </row>
    <row r="7" spans="1:1017" s="36" customFormat="1" ht="210.6" customHeight="1" x14ac:dyDescent="0.2">
      <c r="A7" s="17" t="s">
        <v>34</v>
      </c>
      <c r="B7" s="292" t="s">
        <v>216</v>
      </c>
      <c r="C7" s="278"/>
      <c r="D7" s="293" t="s">
        <v>217</v>
      </c>
      <c r="E7" s="293" t="s">
        <v>158</v>
      </c>
      <c r="F7" s="276" t="s">
        <v>218</v>
      </c>
      <c r="G7" s="293"/>
      <c r="H7" s="294"/>
      <c r="I7" s="295"/>
      <c r="J7" s="293"/>
      <c r="K7" s="296"/>
      <c r="L7" s="297"/>
      <c r="M7" s="298"/>
      <c r="N7" s="299"/>
      <c r="O7" s="300"/>
      <c r="P7" s="300">
        <v>24</v>
      </c>
      <c r="Q7" s="277"/>
      <c r="R7" s="301"/>
      <c r="S7" s="302"/>
      <c r="T7" s="303"/>
      <c r="U7" s="304"/>
      <c r="V7" s="305"/>
      <c r="W7" s="304"/>
      <c r="X7" s="304"/>
      <c r="Y7" s="304"/>
      <c r="Z7" s="305"/>
      <c r="AA7" s="305"/>
      <c r="AB7" s="306"/>
      <c r="AC7" s="306"/>
      <c r="AD7" s="306"/>
      <c r="AE7" s="306"/>
      <c r="AF7" s="304"/>
      <c r="AG7" s="304"/>
      <c r="AH7" s="305"/>
      <c r="AI7" s="305"/>
      <c r="AJ7" s="303"/>
      <c r="AK7" s="304"/>
      <c r="AL7" s="305"/>
      <c r="AM7" s="304"/>
      <c r="AN7" s="304"/>
      <c r="AO7" s="304"/>
      <c r="AP7" s="305"/>
      <c r="AQ7" s="305"/>
      <c r="AR7" s="306"/>
      <c r="AS7" s="306"/>
      <c r="AT7" s="306"/>
      <c r="AU7" s="306"/>
      <c r="AV7" s="304"/>
      <c r="AW7" s="304"/>
      <c r="AX7" s="305"/>
      <c r="AY7" s="305"/>
      <c r="AMC7" s="37"/>
    </row>
    <row r="8" spans="1:1017" s="36" customFormat="1" ht="210.6" customHeight="1" x14ac:dyDescent="0.2">
      <c r="A8" s="38" t="s">
        <v>34</v>
      </c>
      <c r="B8" s="39" t="s">
        <v>121</v>
      </c>
      <c r="C8" s="40" t="s">
        <v>122</v>
      </c>
      <c r="D8" s="41"/>
      <c r="E8" s="42"/>
      <c r="F8" s="43" t="s">
        <v>37</v>
      </c>
      <c r="G8" s="44"/>
      <c r="H8" s="45"/>
      <c r="I8" s="46">
        <v>9</v>
      </c>
      <c r="J8" s="46">
        <v>9</v>
      </c>
      <c r="K8" s="47"/>
      <c r="L8" s="48"/>
      <c r="M8" s="48"/>
      <c r="N8" s="49"/>
      <c r="O8" s="50">
        <v>26</v>
      </c>
      <c r="P8" s="50">
        <v>49</v>
      </c>
      <c r="Q8" s="51"/>
      <c r="R8" s="51"/>
      <c r="S8" s="52"/>
      <c r="T8" s="53" t="s">
        <v>123</v>
      </c>
      <c r="U8" s="54" t="s">
        <v>124</v>
      </c>
      <c r="V8" s="133" t="s">
        <v>41</v>
      </c>
      <c r="W8" s="54" t="s">
        <v>125</v>
      </c>
      <c r="X8" s="53">
        <v>1</v>
      </c>
      <c r="Y8" s="55" t="s">
        <v>43</v>
      </c>
      <c r="Z8" s="133" t="s">
        <v>45</v>
      </c>
      <c r="AA8" s="133" t="s">
        <v>126</v>
      </c>
      <c r="AB8" s="347" t="s">
        <v>242</v>
      </c>
      <c r="AC8" s="347"/>
      <c r="AD8" s="347"/>
      <c r="AE8" s="347"/>
      <c r="AF8" s="53">
        <v>1</v>
      </c>
      <c r="AG8" s="55" t="s">
        <v>43</v>
      </c>
      <c r="AH8" s="133" t="s">
        <v>127</v>
      </c>
      <c r="AI8" s="133" t="s">
        <v>126</v>
      </c>
      <c r="AJ8" s="344" t="s">
        <v>46</v>
      </c>
      <c r="AK8" s="344"/>
      <c r="AL8" s="344"/>
      <c r="AM8" s="344"/>
      <c r="AN8" s="344"/>
      <c r="AO8" s="344"/>
      <c r="AP8" s="344"/>
      <c r="AQ8" s="344"/>
      <c r="AR8" s="344"/>
      <c r="AS8" s="344"/>
      <c r="AT8" s="344"/>
      <c r="AU8" s="344"/>
      <c r="AV8" s="344"/>
      <c r="AW8" s="344"/>
      <c r="AX8" s="344"/>
      <c r="AY8" s="344"/>
      <c r="AMC8" s="37"/>
    </row>
    <row r="9" spans="1:1017" s="36" customFormat="1" ht="210.6" customHeight="1" x14ac:dyDescent="0.2">
      <c r="A9" s="348" t="s">
        <v>34</v>
      </c>
      <c r="B9" s="57" t="s">
        <v>59</v>
      </c>
      <c r="C9" s="58" t="s">
        <v>60</v>
      </c>
      <c r="D9" s="59"/>
      <c r="E9" s="60"/>
      <c r="F9" s="61"/>
      <c r="G9" s="62"/>
      <c r="H9" s="63"/>
      <c r="I9" s="64" t="s">
        <v>38</v>
      </c>
      <c r="J9" s="64" t="s">
        <v>38</v>
      </c>
      <c r="K9" s="65"/>
      <c r="L9" s="66"/>
      <c r="M9" s="66"/>
      <c r="N9" s="67"/>
      <c r="O9" s="68"/>
      <c r="P9" s="68"/>
      <c r="Q9" s="69"/>
      <c r="R9" s="69"/>
      <c r="S9" s="70"/>
      <c r="T9" s="71"/>
      <c r="U9" s="72"/>
      <c r="V9" s="72"/>
      <c r="W9" s="73"/>
      <c r="X9" s="74"/>
      <c r="Y9" s="74"/>
      <c r="Z9" s="72"/>
      <c r="AA9" s="72"/>
      <c r="AB9" s="75"/>
      <c r="AC9" s="76"/>
      <c r="AD9" s="76"/>
      <c r="AE9" s="77"/>
      <c r="AF9" s="74"/>
      <c r="AG9" s="74"/>
      <c r="AH9" s="72"/>
      <c r="AI9" s="72"/>
      <c r="AJ9" s="71"/>
      <c r="AK9" s="72"/>
      <c r="AL9" s="72"/>
      <c r="AM9" s="73"/>
      <c r="AN9" s="74"/>
      <c r="AO9" s="74"/>
      <c r="AP9" s="72"/>
      <c r="AQ9" s="72"/>
      <c r="AR9" s="75"/>
      <c r="AS9" s="76"/>
      <c r="AT9" s="76"/>
      <c r="AU9" s="77"/>
      <c r="AV9" s="74"/>
      <c r="AW9" s="74"/>
      <c r="AX9" s="72"/>
      <c r="AY9" s="72"/>
      <c r="AMC9" s="37"/>
    </row>
    <row r="10" spans="1:1017" s="36" customFormat="1" ht="60" customHeight="1" x14ac:dyDescent="0.2">
      <c r="A10" s="348"/>
      <c r="B10" s="78" t="s">
        <v>128</v>
      </c>
      <c r="C10" s="58"/>
      <c r="D10" s="59"/>
      <c r="E10" s="68" t="s">
        <v>62</v>
      </c>
      <c r="F10" s="61"/>
      <c r="G10" s="62"/>
      <c r="H10" s="63"/>
      <c r="I10" s="64" t="s">
        <v>63</v>
      </c>
      <c r="J10" s="64" t="s">
        <v>63</v>
      </c>
      <c r="K10" s="65"/>
      <c r="L10" s="66"/>
      <c r="M10" s="66"/>
      <c r="N10" s="67"/>
      <c r="O10" s="69">
        <v>77</v>
      </c>
      <c r="P10" s="68">
        <v>3</v>
      </c>
      <c r="Q10" s="69"/>
      <c r="R10" s="69"/>
      <c r="S10" s="70"/>
      <c r="T10" s="71">
        <v>1</v>
      </c>
      <c r="U10" s="72" t="s">
        <v>43</v>
      </c>
      <c r="V10" s="72" t="s">
        <v>41</v>
      </c>
      <c r="W10" s="73" t="s">
        <v>64</v>
      </c>
      <c r="X10" s="71">
        <v>1</v>
      </c>
      <c r="Y10" s="72" t="s">
        <v>43</v>
      </c>
      <c r="Z10" s="72" t="s">
        <v>41</v>
      </c>
      <c r="AA10" s="73" t="s">
        <v>64</v>
      </c>
      <c r="AB10" s="71">
        <v>1</v>
      </c>
      <c r="AC10" s="72" t="s">
        <v>43</v>
      </c>
      <c r="AD10" s="72" t="s">
        <v>41</v>
      </c>
      <c r="AE10" s="73" t="s">
        <v>64</v>
      </c>
      <c r="AF10" s="71">
        <v>1</v>
      </c>
      <c r="AG10" s="72" t="s">
        <v>43</v>
      </c>
      <c r="AH10" s="72" t="s">
        <v>41</v>
      </c>
      <c r="AI10" s="73" t="s">
        <v>64</v>
      </c>
      <c r="AJ10" s="346" t="s">
        <v>46</v>
      </c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MC10" s="37"/>
    </row>
    <row r="11" spans="1:1017" s="36" customFormat="1" ht="69" x14ac:dyDescent="0.45">
      <c r="A11" s="348"/>
      <c r="B11" s="79" t="s">
        <v>65</v>
      </c>
      <c r="C11" s="263" t="s">
        <v>206</v>
      </c>
      <c r="D11" s="59"/>
      <c r="E11" s="60"/>
      <c r="F11" s="61"/>
      <c r="G11" s="62"/>
      <c r="H11" s="63"/>
      <c r="I11" s="64" t="s">
        <v>66</v>
      </c>
      <c r="J11" s="64" t="s">
        <v>66</v>
      </c>
      <c r="K11" s="65"/>
      <c r="L11" s="66"/>
      <c r="M11" s="66"/>
      <c r="N11" s="67"/>
      <c r="O11" s="68">
        <v>15</v>
      </c>
      <c r="P11" s="68"/>
      <c r="Q11" s="69"/>
      <c r="R11" s="69"/>
      <c r="S11" s="70"/>
      <c r="T11" s="269">
        <v>1</v>
      </c>
      <c r="U11" s="264" t="s">
        <v>43</v>
      </c>
      <c r="V11" s="270" t="s">
        <v>41</v>
      </c>
      <c r="W11" s="74" t="s">
        <v>64</v>
      </c>
      <c r="X11" s="271">
        <v>1</v>
      </c>
      <c r="Y11" s="74" t="s">
        <v>43</v>
      </c>
      <c r="Z11" s="270" t="s">
        <v>41</v>
      </c>
      <c r="AA11" s="264" t="s">
        <v>64</v>
      </c>
      <c r="AB11" s="272">
        <v>1</v>
      </c>
      <c r="AC11" s="76" t="s">
        <v>43</v>
      </c>
      <c r="AD11" s="273" t="s">
        <v>41</v>
      </c>
      <c r="AE11" s="77" t="s">
        <v>64</v>
      </c>
      <c r="AF11" s="271">
        <v>1</v>
      </c>
      <c r="AG11" s="74" t="s">
        <v>43</v>
      </c>
      <c r="AH11" s="270" t="s">
        <v>41</v>
      </c>
      <c r="AI11" s="264" t="s">
        <v>64</v>
      </c>
      <c r="AJ11" s="350" t="s">
        <v>207</v>
      </c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MC11" s="37"/>
    </row>
    <row r="12" spans="1:1017" s="36" customFormat="1" ht="192" customHeight="1" x14ac:dyDescent="0.2">
      <c r="A12" s="80" t="s">
        <v>34</v>
      </c>
      <c r="B12" s="81" t="s">
        <v>67</v>
      </c>
      <c r="C12" s="82" t="s">
        <v>112</v>
      </c>
      <c r="D12" s="83"/>
      <c r="E12" s="84"/>
      <c r="F12" s="85" t="s">
        <v>37</v>
      </c>
      <c r="G12" s="86"/>
      <c r="H12" s="87"/>
      <c r="I12" s="88" t="s">
        <v>69</v>
      </c>
      <c r="J12" s="88" t="s">
        <v>69</v>
      </c>
      <c r="K12" s="88"/>
      <c r="L12" s="89"/>
      <c r="M12" s="89"/>
      <c r="N12" s="90"/>
      <c r="O12" s="91"/>
      <c r="P12" s="91">
        <v>24</v>
      </c>
      <c r="Q12" s="92"/>
      <c r="R12" s="92"/>
      <c r="S12" s="93"/>
      <c r="T12" s="94" t="s">
        <v>70</v>
      </c>
      <c r="U12" s="95" t="s">
        <v>71</v>
      </c>
      <c r="V12" s="95" t="s">
        <v>72</v>
      </c>
      <c r="W12" s="95" t="s">
        <v>73</v>
      </c>
      <c r="X12" s="94">
        <v>1</v>
      </c>
      <c r="Y12" s="96" t="s">
        <v>43</v>
      </c>
      <c r="Z12" s="97" t="s">
        <v>41</v>
      </c>
      <c r="AA12" s="97" t="s">
        <v>64</v>
      </c>
      <c r="AB12" s="94">
        <v>1</v>
      </c>
      <c r="AC12" s="95" t="s">
        <v>43</v>
      </c>
      <c r="AD12" s="95" t="s">
        <v>41</v>
      </c>
      <c r="AE12" s="95" t="s">
        <v>74</v>
      </c>
      <c r="AF12" s="94">
        <v>1</v>
      </c>
      <c r="AG12" s="96" t="s">
        <v>43</v>
      </c>
      <c r="AH12" s="97" t="s">
        <v>41</v>
      </c>
      <c r="AI12" s="97" t="s">
        <v>74</v>
      </c>
      <c r="AJ12" s="94" t="s">
        <v>75</v>
      </c>
      <c r="AK12" s="95" t="s">
        <v>76</v>
      </c>
      <c r="AL12" s="95" t="s">
        <v>72</v>
      </c>
      <c r="AM12" s="95" t="s">
        <v>77</v>
      </c>
      <c r="AN12" s="94">
        <v>1</v>
      </c>
      <c r="AO12" s="96" t="s">
        <v>43</v>
      </c>
      <c r="AP12" s="97" t="s">
        <v>41</v>
      </c>
      <c r="AQ12" s="97" t="s">
        <v>64</v>
      </c>
      <c r="AR12" s="94">
        <v>1</v>
      </c>
      <c r="AS12" s="95" t="s">
        <v>43</v>
      </c>
      <c r="AT12" s="95" t="s">
        <v>41</v>
      </c>
      <c r="AU12" s="95" t="s">
        <v>78</v>
      </c>
      <c r="AV12" s="94">
        <v>1</v>
      </c>
      <c r="AW12" s="96" t="s">
        <v>43</v>
      </c>
      <c r="AX12" s="97" t="s">
        <v>41</v>
      </c>
      <c r="AY12" s="97" t="s">
        <v>78</v>
      </c>
      <c r="AMC12" s="37"/>
    </row>
    <row r="13" spans="1:1017" s="101" customFormat="1" ht="111" customHeight="1" x14ac:dyDescent="0.25">
      <c r="A13" s="11"/>
      <c r="B13" s="12" t="s">
        <v>129</v>
      </c>
      <c r="C13" s="12"/>
      <c r="D13" s="13" t="s">
        <v>32</v>
      </c>
      <c r="E13" s="98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99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</row>
    <row r="14" spans="1:1017" ht="105.75" hidden="1" customHeight="1" x14ac:dyDescent="0.9">
      <c r="B14" s="109"/>
      <c r="C14" s="110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/>
      <c r="P14" s="112"/>
      <c r="Q14" s="112"/>
      <c r="R14" s="112"/>
      <c r="S14" s="112"/>
      <c r="T14" s="113"/>
      <c r="U14" s="113" t="s">
        <v>89</v>
      </c>
      <c r="V14" s="113" t="s">
        <v>41</v>
      </c>
      <c r="W14" s="113" t="s">
        <v>90</v>
      </c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 t="s">
        <v>89</v>
      </c>
      <c r="AL14" s="113" t="s">
        <v>41</v>
      </c>
      <c r="AM14" s="113" t="s">
        <v>90</v>
      </c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</row>
    <row r="15" spans="1:1017" ht="61.5" hidden="1" customHeight="1" x14ac:dyDescent="0.9">
      <c r="B15" s="109"/>
      <c r="C15" s="110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2"/>
      <c r="P15" s="112"/>
      <c r="Q15" s="112"/>
      <c r="R15" s="112"/>
      <c r="S15" s="112"/>
      <c r="T15" s="113"/>
      <c r="U15" s="113" t="s">
        <v>92</v>
      </c>
      <c r="V15" s="113" t="s">
        <v>41</v>
      </c>
      <c r="W15" s="113" t="s">
        <v>93</v>
      </c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 t="s">
        <v>92</v>
      </c>
      <c r="AL15" s="113" t="s">
        <v>41</v>
      </c>
      <c r="AM15" s="113" t="s">
        <v>93</v>
      </c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</row>
    <row r="16" spans="1:1017" ht="61.5" hidden="1" customHeight="1" x14ac:dyDescent="0.9">
      <c r="B16" s="109"/>
      <c r="C16" s="110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2"/>
      <c r="P16" s="112"/>
      <c r="Q16" s="112"/>
      <c r="R16" s="112"/>
      <c r="S16" s="112"/>
      <c r="T16" s="113"/>
      <c r="U16" s="113" t="s">
        <v>95</v>
      </c>
      <c r="V16" s="113" t="s">
        <v>41</v>
      </c>
      <c r="W16" s="113" t="s">
        <v>96</v>
      </c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 t="s">
        <v>95</v>
      </c>
      <c r="AL16" s="113" t="s">
        <v>41</v>
      </c>
      <c r="AM16" s="113" t="s">
        <v>96</v>
      </c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</row>
    <row r="17" spans="1:1024" ht="61.5" hidden="1" customHeight="1" x14ac:dyDescent="0.9">
      <c r="B17" s="114"/>
      <c r="C17" s="110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2"/>
      <c r="P17" s="112"/>
      <c r="Q17" s="112"/>
      <c r="R17" s="112"/>
      <c r="S17" s="112"/>
      <c r="T17" s="113"/>
      <c r="U17" s="113" t="s">
        <v>95</v>
      </c>
      <c r="V17" s="113" t="s">
        <v>41</v>
      </c>
      <c r="W17" s="113" t="s">
        <v>93</v>
      </c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 t="s">
        <v>95</v>
      </c>
      <c r="AL17" s="113" t="s">
        <v>41</v>
      </c>
      <c r="AM17" s="113" t="s">
        <v>93</v>
      </c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</row>
    <row r="18" spans="1:1024" ht="61.5" hidden="1" customHeight="1" x14ac:dyDescent="0.9">
      <c r="B18" s="114"/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2"/>
      <c r="P18" s="112"/>
      <c r="Q18" s="112"/>
      <c r="R18" s="112"/>
      <c r="S18" s="112"/>
      <c r="T18" s="113"/>
      <c r="U18" s="113" t="s">
        <v>95</v>
      </c>
      <c r="V18" s="113" t="s">
        <v>41</v>
      </c>
      <c r="W18" s="113" t="s">
        <v>93</v>
      </c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 t="s">
        <v>95</v>
      </c>
      <c r="AL18" s="113" t="s">
        <v>41</v>
      </c>
      <c r="AM18" s="113" t="s">
        <v>93</v>
      </c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</row>
    <row r="19" spans="1:1024" ht="61.5" hidden="1" customHeight="1" x14ac:dyDescent="0.9">
      <c r="B19" s="115"/>
      <c r="C19" s="110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6"/>
      <c r="P19" s="116"/>
      <c r="Q19" s="116"/>
      <c r="R19" s="112"/>
      <c r="S19" s="112"/>
      <c r="T19" s="113"/>
      <c r="U19" s="113" t="s">
        <v>100</v>
      </c>
      <c r="V19" s="113" t="s">
        <v>41</v>
      </c>
      <c r="W19" s="113" t="s">
        <v>101</v>
      </c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 t="s">
        <v>100</v>
      </c>
      <c r="AL19" s="113" t="s">
        <v>41</v>
      </c>
      <c r="AM19" s="113" t="s">
        <v>101</v>
      </c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</row>
    <row r="20" spans="1:1024" ht="61.5" hidden="1" customHeight="1" x14ac:dyDescent="0.25">
      <c r="B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</row>
    <row r="21" spans="1:1024" ht="232.5" x14ac:dyDescent="0.25">
      <c r="A21" s="102" t="s">
        <v>81</v>
      </c>
      <c r="B21" s="321" t="s">
        <v>225</v>
      </c>
      <c r="C21" s="278" t="s">
        <v>229</v>
      </c>
      <c r="D21" s="307"/>
      <c r="E21" s="308" t="s">
        <v>158</v>
      </c>
      <c r="F21" s="308" t="s">
        <v>220</v>
      </c>
      <c r="G21" s="308"/>
      <c r="H21" s="309"/>
      <c r="I21" s="308">
        <v>14</v>
      </c>
      <c r="J21" s="308">
        <v>14</v>
      </c>
      <c r="K21" s="310"/>
      <c r="L21" s="309"/>
      <c r="M21" s="309"/>
      <c r="N21" s="311"/>
      <c r="O21" s="312">
        <v>46</v>
      </c>
      <c r="P21" s="312">
        <v>49</v>
      </c>
      <c r="Q21" s="312"/>
      <c r="R21" s="313">
        <v>20</v>
      </c>
      <c r="S21" s="313"/>
      <c r="T21" s="308" t="s">
        <v>221</v>
      </c>
      <c r="U21" s="312" t="s">
        <v>95</v>
      </c>
      <c r="V21" s="312" t="s">
        <v>41</v>
      </c>
      <c r="W21" s="308" t="s">
        <v>222</v>
      </c>
      <c r="X21" s="314" t="s">
        <v>223</v>
      </c>
      <c r="Y21" s="312" t="s">
        <v>95</v>
      </c>
      <c r="Z21" s="312" t="s">
        <v>41</v>
      </c>
      <c r="AA21" s="308" t="s">
        <v>224</v>
      </c>
      <c r="AB21" s="376" t="s">
        <v>241</v>
      </c>
      <c r="AC21" s="377"/>
      <c r="AD21" s="377"/>
      <c r="AE21" s="377"/>
      <c r="AF21" s="377"/>
      <c r="AG21" s="377"/>
      <c r="AH21" s="377"/>
      <c r="AI21" s="378"/>
      <c r="AJ21" s="379" t="s">
        <v>46</v>
      </c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1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37"/>
      <c r="NJ21" s="37"/>
      <c r="NK21" s="37"/>
      <c r="NL21" s="37"/>
      <c r="NM21" s="37"/>
      <c r="NN21" s="37"/>
      <c r="NO21" s="37"/>
      <c r="NP21" s="37"/>
      <c r="NQ21" s="37"/>
      <c r="NR21" s="37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37"/>
      <c r="SD21" s="37"/>
      <c r="SE21" s="37"/>
      <c r="SF21" s="37"/>
      <c r="SG21" s="37"/>
      <c r="SH21" s="37"/>
      <c r="SI21" s="37"/>
      <c r="SJ21" s="37"/>
      <c r="SK21" s="37"/>
      <c r="SL21" s="37"/>
      <c r="SM21" s="37"/>
      <c r="SN21" s="37"/>
      <c r="SO21" s="37"/>
      <c r="SP21" s="37"/>
      <c r="SQ21" s="37"/>
      <c r="SR21" s="37"/>
      <c r="SS21" s="37"/>
      <c r="ST21" s="37"/>
      <c r="SU21" s="37"/>
      <c r="SV21" s="37"/>
      <c r="SW21" s="37"/>
      <c r="SX21" s="37"/>
      <c r="SY21" s="37"/>
      <c r="SZ21" s="37"/>
      <c r="TA21" s="37"/>
      <c r="TB21" s="37"/>
      <c r="TC21" s="37"/>
      <c r="TD21" s="37"/>
      <c r="TE21" s="37"/>
      <c r="TF21" s="37"/>
      <c r="TG21" s="37"/>
      <c r="TH21" s="37"/>
      <c r="TI21" s="37"/>
      <c r="TJ21" s="37"/>
      <c r="TK21" s="37"/>
      <c r="TL21" s="37"/>
      <c r="TM21" s="37"/>
      <c r="TN21" s="37"/>
      <c r="TO21" s="37"/>
      <c r="TP21" s="37"/>
      <c r="TQ21" s="37"/>
      <c r="TR21" s="37"/>
      <c r="TS21" s="37"/>
      <c r="TT21" s="37"/>
      <c r="TU21" s="37"/>
      <c r="TV21" s="37"/>
      <c r="TW21" s="37"/>
      <c r="TX21" s="37"/>
      <c r="TY21" s="37"/>
      <c r="TZ21" s="37"/>
      <c r="UA21" s="37"/>
      <c r="UB21" s="37"/>
      <c r="UC21" s="37"/>
      <c r="UD21" s="37"/>
      <c r="UE21" s="37"/>
      <c r="UF21" s="37"/>
      <c r="UG21" s="37"/>
      <c r="UH21" s="37"/>
      <c r="UI21" s="37"/>
      <c r="UJ21" s="37"/>
      <c r="UK21" s="37"/>
      <c r="UL21" s="37"/>
      <c r="UM21" s="37"/>
      <c r="UN21" s="37"/>
      <c r="UO21" s="37"/>
      <c r="UP21" s="37"/>
      <c r="UQ21" s="37"/>
      <c r="UR21" s="37"/>
      <c r="US21" s="37"/>
      <c r="UT21" s="37"/>
      <c r="UU21" s="37"/>
      <c r="UV21" s="37"/>
      <c r="UW21" s="37"/>
      <c r="UX21" s="37"/>
      <c r="UY21" s="37"/>
      <c r="UZ21" s="37"/>
      <c r="VA21" s="37"/>
      <c r="VB21" s="37"/>
      <c r="VC21" s="37"/>
      <c r="VD21" s="37"/>
      <c r="VE21" s="37"/>
      <c r="VF21" s="37"/>
      <c r="VG21" s="37"/>
      <c r="VH21" s="37"/>
      <c r="VI21" s="37"/>
      <c r="VJ21" s="37"/>
      <c r="VK21" s="37"/>
      <c r="VL21" s="37"/>
      <c r="VM21" s="37"/>
      <c r="VN21" s="37"/>
      <c r="VO21" s="37"/>
      <c r="VP21" s="37"/>
      <c r="VQ21" s="37"/>
      <c r="VR21" s="37"/>
      <c r="VS21" s="37"/>
      <c r="VT21" s="37"/>
      <c r="VU21" s="37"/>
      <c r="VV21" s="37"/>
      <c r="VW21" s="37"/>
      <c r="VX21" s="37"/>
      <c r="VY21" s="37"/>
      <c r="VZ21" s="37"/>
      <c r="WA21" s="37"/>
      <c r="WB21" s="37"/>
      <c r="WC21" s="37"/>
      <c r="WD21" s="37"/>
      <c r="WE21" s="37"/>
      <c r="WF21" s="37"/>
      <c r="WG21" s="37"/>
      <c r="WH21" s="37"/>
      <c r="WI21" s="37"/>
      <c r="WJ21" s="37"/>
      <c r="WK21" s="37"/>
      <c r="WL21" s="37"/>
      <c r="WM21" s="37"/>
      <c r="WN21" s="37"/>
      <c r="WO21" s="37"/>
      <c r="WP21" s="37"/>
      <c r="WQ21" s="37"/>
      <c r="WR21" s="37"/>
      <c r="WS21" s="37"/>
      <c r="WT21" s="37"/>
      <c r="WU21" s="37"/>
      <c r="WV21" s="37"/>
      <c r="WW21" s="37"/>
      <c r="WX21" s="37"/>
      <c r="WY21" s="37"/>
      <c r="WZ21" s="37"/>
      <c r="XA21" s="37"/>
      <c r="XB21" s="37"/>
      <c r="XC21" s="37"/>
      <c r="XD21" s="37"/>
      <c r="XE21" s="37"/>
      <c r="XF21" s="37"/>
      <c r="XG21" s="37"/>
      <c r="XH21" s="37"/>
      <c r="XI21" s="37"/>
      <c r="XJ21" s="37"/>
      <c r="XK21" s="37"/>
      <c r="XL21" s="37"/>
      <c r="XM21" s="37"/>
      <c r="XN21" s="37"/>
      <c r="XO21" s="37"/>
      <c r="XP21" s="37"/>
      <c r="XQ21" s="37"/>
      <c r="XR21" s="37"/>
      <c r="XS21" s="37"/>
      <c r="XT21" s="37"/>
      <c r="XU21" s="37"/>
      <c r="XV21" s="37"/>
      <c r="XW21" s="37"/>
      <c r="XX21" s="37"/>
      <c r="XY21" s="37"/>
      <c r="XZ21" s="37"/>
      <c r="YA21" s="37"/>
      <c r="YB21" s="37"/>
      <c r="YC21" s="37"/>
      <c r="YD21" s="37"/>
      <c r="YE21" s="37"/>
      <c r="YF21" s="37"/>
      <c r="YG21" s="37"/>
      <c r="YH21" s="37"/>
      <c r="YI21" s="37"/>
      <c r="YJ21" s="37"/>
      <c r="YK21" s="37"/>
      <c r="YL21" s="37"/>
      <c r="YM21" s="37"/>
      <c r="YN21" s="37"/>
      <c r="YO21" s="37"/>
      <c r="YP21" s="37"/>
      <c r="YQ21" s="37"/>
      <c r="YR21" s="37"/>
      <c r="YS21" s="37"/>
      <c r="YT21" s="37"/>
      <c r="YU21" s="37"/>
      <c r="YV21" s="37"/>
      <c r="YW21" s="37"/>
      <c r="YX21" s="37"/>
      <c r="YY21" s="37"/>
      <c r="YZ21" s="37"/>
      <c r="ZA21" s="37"/>
      <c r="ZB21" s="37"/>
      <c r="ZC21" s="37"/>
      <c r="ZD21" s="37"/>
      <c r="ZE21" s="37"/>
      <c r="ZF21" s="37"/>
      <c r="ZG21" s="37"/>
      <c r="ZH21" s="37"/>
      <c r="ZI21" s="37"/>
      <c r="ZJ21" s="37"/>
      <c r="ZK21" s="37"/>
      <c r="ZL21" s="37"/>
      <c r="ZM21" s="37"/>
      <c r="ZN21" s="37"/>
      <c r="ZO21" s="37"/>
      <c r="ZP21" s="37"/>
      <c r="ZQ21" s="37"/>
      <c r="ZR21" s="37"/>
      <c r="ZS21" s="37"/>
      <c r="ZT21" s="37"/>
      <c r="ZU21" s="37"/>
      <c r="ZV21" s="37"/>
      <c r="ZW21" s="37"/>
      <c r="ZX21" s="37"/>
      <c r="ZY21" s="37"/>
      <c r="ZZ21" s="37"/>
      <c r="AAA21" s="37"/>
      <c r="AAB21" s="37"/>
      <c r="AAC21" s="37"/>
      <c r="AAD21" s="37"/>
      <c r="AAE21" s="37"/>
      <c r="AAF21" s="37"/>
      <c r="AAG21" s="37"/>
      <c r="AAH21" s="37"/>
      <c r="AAI21" s="37"/>
      <c r="AAJ21" s="37"/>
      <c r="AAK21" s="37"/>
      <c r="AAL21" s="37"/>
      <c r="AAM21" s="37"/>
      <c r="AAN21" s="37"/>
      <c r="AAO21" s="37"/>
      <c r="AAP21" s="37"/>
      <c r="AAQ21" s="37"/>
      <c r="AAR21" s="37"/>
      <c r="AAS21" s="37"/>
      <c r="AAT21" s="37"/>
      <c r="AAU21" s="37"/>
      <c r="AAV21" s="37"/>
      <c r="AAW21" s="37"/>
      <c r="AAX21" s="37"/>
      <c r="AAY21" s="37"/>
      <c r="AAZ21" s="37"/>
      <c r="ABA21" s="37"/>
      <c r="ABB21" s="37"/>
      <c r="ABC21" s="37"/>
      <c r="ABD21" s="37"/>
      <c r="ABE21" s="37"/>
      <c r="ABF21" s="37"/>
      <c r="ABG21" s="37"/>
      <c r="ABH21" s="37"/>
      <c r="ABI21" s="37"/>
      <c r="ABJ21" s="37"/>
      <c r="ABK21" s="37"/>
      <c r="ABL21" s="37"/>
      <c r="ABM21" s="37"/>
      <c r="ABN21" s="37"/>
      <c r="ABO21" s="37"/>
      <c r="ABP21" s="37"/>
      <c r="ABQ21" s="37"/>
      <c r="ABR21" s="37"/>
      <c r="ABS21" s="37"/>
      <c r="ABT21" s="37"/>
      <c r="ABU21" s="37"/>
      <c r="ABV21" s="37"/>
      <c r="ABW21" s="37"/>
      <c r="ABX21" s="37"/>
      <c r="ABY21" s="37"/>
      <c r="ABZ21" s="37"/>
      <c r="ACA21" s="37"/>
      <c r="ACB21" s="37"/>
      <c r="ACC21" s="37"/>
      <c r="ACD21" s="37"/>
      <c r="ACE21" s="37"/>
      <c r="ACF21" s="37"/>
      <c r="ACG21" s="37"/>
      <c r="ACH21" s="37"/>
      <c r="ACI21" s="37"/>
      <c r="ACJ21" s="37"/>
      <c r="ACK21" s="37"/>
      <c r="ACL21" s="37"/>
      <c r="ACM21" s="37"/>
      <c r="ACN21" s="37"/>
      <c r="ACO21" s="37"/>
      <c r="ACP21" s="37"/>
      <c r="ACQ21" s="37"/>
      <c r="ACR21" s="37"/>
      <c r="ACS21" s="37"/>
      <c r="ACT21" s="37"/>
      <c r="ACU21" s="37"/>
      <c r="ACV21" s="37"/>
      <c r="ACW21" s="37"/>
      <c r="ACX21" s="37"/>
      <c r="ACY21" s="37"/>
      <c r="ACZ21" s="37"/>
      <c r="ADA21" s="37"/>
      <c r="ADB21" s="37"/>
      <c r="ADC21" s="37"/>
      <c r="ADD21" s="37"/>
      <c r="ADE21" s="37"/>
      <c r="ADF21" s="37"/>
      <c r="ADG21" s="37"/>
      <c r="ADH21" s="37"/>
      <c r="ADI21" s="37"/>
      <c r="ADJ21" s="37"/>
      <c r="ADK21" s="37"/>
      <c r="ADL21" s="37"/>
      <c r="ADM21" s="37"/>
      <c r="ADN21" s="37"/>
      <c r="ADO21" s="37"/>
      <c r="ADP21" s="37"/>
      <c r="ADQ21" s="37"/>
      <c r="ADR21" s="37"/>
      <c r="ADS21" s="37"/>
      <c r="ADT21" s="37"/>
      <c r="ADU21" s="37"/>
      <c r="ADV21" s="37"/>
      <c r="ADW21" s="37"/>
      <c r="ADX21" s="37"/>
      <c r="ADY21" s="37"/>
      <c r="ADZ21" s="37"/>
      <c r="AEA21" s="37"/>
      <c r="AEB21" s="37"/>
      <c r="AEC21" s="37"/>
      <c r="AED21" s="37"/>
      <c r="AEE21" s="37"/>
      <c r="AEF21" s="37"/>
      <c r="AEG21" s="37"/>
      <c r="AEH21" s="37"/>
      <c r="AEI21" s="37"/>
      <c r="AEJ21" s="37"/>
      <c r="AEK21" s="37"/>
      <c r="AEL21" s="37"/>
      <c r="AEM21" s="37"/>
      <c r="AEN21" s="37"/>
      <c r="AEO21" s="37"/>
      <c r="AEP21" s="37"/>
      <c r="AEQ21" s="37"/>
      <c r="AER21" s="37"/>
      <c r="AES21" s="37"/>
      <c r="AET21" s="37"/>
      <c r="AEU21" s="37"/>
      <c r="AEV21" s="37"/>
      <c r="AEW21" s="37"/>
      <c r="AEX21" s="37"/>
      <c r="AEY21" s="37"/>
      <c r="AEZ21" s="37"/>
      <c r="AFA21" s="37"/>
      <c r="AFB21" s="37"/>
      <c r="AFC21" s="37"/>
      <c r="AFD21" s="37"/>
      <c r="AFE21" s="37"/>
      <c r="AFF21" s="37"/>
      <c r="AFG21" s="37"/>
      <c r="AFH21" s="37"/>
      <c r="AFI21" s="37"/>
      <c r="AFJ21" s="37"/>
      <c r="AFK21" s="37"/>
      <c r="AFL21" s="37"/>
      <c r="AFM21" s="37"/>
      <c r="AFN21" s="37"/>
      <c r="AFO21" s="37"/>
      <c r="AFP21" s="37"/>
      <c r="AFQ21" s="37"/>
      <c r="AFR21" s="37"/>
      <c r="AFS21" s="37"/>
      <c r="AFT21" s="37"/>
      <c r="AFU21" s="37"/>
      <c r="AFV21" s="37"/>
      <c r="AFW21" s="37"/>
      <c r="AFX21" s="37"/>
      <c r="AFY21" s="37"/>
      <c r="AFZ21" s="37"/>
      <c r="AGA21" s="37"/>
      <c r="AGB21" s="37"/>
      <c r="AGC21" s="37"/>
      <c r="AGD21" s="37"/>
      <c r="AGE21" s="37"/>
      <c r="AGF21" s="37"/>
      <c r="AGG21" s="37"/>
      <c r="AGH21" s="37"/>
      <c r="AGI21" s="37"/>
      <c r="AGJ21" s="37"/>
      <c r="AGK21" s="37"/>
      <c r="AGL21" s="37"/>
      <c r="AGM21" s="37"/>
      <c r="AGN21" s="37"/>
      <c r="AGO21" s="37"/>
      <c r="AGP21" s="37"/>
      <c r="AGQ21" s="37"/>
      <c r="AGR21" s="37"/>
      <c r="AGS21" s="37"/>
      <c r="AGT21" s="37"/>
      <c r="AGU21" s="37"/>
      <c r="AGV21" s="37"/>
      <c r="AGW21" s="37"/>
      <c r="AGX21" s="37"/>
      <c r="AGY21" s="37"/>
      <c r="AGZ21" s="37"/>
      <c r="AHA21" s="37"/>
      <c r="AHB21" s="37"/>
      <c r="AHC21" s="37"/>
      <c r="AHD21" s="37"/>
      <c r="AHE21" s="37"/>
      <c r="AHF21" s="37"/>
      <c r="AHG21" s="37"/>
      <c r="AHH21" s="37"/>
      <c r="AHI21" s="37"/>
      <c r="AHJ21" s="37"/>
      <c r="AHK21" s="37"/>
      <c r="AHL21" s="37"/>
      <c r="AHM21" s="37"/>
      <c r="AHN21" s="37"/>
      <c r="AHO21" s="37"/>
      <c r="AHP21" s="37"/>
      <c r="AHQ21" s="37"/>
      <c r="AHR21" s="37"/>
      <c r="AHS21" s="37"/>
      <c r="AHT21" s="37"/>
      <c r="AHU21" s="37"/>
      <c r="AHV21" s="37"/>
      <c r="AHW21" s="37"/>
      <c r="AHX21" s="37"/>
      <c r="AHY21" s="37"/>
      <c r="AHZ21" s="37"/>
      <c r="AIA21" s="37"/>
      <c r="AIB21" s="37"/>
      <c r="AIC21" s="37"/>
      <c r="AID21" s="37"/>
      <c r="AIE21" s="37"/>
      <c r="AIF21" s="37"/>
      <c r="AIG21" s="37"/>
      <c r="AIH21" s="37"/>
      <c r="AII21" s="37"/>
      <c r="AIJ21" s="37"/>
      <c r="AIK21" s="37"/>
      <c r="AIL21" s="37"/>
      <c r="AIM21" s="37"/>
      <c r="AIN21" s="37"/>
      <c r="AIO21" s="37"/>
      <c r="AIP21" s="37"/>
      <c r="AIQ21" s="37"/>
      <c r="AIR21" s="37"/>
      <c r="AIS21" s="37"/>
      <c r="AIT21" s="37"/>
      <c r="AIU21" s="37"/>
      <c r="AIV21" s="37"/>
      <c r="AIW21" s="37"/>
      <c r="AIX21" s="37"/>
      <c r="AIY21" s="37"/>
      <c r="AIZ21" s="37"/>
      <c r="AJA21" s="37"/>
      <c r="AJB21" s="37"/>
      <c r="AJC21" s="37"/>
      <c r="AJD21" s="37"/>
      <c r="AJE21" s="37"/>
      <c r="AJF21" s="37"/>
      <c r="AJG21" s="37"/>
      <c r="AJH21" s="37"/>
      <c r="AJI21" s="37"/>
      <c r="AJJ21" s="37"/>
      <c r="AJK21" s="37"/>
      <c r="AJL21" s="37"/>
      <c r="AJM21" s="37"/>
      <c r="AJN21" s="37"/>
      <c r="AJO21" s="37"/>
      <c r="AJP21" s="37"/>
      <c r="AJQ21" s="37"/>
      <c r="AJR21" s="37"/>
      <c r="AJS21" s="37"/>
      <c r="AJT21" s="37"/>
      <c r="AJU21" s="37"/>
      <c r="AJV21" s="37"/>
      <c r="AJW21" s="37"/>
      <c r="AJX21" s="37"/>
      <c r="AJY21" s="37"/>
      <c r="AJZ21" s="37"/>
      <c r="AKA21" s="37"/>
      <c r="AKB21" s="37"/>
      <c r="AKC21" s="37"/>
      <c r="AKD21" s="37"/>
      <c r="AKE21" s="37"/>
      <c r="AKF21" s="37"/>
      <c r="AKG21" s="37"/>
      <c r="AKH21" s="37"/>
      <c r="AKI21" s="37"/>
      <c r="AKJ21" s="37"/>
      <c r="AKK21" s="37"/>
      <c r="AKL21" s="37"/>
      <c r="AKM21" s="37"/>
      <c r="AKN21" s="37"/>
      <c r="AKO21" s="37"/>
      <c r="AKP21" s="37"/>
      <c r="AKQ21" s="37"/>
      <c r="AKR21" s="37"/>
      <c r="AKS21" s="37"/>
      <c r="AKT21" s="37"/>
      <c r="AKU21" s="37"/>
      <c r="AKV21" s="37"/>
      <c r="AKW21" s="37"/>
      <c r="AKX21" s="37"/>
      <c r="AKY21" s="37"/>
      <c r="AKZ21" s="37"/>
      <c r="ALA21" s="37"/>
      <c r="ALB21" s="37"/>
      <c r="ALC21" s="37"/>
      <c r="ALD21" s="37"/>
      <c r="ALE21" s="37"/>
      <c r="ALF21" s="37"/>
      <c r="ALG21" s="37"/>
      <c r="ALH21" s="37"/>
      <c r="ALI21" s="37"/>
      <c r="ALJ21" s="37"/>
      <c r="ALK21" s="37"/>
      <c r="ALL21" s="37"/>
      <c r="ALM21" s="37"/>
      <c r="ALN21" s="37"/>
      <c r="ALO21" s="37"/>
      <c r="ALP21" s="37"/>
      <c r="ALQ21" s="37"/>
      <c r="ALR21" s="37"/>
      <c r="ALS21" s="37"/>
      <c r="ALT21" s="37"/>
      <c r="ALU21" s="37"/>
      <c r="ALV21" s="37"/>
      <c r="ALW21" s="37"/>
      <c r="ALX21" s="37"/>
      <c r="ALY21" s="37"/>
      <c r="ALZ21" s="37"/>
      <c r="AMA21" s="37"/>
      <c r="AMB21" s="37"/>
      <c r="AMC21" s="37"/>
      <c r="AMD21" s="36"/>
      <c r="AME21" s="36"/>
      <c r="AMF21" s="36"/>
      <c r="AMG21" s="36"/>
      <c r="AMH21" s="36"/>
      <c r="AMI21" s="36"/>
      <c r="AMJ21" s="36"/>
    </row>
    <row r="22" spans="1:1024" ht="46.5" x14ac:dyDescent="0.25">
      <c r="A22" s="102" t="s">
        <v>81</v>
      </c>
      <c r="B22" s="322" t="s">
        <v>226</v>
      </c>
      <c r="C22" s="278"/>
      <c r="D22" s="280" t="s">
        <v>227</v>
      </c>
      <c r="E22" s="323"/>
      <c r="F22" s="324" t="s">
        <v>228</v>
      </c>
      <c r="G22" s="323"/>
      <c r="H22" s="325"/>
      <c r="I22" s="324"/>
      <c r="J22" s="323"/>
      <c r="K22" s="326"/>
      <c r="L22" s="325"/>
      <c r="M22" s="327"/>
      <c r="N22" s="279"/>
      <c r="O22" s="281"/>
      <c r="P22" s="330">
        <v>24</v>
      </c>
      <c r="Q22" s="328"/>
      <c r="R22" s="329"/>
      <c r="S22" s="329"/>
      <c r="T22" s="308"/>
      <c r="U22" s="312"/>
      <c r="V22" s="312"/>
      <c r="W22" s="308"/>
      <c r="X22" s="314"/>
      <c r="Y22" s="312"/>
      <c r="Z22" s="312"/>
      <c r="AA22" s="308"/>
      <c r="AB22" s="315"/>
      <c r="AC22" s="316"/>
      <c r="AD22" s="316"/>
      <c r="AE22" s="316"/>
      <c r="AF22" s="316"/>
      <c r="AG22" s="316"/>
      <c r="AH22" s="316"/>
      <c r="AI22" s="317"/>
      <c r="AJ22" s="318"/>
      <c r="AK22" s="319"/>
      <c r="AL22" s="319"/>
      <c r="AM22" s="319"/>
      <c r="AN22" s="319"/>
      <c r="AO22" s="319"/>
      <c r="AP22" s="319"/>
      <c r="AQ22" s="319"/>
      <c r="AR22" s="319"/>
      <c r="AS22" s="319"/>
      <c r="AT22" s="319"/>
      <c r="AU22" s="319"/>
      <c r="AV22" s="319"/>
      <c r="AW22" s="319"/>
      <c r="AX22" s="319"/>
      <c r="AY22" s="320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37"/>
      <c r="NJ22" s="37"/>
      <c r="NK22" s="37"/>
      <c r="NL22" s="37"/>
      <c r="NM22" s="37"/>
      <c r="NN22" s="37"/>
      <c r="NO22" s="37"/>
      <c r="NP22" s="37"/>
      <c r="NQ22" s="37"/>
      <c r="NR22" s="37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37"/>
      <c r="QG22" s="37"/>
      <c r="QH22" s="37"/>
      <c r="QI22" s="37"/>
      <c r="QJ22" s="37"/>
      <c r="QK22" s="37"/>
      <c r="QL22" s="37"/>
      <c r="QM22" s="37"/>
      <c r="QN22" s="37"/>
      <c r="QO22" s="37"/>
      <c r="QP22" s="37"/>
      <c r="QQ22" s="37"/>
      <c r="QR22" s="37"/>
      <c r="QS22" s="37"/>
      <c r="QT22" s="37"/>
      <c r="QU22" s="37"/>
      <c r="QV22" s="37"/>
      <c r="QW22" s="37"/>
      <c r="QX22" s="37"/>
      <c r="QY22" s="37"/>
      <c r="QZ22" s="37"/>
      <c r="RA22" s="37"/>
      <c r="RB22" s="37"/>
      <c r="RC22" s="37"/>
      <c r="RD22" s="37"/>
      <c r="RE22" s="37"/>
      <c r="RF22" s="37"/>
      <c r="RG22" s="37"/>
      <c r="RH22" s="37"/>
      <c r="RI22" s="37"/>
      <c r="RJ22" s="37"/>
      <c r="RK22" s="37"/>
      <c r="RL22" s="37"/>
      <c r="RM22" s="37"/>
      <c r="RN22" s="37"/>
      <c r="RO22" s="37"/>
      <c r="RP22" s="37"/>
      <c r="RQ22" s="37"/>
      <c r="RR22" s="37"/>
      <c r="RS22" s="37"/>
      <c r="RT22" s="37"/>
      <c r="RU22" s="37"/>
      <c r="RV22" s="37"/>
      <c r="RW22" s="37"/>
      <c r="RX22" s="37"/>
      <c r="RY22" s="37"/>
      <c r="RZ22" s="37"/>
      <c r="SA22" s="37"/>
      <c r="SB22" s="37"/>
      <c r="SC22" s="37"/>
      <c r="SD22" s="37"/>
      <c r="SE22" s="37"/>
      <c r="SF22" s="37"/>
      <c r="SG22" s="37"/>
      <c r="SH22" s="37"/>
      <c r="SI22" s="37"/>
      <c r="SJ22" s="37"/>
      <c r="SK22" s="37"/>
      <c r="SL22" s="37"/>
      <c r="SM22" s="37"/>
      <c r="SN22" s="37"/>
      <c r="SO22" s="37"/>
      <c r="SP22" s="37"/>
      <c r="SQ22" s="37"/>
      <c r="SR22" s="37"/>
      <c r="SS22" s="37"/>
      <c r="ST22" s="37"/>
      <c r="SU22" s="37"/>
      <c r="SV22" s="37"/>
      <c r="SW22" s="37"/>
      <c r="SX22" s="37"/>
      <c r="SY22" s="37"/>
      <c r="SZ22" s="37"/>
      <c r="TA22" s="37"/>
      <c r="TB22" s="37"/>
      <c r="TC22" s="37"/>
      <c r="TD22" s="37"/>
      <c r="TE22" s="37"/>
      <c r="TF22" s="37"/>
      <c r="TG22" s="37"/>
      <c r="TH22" s="37"/>
      <c r="TI22" s="37"/>
      <c r="TJ22" s="37"/>
      <c r="TK22" s="37"/>
      <c r="TL22" s="37"/>
      <c r="TM22" s="37"/>
      <c r="TN22" s="37"/>
      <c r="TO22" s="37"/>
      <c r="TP22" s="37"/>
      <c r="TQ22" s="37"/>
      <c r="TR22" s="37"/>
      <c r="TS22" s="37"/>
      <c r="TT22" s="37"/>
      <c r="TU22" s="37"/>
      <c r="TV22" s="37"/>
      <c r="TW22" s="37"/>
      <c r="TX22" s="37"/>
      <c r="TY22" s="37"/>
      <c r="TZ22" s="37"/>
      <c r="UA22" s="37"/>
      <c r="UB22" s="37"/>
      <c r="UC22" s="37"/>
      <c r="UD22" s="37"/>
      <c r="UE22" s="37"/>
      <c r="UF22" s="37"/>
      <c r="UG22" s="37"/>
      <c r="UH22" s="37"/>
      <c r="UI22" s="37"/>
      <c r="UJ22" s="37"/>
      <c r="UK22" s="37"/>
      <c r="UL22" s="37"/>
      <c r="UM22" s="37"/>
      <c r="UN22" s="37"/>
      <c r="UO22" s="37"/>
      <c r="UP22" s="37"/>
      <c r="UQ22" s="37"/>
      <c r="UR22" s="37"/>
      <c r="US22" s="37"/>
      <c r="UT22" s="37"/>
      <c r="UU22" s="37"/>
      <c r="UV22" s="37"/>
      <c r="UW22" s="37"/>
      <c r="UX22" s="37"/>
      <c r="UY22" s="37"/>
      <c r="UZ22" s="37"/>
      <c r="VA22" s="37"/>
      <c r="VB22" s="37"/>
      <c r="VC22" s="37"/>
      <c r="VD22" s="37"/>
      <c r="VE22" s="37"/>
      <c r="VF22" s="37"/>
      <c r="VG22" s="37"/>
      <c r="VH22" s="37"/>
      <c r="VI22" s="37"/>
      <c r="VJ22" s="37"/>
      <c r="VK22" s="37"/>
      <c r="VL22" s="37"/>
      <c r="VM22" s="37"/>
      <c r="VN22" s="37"/>
      <c r="VO22" s="37"/>
      <c r="VP22" s="37"/>
      <c r="VQ22" s="37"/>
      <c r="VR22" s="37"/>
      <c r="VS22" s="37"/>
      <c r="VT22" s="37"/>
      <c r="VU22" s="37"/>
      <c r="VV22" s="37"/>
      <c r="VW22" s="37"/>
      <c r="VX22" s="37"/>
      <c r="VY22" s="37"/>
      <c r="VZ22" s="37"/>
      <c r="WA22" s="37"/>
      <c r="WB22" s="37"/>
      <c r="WC22" s="37"/>
      <c r="WD22" s="37"/>
      <c r="WE22" s="37"/>
      <c r="WF22" s="37"/>
      <c r="WG22" s="37"/>
      <c r="WH22" s="37"/>
      <c r="WI22" s="37"/>
      <c r="WJ22" s="37"/>
      <c r="WK22" s="37"/>
      <c r="WL22" s="37"/>
      <c r="WM22" s="37"/>
      <c r="WN22" s="37"/>
      <c r="WO22" s="37"/>
      <c r="WP22" s="37"/>
      <c r="WQ22" s="37"/>
      <c r="WR22" s="37"/>
      <c r="WS22" s="37"/>
      <c r="WT22" s="37"/>
      <c r="WU22" s="37"/>
      <c r="WV22" s="37"/>
      <c r="WW22" s="37"/>
      <c r="WX22" s="37"/>
      <c r="WY22" s="37"/>
      <c r="WZ22" s="37"/>
      <c r="XA22" s="37"/>
      <c r="XB22" s="37"/>
      <c r="XC22" s="37"/>
      <c r="XD22" s="37"/>
      <c r="XE22" s="37"/>
      <c r="XF22" s="37"/>
      <c r="XG22" s="37"/>
      <c r="XH22" s="37"/>
      <c r="XI22" s="37"/>
      <c r="XJ22" s="37"/>
      <c r="XK22" s="37"/>
      <c r="XL22" s="37"/>
      <c r="XM22" s="37"/>
      <c r="XN22" s="37"/>
      <c r="XO22" s="37"/>
      <c r="XP22" s="37"/>
      <c r="XQ22" s="37"/>
      <c r="XR22" s="37"/>
      <c r="XS22" s="37"/>
      <c r="XT22" s="37"/>
      <c r="XU22" s="37"/>
      <c r="XV22" s="37"/>
      <c r="XW22" s="37"/>
      <c r="XX22" s="37"/>
      <c r="XY22" s="37"/>
      <c r="XZ22" s="37"/>
      <c r="YA22" s="37"/>
      <c r="YB22" s="37"/>
      <c r="YC22" s="37"/>
      <c r="YD22" s="37"/>
      <c r="YE22" s="37"/>
      <c r="YF22" s="37"/>
      <c r="YG22" s="37"/>
      <c r="YH22" s="37"/>
      <c r="YI22" s="37"/>
      <c r="YJ22" s="37"/>
      <c r="YK22" s="37"/>
      <c r="YL22" s="37"/>
      <c r="YM22" s="37"/>
      <c r="YN22" s="37"/>
      <c r="YO22" s="37"/>
      <c r="YP22" s="37"/>
      <c r="YQ22" s="37"/>
      <c r="YR22" s="37"/>
      <c r="YS22" s="37"/>
      <c r="YT22" s="37"/>
      <c r="YU22" s="37"/>
      <c r="YV22" s="37"/>
      <c r="YW22" s="37"/>
      <c r="YX22" s="37"/>
      <c r="YY22" s="37"/>
      <c r="YZ22" s="37"/>
      <c r="ZA22" s="37"/>
      <c r="ZB22" s="37"/>
      <c r="ZC22" s="37"/>
      <c r="ZD22" s="37"/>
      <c r="ZE22" s="37"/>
      <c r="ZF22" s="37"/>
      <c r="ZG22" s="37"/>
      <c r="ZH22" s="37"/>
      <c r="ZI22" s="37"/>
      <c r="ZJ22" s="37"/>
      <c r="ZK22" s="37"/>
      <c r="ZL22" s="37"/>
      <c r="ZM22" s="37"/>
      <c r="ZN22" s="37"/>
      <c r="ZO22" s="37"/>
      <c r="ZP22" s="37"/>
      <c r="ZQ22" s="37"/>
      <c r="ZR22" s="37"/>
      <c r="ZS22" s="37"/>
      <c r="ZT22" s="37"/>
      <c r="ZU22" s="37"/>
      <c r="ZV22" s="37"/>
      <c r="ZW22" s="37"/>
      <c r="ZX22" s="37"/>
      <c r="ZY22" s="37"/>
      <c r="ZZ22" s="37"/>
      <c r="AAA22" s="37"/>
      <c r="AAB22" s="37"/>
      <c r="AAC22" s="37"/>
      <c r="AAD22" s="37"/>
      <c r="AAE22" s="37"/>
      <c r="AAF22" s="37"/>
      <c r="AAG22" s="37"/>
      <c r="AAH22" s="37"/>
      <c r="AAI22" s="37"/>
      <c r="AAJ22" s="37"/>
      <c r="AAK22" s="37"/>
      <c r="AAL22" s="37"/>
      <c r="AAM22" s="37"/>
      <c r="AAN22" s="37"/>
      <c r="AAO22" s="37"/>
      <c r="AAP22" s="37"/>
      <c r="AAQ22" s="37"/>
      <c r="AAR22" s="37"/>
      <c r="AAS22" s="37"/>
      <c r="AAT22" s="37"/>
      <c r="AAU22" s="37"/>
      <c r="AAV22" s="37"/>
      <c r="AAW22" s="37"/>
      <c r="AAX22" s="37"/>
      <c r="AAY22" s="37"/>
      <c r="AAZ22" s="37"/>
      <c r="ABA22" s="37"/>
      <c r="ABB22" s="37"/>
      <c r="ABC22" s="37"/>
      <c r="ABD22" s="37"/>
      <c r="ABE22" s="37"/>
      <c r="ABF22" s="37"/>
      <c r="ABG22" s="37"/>
      <c r="ABH22" s="37"/>
      <c r="ABI22" s="37"/>
      <c r="ABJ22" s="37"/>
      <c r="ABK22" s="37"/>
      <c r="ABL22" s="37"/>
      <c r="ABM22" s="37"/>
      <c r="ABN22" s="37"/>
      <c r="ABO22" s="37"/>
      <c r="ABP22" s="37"/>
      <c r="ABQ22" s="37"/>
      <c r="ABR22" s="37"/>
      <c r="ABS22" s="37"/>
      <c r="ABT22" s="37"/>
      <c r="ABU22" s="37"/>
      <c r="ABV22" s="37"/>
      <c r="ABW22" s="37"/>
      <c r="ABX22" s="37"/>
      <c r="ABY22" s="37"/>
      <c r="ABZ22" s="37"/>
      <c r="ACA22" s="37"/>
      <c r="ACB22" s="37"/>
      <c r="ACC22" s="37"/>
      <c r="ACD22" s="37"/>
      <c r="ACE22" s="37"/>
      <c r="ACF22" s="37"/>
      <c r="ACG22" s="37"/>
      <c r="ACH22" s="37"/>
      <c r="ACI22" s="37"/>
      <c r="ACJ22" s="37"/>
      <c r="ACK22" s="37"/>
      <c r="ACL22" s="37"/>
      <c r="ACM22" s="37"/>
      <c r="ACN22" s="37"/>
      <c r="ACO22" s="37"/>
      <c r="ACP22" s="37"/>
      <c r="ACQ22" s="37"/>
      <c r="ACR22" s="37"/>
      <c r="ACS22" s="37"/>
      <c r="ACT22" s="37"/>
      <c r="ACU22" s="37"/>
      <c r="ACV22" s="37"/>
      <c r="ACW22" s="37"/>
      <c r="ACX22" s="37"/>
      <c r="ACY22" s="37"/>
      <c r="ACZ22" s="37"/>
      <c r="ADA22" s="37"/>
      <c r="ADB22" s="37"/>
      <c r="ADC22" s="37"/>
      <c r="ADD22" s="37"/>
      <c r="ADE22" s="37"/>
      <c r="ADF22" s="37"/>
      <c r="ADG22" s="37"/>
      <c r="ADH22" s="37"/>
      <c r="ADI22" s="37"/>
      <c r="ADJ22" s="37"/>
      <c r="ADK22" s="37"/>
      <c r="ADL22" s="37"/>
      <c r="ADM22" s="37"/>
      <c r="ADN22" s="37"/>
      <c r="ADO22" s="37"/>
      <c r="ADP22" s="37"/>
      <c r="ADQ22" s="37"/>
      <c r="ADR22" s="37"/>
      <c r="ADS22" s="37"/>
      <c r="ADT22" s="37"/>
      <c r="ADU22" s="37"/>
      <c r="ADV22" s="37"/>
      <c r="ADW22" s="37"/>
      <c r="ADX22" s="37"/>
      <c r="ADY22" s="37"/>
      <c r="ADZ22" s="37"/>
      <c r="AEA22" s="37"/>
      <c r="AEB22" s="37"/>
      <c r="AEC22" s="37"/>
      <c r="AED22" s="37"/>
      <c r="AEE22" s="37"/>
      <c r="AEF22" s="37"/>
      <c r="AEG22" s="37"/>
      <c r="AEH22" s="37"/>
      <c r="AEI22" s="37"/>
      <c r="AEJ22" s="37"/>
      <c r="AEK22" s="37"/>
      <c r="AEL22" s="37"/>
      <c r="AEM22" s="37"/>
      <c r="AEN22" s="37"/>
      <c r="AEO22" s="37"/>
      <c r="AEP22" s="37"/>
      <c r="AEQ22" s="37"/>
      <c r="AER22" s="37"/>
      <c r="AES22" s="37"/>
      <c r="AET22" s="37"/>
      <c r="AEU22" s="37"/>
      <c r="AEV22" s="37"/>
      <c r="AEW22" s="37"/>
      <c r="AEX22" s="37"/>
      <c r="AEY22" s="37"/>
      <c r="AEZ22" s="37"/>
      <c r="AFA22" s="37"/>
      <c r="AFB22" s="37"/>
      <c r="AFC22" s="37"/>
      <c r="AFD22" s="37"/>
      <c r="AFE22" s="37"/>
      <c r="AFF22" s="37"/>
      <c r="AFG22" s="37"/>
      <c r="AFH22" s="37"/>
      <c r="AFI22" s="37"/>
      <c r="AFJ22" s="37"/>
      <c r="AFK22" s="37"/>
      <c r="AFL22" s="37"/>
      <c r="AFM22" s="37"/>
      <c r="AFN22" s="37"/>
      <c r="AFO22" s="37"/>
      <c r="AFP22" s="37"/>
      <c r="AFQ22" s="37"/>
      <c r="AFR22" s="37"/>
      <c r="AFS22" s="37"/>
      <c r="AFT22" s="37"/>
      <c r="AFU22" s="37"/>
      <c r="AFV22" s="37"/>
      <c r="AFW22" s="37"/>
      <c r="AFX22" s="37"/>
      <c r="AFY22" s="37"/>
      <c r="AFZ22" s="37"/>
      <c r="AGA22" s="37"/>
      <c r="AGB22" s="37"/>
      <c r="AGC22" s="37"/>
      <c r="AGD22" s="37"/>
      <c r="AGE22" s="37"/>
      <c r="AGF22" s="37"/>
      <c r="AGG22" s="37"/>
      <c r="AGH22" s="37"/>
      <c r="AGI22" s="37"/>
      <c r="AGJ22" s="37"/>
      <c r="AGK22" s="37"/>
      <c r="AGL22" s="37"/>
      <c r="AGM22" s="37"/>
      <c r="AGN22" s="37"/>
      <c r="AGO22" s="37"/>
      <c r="AGP22" s="37"/>
      <c r="AGQ22" s="37"/>
      <c r="AGR22" s="37"/>
      <c r="AGS22" s="37"/>
      <c r="AGT22" s="37"/>
      <c r="AGU22" s="37"/>
      <c r="AGV22" s="37"/>
      <c r="AGW22" s="37"/>
      <c r="AGX22" s="37"/>
      <c r="AGY22" s="37"/>
      <c r="AGZ22" s="37"/>
      <c r="AHA22" s="37"/>
      <c r="AHB22" s="37"/>
      <c r="AHC22" s="37"/>
      <c r="AHD22" s="37"/>
      <c r="AHE22" s="37"/>
      <c r="AHF22" s="37"/>
      <c r="AHG22" s="37"/>
      <c r="AHH22" s="37"/>
      <c r="AHI22" s="37"/>
      <c r="AHJ22" s="37"/>
      <c r="AHK22" s="37"/>
      <c r="AHL22" s="37"/>
      <c r="AHM22" s="37"/>
      <c r="AHN22" s="37"/>
      <c r="AHO22" s="37"/>
      <c r="AHP22" s="37"/>
      <c r="AHQ22" s="37"/>
      <c r="AHR22" s="37"/>
      <c r="AHS22" s="37"/>
      <c r="AHT22" s="37"/>
      <c r="AHU22" s="37"/>
      <c r="AHV22" s="37"/>
      <c r="AHW22" s="37"/>
      <c r="AHX22" s="37"/>
      <c r="AHY22" s="37"/>
      <c r="AHZ22" s="37"/>
      <c r="AIA22" s="37"/>
      <c r="AIB22" s="37"/>
      <c r="AIC22" s="37"/>
      <c r="AID22" s="37"/>
      <c r="AIE22" s="37"/>
      <c r="AIF22" s="37"/>
      <c r="AIG22" s="37"/>
      <c r="AIH22" s="37"/>
      <c r="AII22" s="37"/>
      <c r="AIJ22" s="37"/>
      <c r="AIK22" s="37"/>
      <c r="AIL22" s="37"/>
      <c r="AIM22" s="37"/>
      <c r="AIN22" s="37"/>
      <c r="AIO22" s="37"/>
      <c r="AIP22" s="37"/>
      <c r="AIQ22" s="37"/>
      <c r="AIR22" s="37"/>
      <c r="AIS22" s="37"/>
      <c r="AIT22" s="37"/>
      <c r="AIU22" s="37"/>
      <c r="AIV22" s="37"/>
      <c r="AIW22" s="37"/>
      <c r="AIX22" s="37"/>
      <c r="AIY22" s="37"/>
      <c r="AIZ22" s="37"/>
      <c r="AJA22" s="37"/>
      <c r="AJB22" s="37"/>
      <c r="AJC22" s="37"/>
      <c r="AJD22" s="37"/>
      <c r="AJE22" s="37"/>
      <c r="AJF22" s="37"/>
      <c r="AJG22" s="37"/>
      <c r="AJH22" s="37"/>
      <c r="AJI22" s="37"/>
      <c r="AJJ22" s="37"/>
      <c r="AJK22" s="37"/>
      <c r="AJL22" s="37"/>
      <c r="AJM22" s="37"/>
      <c r="AJN22" s="37"/>
      <c r="AJO22" s="37"/>
      <c r="AJP22" s="37"/>
      <c r="AJQ22" s="37"/>
      <c r="AJR22" s="37"/>
      <c r="AJS22" s="37"/>
      <c r="AJT22" s="37"/>
      <c r="AJU22" s="37"/>
      <c r="AJV22" s="37"/>
      <c r="AJW22" s="37"/>
      <c r="AJX22" s="37"/>
      <c r="AJY22" s="37"/>
      <c r="AJZ22" s="37"/>
      <c r="AKA22" s="37"/>
      <c r="AKB22" s="37"/>
      <c r="AKC22" s="37"/>
      <c r="AKD22" s="37"/>
      <c r="AKE22" s="37"/>
      <c r="AKF22" s="37"/>
      <c r="AKG22" s="37"/>
      <c r="AKH22" s="37"/>
      <c r="AKI22" s="37"/>
      <c r="AKJ22" s="37"/>
      <c r="AKK22" s="37"/>
      <c r="AKL22" s="37"/>
      <c r="AKM22" s="37"/>
      <c r="AKN22" s="37"/>
      <c r="AKO22" s="37"/>
      <c r="AKP22" s="37"/>
      <c r="AKQ22" s="37"/>
      <c r="AKR22" s="37"/>
      <c r="AKS22" s="37"/>
      <c r="AKT22" s="37"/>
      <c r="AKU22" s="37"/>
      <c r="AKV22" s="37"/>
      <c r="AKW22" s="37"/>
      <c r="AKX22" s="37"/>
      <c r="AKY22" s="37"/>
      <c r="AKZ22" s="37"/>
      <c r="ALA22" s="37"/>
      <c r="ALB22" s="37"/>
      <c r="ALC22" s="37"/>
      <c r="ALD22" s="37"/>
      <c r="ALE22" s="37"/>
      <c r="ALF22" s="37"/>
      <c r="ALG22" s="37"/>
      <c r="ALH22" s="37"/>
      <c r="ALI22" s="37"/>
      <c r="ALJ22" s="37"/>
      <c r="ALK22" s="37"/>
      <c r="ALL22" s="37"/>
      <c r="ALM22" s="37"/>
      <c r="ALN22" s="37"/>
      <c r="ALO22" s="37"/>
      <c r="ALP22" s="37"/>
      <c r="ALQ22" s="37"/>
      <c r="ALR22" s="37"/>
      <c r="ALS22" s="37"/>
      <c r="ALT22" s="37"/>
      <c r="ALU22" s="37"/>
      <c r="ALV22" s="37"/>
      <c r="ALW22" s="37"/>
      <c r="ALX22" s="37"/>
      <c r="ALY22" s="37"/>
      <c r="ALZ22" s="37"/>
      <c r="AMA22" s="37"/>
      <c r="AMB22" s="37"/>
      <c r="AMC22" s="37"/>
      <c r="AMD22" s="36"/>
      <c r="AME22" s="36"/>
      <c r="AMF22" s="36"/>
      <c r="AMG22" s="36"/>
      <c r="AMH22" s="36"/>
      <c r="AMI22" s="36"/>
      <c r="AMJ22" s="36"/>
    </row>
    <row r="23" spans="1:1024" ht="172.5" x14ac:dyDescent="0.25">
      <c r="A23" s="102" t="s">
        <v>81</v>
      </c>
      <c r="B23" s="275" t="s">
        <v>235</v>
      </c>
      <c r="C23" s="278" t="s">
        <v>229</v>
      </c>
      <c r="D23" s="280"/>
      <c r="E23" s="323"/>
      <c r="F23" s="323" t="s">
        <v>230</v>
      </c>
      <c r="G23" s="323"/>
      <c r="H23" s="325"/>
      <c r="I23" s="337">
        <v>6</v>
      </c>
      <c r="J23" s="337">
        <v>6</v>
      </c>
      <c r="K23" s="332"/>
      <c r="L23" s="325"/>
      <c r="M23" s="325"/>
      <c r="N23" s="279"/>
      <c r="O23" s="331">
        <v>15</v>
      </c>
      <c r="P23" s="331">
        <v>15</v>
      </c>
      <c r="Q23" s="333"/>
      <c r="R23" s="331">
        <v>12</v>
      </c>
      <c r="S23" s="331"/>
      <c r="T23" s="323" t="s">
        <v>223</v>
      </c>
      <c r="U23" s="281" t="s">
        <v>95</v>
      </c>
      <c r="V23" s="281" t="s">
        <v>41</v>
      </c>
      <c r="W23" s="323" t="s">
        <v>231</v>
      </c>
      <c r="X23" s="334" t="s">
        <v>232</v>
      </c>
      <c r="Y23" s="281" t="s">
        <v>213</v>
      </c>
      <c r="Z23" s="281" t="s">
        <v>41</v>
      </c>
      <c r="AA23" s="323" t="s">
        <v>233</v>
      </c>
      <c r="AB23" s="335">
        <v>1</v>
      </c>
      <c r="AC23" s="281" t="s">
        <v>43</v>
      </c>
      <c r="AD23" s="281" t="s">
        <v>41</v>
      </c>
      <c r="AE23" s="336" t="s">
        <v>234</v>
      </c>
      <c r="AF23" s="335">
        <v>1</v>
      </c>
      <c r="AG23" s="281" t="s">
        <v>43</v>
      </c>
      <c r="AH23" s="281" t="s">
        <v>41</v>
      </c>
      <c r="AI23" s="336" t="s">
        <v>234</v>
      </c>
      <c r="AJ23" s="318"/>
      <c r="AK23" s="319"/>
      <c r="AL23" s="319"/>
      <c r="AM23" s="319"/>
      <c r="AN23" s="319"/>
      <c r="AO23" s="319"/>
      <c r="AP23" s="319"/>
      <c r="AQ23" s="319"/>
      <c r="AR23" s="319"/>
      <c r="AS23" s="319"/>
      <c r="AT23" s="319"/>
      <c r="AU23" s="319"/>
      <c r="AV23" s="319"/>
      <c r="AW23" s="319"/>
      <c r="AX23" s="319"/>
      <c r="AY23" s="320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37"/>
      <c r="SD23" s="37"/>
      <c r="SE23" s="37"/>
      <c r="SF23" s="37"/>
      <c r="SG23" s="37"/>
      <c r="SH23" s="37"/>
      <c r="SI23" s="37"/>
      <c r="SJ23" s="37"/>
      <c r="SK23" s="37"/>
      <c r="SL23" s="37"/>
      <c r="SM23" s="37"/>
      <c r="SN23" s="37"/>
      <c r="SO23" s="37"/>
      <c r="SP23" s="37"/>
      <c r="SQ23" s="37"/>
      <c r="SR23" s="37"/>
      <c r="SS23" s="37"/>
      <c r="ST23" s="37"/>
      <c r="SU23" s="37"/>
      <c r="SV23" s="37"/>
      <c r="SW23" s="37"/>
      <c r="SX23" s="37"/>
      <c r="SY23" s="37"/>
      <c r="SZ23" s="37"/>
      <c r="TA23" s="37"/>
      <c r="TB23" s="37"/>
      <c r="TC23" s="37"/>
      <c r="TD23" s="37"/>
      <c r="TE23" s="37"/>
      <c r="TF23" s="37"/>
      <c r="TG23" s="37"/>
      <c r="TH23" s="37"/>
      <c r="TI23" s="37"/>
      <c r="TJ23" s="37"/>
      <c r="TK23" s="37"/>
      <c r="TL23" s="37"/>
      <c r="TM23" s="37"/>
      <c r="TN23" s="37"/>
      <c r="TO23" s="37"/>
      <c r="TP23" s="37"/>
      <c r="TQ23" s="37"/>
      <c r="TR23" s="37"/>
      <c r="TS23" s="37"/>
      <c r="TT23" s="37"/>
      <c r="TU23" s="37"/>
      <c r="TV23" s="37"/>
      <c r="TW23" s="37"/>
      <c r="TX23" s="37"/>
      <c r="TY23" s="37"/>
      <c r="TZ23" s="37"/>
      <c r="UA23" s="37"/>
      <c r="UB23" s="37"/>
      <c r="UC23" s="37"/>
      <c r="UD23" s="37"/>
      <c r="UE23" s="37"/>
      <c r="UF23" s="37"/>
      <c r="UG23" s="37"/>
      <c r="UH23" s="37"/>
      <c r="UI23" s="37"/>
      <c r="UJ23" s="37"/>
      <c r="UK23" s="37"/>
      <c r="UL23" s="37"/>
      <c r="UM23" s="37"/>
      <c r="UN23" s="37"/>
      <c r="UO23" s="37"/>
      <c r="UP23" s="37"/>
      <c r="UQ23" s="37"/>
      <c r="UR23" s="37"/>
      <c r="US23" s="37"/>
      <c r="UT23" s="37"/>
      <c r="UU23" s="37"/>
      <c r="UV23" s="37"/>
      <c r="UW23" s="37"/>
      <c r="UX23" s="37"/>
      <c r="UY23" s="37"/>
      <c r="UZ23" s="37"/>
      <c r="VA23" s="37"/>
      <c r="VB23" s="37"/>
      <c r="VC23" s="37"/>
      <c r="VD23" s="37"/>
      <c r="VE23" s="37"/>
      <c r="VF23" s="37"/>
      <c r="VG23" s="37"/>
      <c r="VH23" s="37"/>
      <c r="VI23" s="37"/>
      <c r="VJ23" s="37"/>
      <c r="VK23" s="37"/>
      <c r="VL23" s="37"/>
      <c r="VM23" s="37"/>
      <c r="VN23" s="37"/>
      <c r="VO23" s="37"/>
      <c r="VP23" s="37"/>
      <c r="VQ23" s="37"/>
      <c r="VR23" s="37"/>
      <c r="VS23" s="37"/>
      <c r="VT23" s="37"/>
      <c r="VU23" s="37"/>
      <c r="VV23" s="37"/>
      <c r="VW23" s="37"/>
      <c r="VX23" s="37"/>
      <c r="VY23" s="37"/>
      <c r="VZ23" s="37"/>
      <c r="WA23" s="37"/>
      <c r="WB23" s="37"/>
      <c r="WC23" s="37"/>
      <c r="WD23" s="37"/>
      <c r="WE23" s="37"/>
      <c r="WF23" s="37"/>
      <c r="WG23" s="37"/>
      <c r="WH23" s="37"/>
      <c r="WI23" s="37"/>
      <c r="WJ23" s="37"/>
      <c r="WK23" s="37"/>
      <c r="WL23" s="37"/>
      <c r="WM23" s="37"/>
      <c r="WN23" s="37"/>
      <c r="WO23" s="37"/>
      <c r="WP23" s="37"/>
      <c r="WQ23" s="37"/>
      <c r="WR23" s="37"/>
      <c r="WS23" s="37"/>
      <c r="WT23" s="37"/>
      <c r="WU23" s="37"/>
      <c r="WV23" s="37"/>
      <c r="WW23" s="37"/>
      <c r="WX23" s="37"/>
      <c r="WY23" s="37"/>
      <c r="WZ23" s="37"/>
      <c r="XA23" s="37"/>
      <c r="XB23" s="37"/>
      <c r="XC23" s="37"/>
      <c r="XD23" s="37"/>
      <c r="XE23" s="37"/>
      <c r="XF23" s="37"/>
      <c r="XG23" s="37"/>
      <c r="XH23" s="37"/>
      <c r="XI23" s="37"/>
      <c r="XJ23" s="37"/>
      <c r="XK23" s="37"/>
      <c r="XL23" s="37"/>
      <c r="XM23" s="37"/>
      <c r="XN23" s="37"/>
      <c r="XO23" s="37"/>
      <c r="XP23" s="37"/>
      <c r="XQ23" s="37"/>
      <c r="XR23" s="37"/>
      <c r="XS23" s="37"/>
      <c r="XT23" s="37"/>
      <c r="XU23" s="37"/>
      <c r="XV23" s="37"/>
      <c r="XW23" s="37"/>
      <c r="XX23" s="37"/>
      <c r="XY23" s="37"/>
      <c r="XZ23" s="37"/>
      <c r="YA23" s="37"/>
      <c r="YB23" s="37"/>
      <c r="YC23" s="37"/>
      <c r="YD23" s="37"/>
      <c r="YE23" s="37"/>
      <c r="YF23" s="37"/>
      <c r="YG23" s="37"/>
      <c r="YH23" s="37"/>
      <c r="YI23" s="37"/>
      <c r="YJ23" s="37"/>
      <c r="YK23" s="37"/>
      <c r="YL23" s="37"/>
      <c r="YM23" s="37"/>
      <c r="YN23" s="37"/>
      <c r="YO23" s="37"/>
      <c r="YP23" s="37"/>
      <c r="YQ23" s="37"/>
      <c r="YR23" s="37"/>
      <c r="YS23" s="37"/>
      <c r="YT23" s="37"/>
      <c r="YU23" s="37"/>
      <c r="YV23" s="37"/>
      <c r="YW23" s="37"/>
      <c r="YX23" s="37"/>
      <c r="YY23" s="37"/>
      <c r="YZ23" s="37"/>
      <c r="ZA23" s="37"/>
      <c r="ZB23" s="37"/>
      <c r="ZC23" s="37"/>
      <c r="ZD23" s="37"/>
      <c r="ZE23" s="37"/>
      <c r="ZF23" s="37"/>
      <c r="ZG23" s="37"/>
      <c r="ZH23" s="37"/>
      <c r="ZI23" s="37"/>
      <c r="ZJ23" s="37"/>
      <c r="ZK23" s="37"/>
      <c r="ZL23" s="37"/>
      <c r="ZM23" s="37"/>
      <c r="ZN23" s="37"/>
      <c r="ZO23" s="37"/>
      <c r="ZP23" s="37"/>
      <c r="ZQ23" s="37"/>
      <c r="ZR23" s="37"/>
      <c r="ZS23" s="37"/>
      <c r="ZT23" s="37"/>
      <c r="ZU23" s="37"/>
      <c r="ZV23" s="37"/>
      <c r="ZW23" s="37"/>
      <c r="ZX23" s="37"/>
      <c r="ZY23" s="37"/>
      <c r="ZZ23" s="37"/>
      <c r="AAA23" s="37"/>
      <c r="AAB23" s="37"/>
      <c r="AAC23" s="37"/>
      <c r="AAD23" s="37"/>
      <c r="AAE23" s="37"/>
      <c r="AAF23" s="37"/>
      <c r="AAG23" s="37"/>
      <c r="AAH23" s="37"/>
      <c r="AAI23" s="37"/>
      <c r="AAJ23" s="37"/>
      <c r="AAK23" s="37"/>
      <c r="AAL23" s="37"/>
      <c r="AAM23" s="37"/>
      <c r="AAN23" s="37"/>
      <c r="AAO23" s="37"/>
      <c r="AAP23" s="37"/>
      <c r="AAQ23" s="37"/>
      <c r="AAR23" s="37"/>
      <c r="AAS23" s="37"/>
      <c r="AAT23" s="37"/>
      <c r="AAU23" s="37"/>
      <c r="AAV23" s="37"/>
      <c r="AAW23" s="37"/>
      <c r="AAX23" s="37"/>
      <c r="AAY23" s="37"/>
      <c r="AAZ23" s="37"/>
      <c r="ABA23" s="37"/>
      <c r="ABB23" s="37"/>
      <c r="ABC23" s="37"/>
      <c r="ABD23" s="37"/>
      <c r="ABE23" s="37"/>
      <c r="ABF23" s="37"/>
      <c r="ABG23" s="37"/>
      <c r="ABH23" s="37"/>
      <c r="ABI23" s="37"/>
      <c r="ABJ23" s="37"/>
      <c r="ABK23" s="37"/>
      <c r="ABL23" s="37"/>
      <c r="ABM23" s="37"/>
      <c r="ABN23" s="37"/>
      <c r="ABO23" s="37"/>
      <c r="ABP23" s="37"/>
      <c r="ABQ23" s="37"/>
      <c r="ABR23" s="37"/>
      <c r="ABS23" s="37"/>
      <c r="ABT23" s="37"/>
      <c r="ABU23" s="37"/>
      <c r="ABV23" s="37"/>
      <c r="ABW23" s="37"/>
      <c r="ABX23" s="37"/>
      <c r="ABY23" s="37"/>
      <c r="ABZ23" s="37"/>
      <c r="ACA23" s="37"/>
      <c r="ACB23" s="37"/>
      <c r="ACC23" s="37"/>
      <c r="ACD23" s="37"/>
      <c r="ACE23" s="37"/>
      <c r="ACF23" s="37"/>
      <c r="ACG23" s="37"/>
      <c r="ACH23" s="37"/>
      <c r="ACI23" s="37"/>
      <c r="ACJ23" s="37"/>
      <c r="ACK23" s="37"/>
      <c r="ACL23" s="37"/>
      <c r="ACM23" s="37"/>
      <c r="ACN23" s="37"/>
      <c r="ACO23" s="37"/>
      <c r="ACP23" s="37"/>
      <c r="ACQ23" s="37"/>
      <c r="ACR23" s="37"/>
      <c r="ACS23" s="37"/>
      <c r="ACT23" s="37"/>
      <c r="ACU23" s="37"/>
      <c r="ACV23" s="37"/>
      <c r="ACW23" s="37"/>
      <c r="ACX23" s="37"/>
      <c r="ACY23" s="37"/>
      <c r="ACZ23" s="37"/>
      <c r="ADA23" s="37"/>
      <c r="ADB23" s="37"/>
      <c r="ADC23" s="37"/>
      <c r="ADD23" s="37"/>
      <c r="ADE23" s="37"/>
      <c r="ADF23" s="37"/>
      <c r="ADG23" s="37"/>
      <c r="ADH23" s="37"/>
      <c r="ADI23" s="37"/>
      <c r="ADJ23" s="37"/>
      <c r="ADK23" s="37"/>
      <c r="ADL23" s="37"/>
      <c r="ADM23" s="37"/>
      <c r="ADN23" s="37"/>
      <c r="ADO23" s="37"/>
      <c r="ADP23" s="37"/>
      <c r="ADQ23" s="37"/>
      <c r="ADR23" s="37"/>
      <c r="ADS23" s="37"/>
      <c r="ADT23" s="37"/>
      <c r="ADU23" s="37"/>
      <c r="ADV23" s="37"/>
      <c r="ADW23" s="37"/>
      <c r="ADX23" s="37"/>
      <c r="ADY23" s="37"/>
      <c r="ADZ23" s="37"/>
      <c r="AEA23" s="37"/>
      <c r="AEB23" s="37"/>
      <c r="AEC23" s="37"/>
      <c r="AED23" s="37"/>
      <c r="AEE23" s="37"/>
      <c r="AEF23" s="37"/>
      <c r="AEG23" s="37"/>
      <c r="AEH23" s="37"/>
      <c r="AEI23" s="37"/>
      <c r="AEJ23" s="37"/>
      <c r="AEK23" s="37"/>
      <c r="AEL23" s="37"/>
      <c r="AEM23" s="37"/>
      <c r="AEN23" s="37"/>
      <c r="AEO23" s="37"/>
      <c r="AEP23" s="37"/>
      <c r="AEQ23" s="37"/>
      <c r="AER23" s="37"/>
      <c r="AES23" s="37"/>
      <c r="AET23" s="37"/>
      <c r="AEU23" s="37"/>
      <c r="AEV23" s="37"/>
      <c r="AEW23" s="37"/>
      <c r="AEX23" s="37"/>
      <c r="AEY23" s="37"/>
      <c r="AEZ23" s="37"/>
      <c r="AFA23" s="37"/>
      <c r="AFB23" s="37"/>
      <c r="AFC23" s="37"/>
      <c r="AFD23" s="37"/>
      <c r="AFE23" s="37"/>
      <c r="AFF23" s="37"/>
      <c r="AFG23" s="37"/>
      <c r="AFH23" s="37"/>
      <c r="AFI23" s="37"/>
      <c r="AFJ23" s="37"/>
      <c r="AFK23" s="37"/>
      <c r="AFL23" s="37"/>
      <c r="AFM23" s="37"/>
      <c r="AFN23" s="37"/>
      <c r="AFO23" s="37"/>
      <c r="AFP23" s="37"/>
      <c r="AFQ23" s="37"/>
      <c r="AFR23" s="37"/>
      <c r="AFS23" s="37"/>
      <c r="AFT23" s="37"/>
      <c r="AFU23" s="37"/>
      <c r="AFV23" s="37"/>
      <c r="AFW23" s="37"/>
      <c r="AFX23" s="37"/>
      <c r="AFY23" s="37"/>
      <c r="AFZ23" s="37"/>
      <c r="AGA23" s="37"/>
      <c r="AGB23" s="37"/>
      <c r="AGC23" s="37"/>
      <c r="AGD23" s="37"/>
      <c r="AGE23" s="37"/>
      <c r="AGF23" s="37"/>
      <c r="AGG23" s="37"/>
      <c r="AGH23" s="37"/>
      <c r="AGI23" s="37"/>
      <c r="AGJ23" s="37"/>
      <c r="AGK23" s="37"/>
      <c r="AGL23" s="37"/>
      <c r="AGM23" s="37"/>
      <c r="AGN23" s="37"/>
      <c r="AGO23" s="37"/>
      <c r="AGP23" s="37"/>
      <c r="AGQ23" s="37"/>
      <c r="AGR23" s="37"/>
      <c r="AGS23" s="37"/>
      <c r="AGT23" s="37"/>
      <c r="AGU23" s="37"/>
      <c r="AGV23" s="37"/>
      <c r="AGW23" s="37"/>
      <c r="AGX23" s="37"/>
      <c r="AGY23" s="37"/>
      <c r="AGZ23" s="37"/>
      <c r="AHA23" s="37"/>
      <c r="AHB23" s="37"/>
      <c r="AHC23" s="37"/>
      <c r="AHD23" s="37"/>
      <c r="AHE23" s="37"/>
      <c r="AHF23" s="37"/>
      <c r="AHG23" s="37"/>
      <c r="AHH23" s="37"/>
      <c r="AHI23" s="37"/>
      <c r="AHJ23" s="37"/>
      <c r="AHK23" s="37"/>
      <c r="AHL23" s="37"/>
      <c r="AHM23" s="37"/>
      <c r="AHN23" s="37"/>
      <c r="AHO23" s="37"/>
      <c r="AHP23" s="37"/>
      <c r="AHQ23" s="37"/>
      <c r="AHR23" s="37"/>
      <c r="AHS23" s="37"/>
      <c r="AHT23" s="37"/>
      <c r="AHU23" s="37"/>
      <c r="AHV23" s="37"/>
      <c r="AHW23" s="37"/>
      <c r="AHX23" s="37"/>
      <c r="AHY23" s="37"/>
      <c r="AHZ23" s="37"/>
      <c r="AIA23" s="37"/>
      <c r="AIB23" s="37"/>
      <c r="AIC23" s="37"/>
      <c r="AID23" s="37"/>
      <c r="AIE23" s="37"/>
      <c r="AIF23" s="37"/>
      <c r="AIG23" s="37"/>
      <c r="AIH23" s="37"/>
      <c r="AII23" s="37"/>
      <c r="AIJ23" s="37"/>
      <c r="AIK23" s="37"/>
      <c r="AIL23" s="37"/>
      <c r="AIM23" s="37"/>
      <c r="AIN23" s="37"/>
      <c r="AIO23" s="37"/>
      <c r="AIP23" s="37"/>
      <c r="AIQ23" s="37"/>
      <c r="AIR23" s="37"/>
      <c r="AIS23" s="37"/>
      <c r="AIT23" s="37"/>
      <c r="AIU23" s="37"/>
      <c r="AIV23" s="37"/>
      <c r="AIW23" s="37"/>
      <c r="AIX23" s="37"/>
      <c r="AIY23" s="37"/>
      <c r="AIZ23" s="37"/>
      <c r="AJA23" s="37"/>
      <c r="AJB23" s="37"/>
      <c r="AJC23" s="37"/>
      <c r="AJD23" s="37"/>
      <c r="AJE23" s="37"/>
      <c r="AJF23" s="37"/>
      <c r="AJG23" s="37"/>
      <c r="AJH23" s="37"/>
      <c r="AJI23" s="37"/>
      <c r="AJJ23" s="37"/>
      <c r="AJK23" s="37"/>
      <c r="AJL23" s="37"/>
      <c r="AJM23" s="37"/>
      <c r="AJN23" s="37"/>
      <c r="AJO23" s="37"/>
      <c r="AJP23" s="37"/>
      <c r="AJQ23" s="37"/>
      <c r="AJR23" s="37"/>
      <c r="AJS23" s="37"/>
      <c r="AJT23" s="37"/>
      <c r="AJU23" s="37"/>
      <c r="AJV23" s="37"/>
      <c r="AJW23" s="37"/>
      <c r="AJX23" s="37"/>
      <c r="AJY23" s="37"/>
      <c r="AJZ23" s="37"/>
      <c r="AKA23" s="37"/>
      <c r="AKB23" s="37"/>
      <c r="AKC23" s="37"/>
      <c r="AKD23" s="37"/>
      <c r="AKE23" s="37"/>
      <c r="AKF23" s="37"/>
      <c r="AKG23" s="37"/>
      <c r="AKH23" s="37"/>
      <c r="AKI23" s="37"/>
      <c r="AKJ23" s="37"/>
      <c r="AKK23" s="37"/>
      <c r="AKL23" s="37"/>
      <c r="AKM23" s="37"/>
      <c r="AKN23" s="37"/>
      <c r="AKO23" s="37"/>
      <c r="AKP23" s="37"/>
      <c r="AKQ23" s="37"/>
      <c r="AKR23" s="37"/>
      <c r="AKS23" s="37"/>
      <c r="AKT23" s="37"/>
      <c r="AKU23" s="37"/>
      <c r="AKV23" s="37"/>
      <c r="AKW23" s="37"/>
      <c r="AKX23" s="37"/>
      <c r="AKY23" s="37"/>
      <c r="AKZ23" s="37"/>
      <c r="ALA23" s="37"/>
      <c r="ALB23" s="37"/>
      <c r="ALC23" s="37"/>
      <c r="ALD23" s="37"/>
      <c r="ALE23" s="37"/>
      <c r="ALF23" s="37"/>
      <c r="ALG23" s="37"/>
      <c r="ALH23" s="37"/>
      <c r="ALI23" s="37"/>
      <c r="ALJ23" s="37"/>
      <c r="ALK23" s="37"/>
      <c r="ALL23" s="37"/>
      <c r="ALM23" s="37"/>
      <c r="ALN23" s="37"/>
      <c r="ALO23" s="37"/>
      <c r="ALP23" s="37"/>
      <c r="ALQ23" s="37"/>
      <c r="ALR23" s="37"/>
      <c r="ALS23" s="37"/>
      <c r="ALT23" s="37"/>
      <c r="ALU23" s="37"/>
      <c r="ALV23" s="37"/>
      <c r="ALW23" s="37"/>
      <c r="ALX23" s="37"/>
      <c r="ALY23" s="37"/>
      <c r="ALZ23" s="37"/>
      <c r="AMA23" s="37"/>
      <c r="AMB23" s="37"/>
      <c r="AMC23" s="37"/>
      <c r="AMD23" s="36"/>
      <c r="AME23" s="36"/>
      <c r="AMF23" s="36"/>
      <c r="AMG23" s="36"/>
      <c r="AMH23" s="36"/>
      <c r="AMI23" s="36"/>
      <c r="AMJ23" s="36"/>
    </row>
    <row r="24" spans="1:1024" ht="61.5" customHeight="1" x14ac:dyDescent="0.25">
      <c r="A24" s="373" t="s">
        <v>81</v>
      </c>
      <c r="B24" s="134" t="s">
        <v>191</v>
      </c>
      <c r="C24" s="265" t="s">
        <v>192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37"/>
      <c r="SD24" s="37"/>
      <c r="SE24" s="37"/>
      <c r="SF24" s="37"/>
      <c r="SG24" s="37"/>
      <c r="SH24" s="37"/>
      <c r="SI24" s="37"/>
      <c r="SJ24" s="37"/>
      <c r="SK24" s="37"/>
      <c r="SL24" s="37"/>
      <c r="SM24" s="37"/>
      <c r="SN24" s="37"/>
      <c r="SO24" s="37"/>
      <c r="SP24" s="37"/>
      <c r="SQ24" s="37"/>
      <c r="SR24" s="37"/>
      <c r="SS24" s="37"/>
      <c r="ST24" s="37"/>
      <c r="SU24" s="37"/>
      <c r="SV24" s="37"/>
      <c r="SW24" s="37"/>
      <c r="SX24" s="37"/>
      <c r="SY24" s="37"/>
      <c r="SZ24" s="37"/>
      <c r="TA24" s="37"/>
      <c r="TB24" s="37"/>
      <c r="TC24" s="37"/>
      <c r="TD24" s="37"/>
      <c r="TE24" s="37"/>
      <c r="TF24" s="37"/>
      <c r="TG24" s="37"/>
      <c r="TH24" s="37"/>
      <c r="TI24" s="37"/>
      <c r="TJ24" s="37"/>
      <c r="TK24" s="37"/>
      <c r="TL24" s="37"/>
      <c r="TM24" s="37"/>
      <c r="TN24" s="37"/>
      <c r="TO24" s="37"/>
      <c r="TP24" s="37"/>
      <c r="TQ24" s="37"/>
      <c r="TR24" s="37"/>
      <c r="TS24" s="37"/>
      <c r="TT24" s="37"/>
      <c r="TU24" s="37"/>
      <c r="TV24" s="37"/>
      <c r="TW24" s="37"/>
      <c r="TX24" s="37"/>
      <c r="TY24" s="37"/>
      <c r="TZ24" s="37"/>
      <c r="UA24" s="37"/>
      <c r="UB24" s="37"/>
      <c r="UC24" s="37"/>
      <c r="UD24" s="37"/>
      <c r="UE24" s="37"/>
      <c r="UF24" s="37"/>
      <c r="UG24" s="37"/>
      <c r="UH24" s="37"/>
      <c r="UI24" s="37"/>
      <c r="UJ24" s="37"/>
      <c r="UK24" s="37"/>
      <c r="UL24" s="37"/>
      <c r="UM24" s="37"/>
      <c r="UN24" s="37"/>
      <c r="UO24" s="37"/>
      <c r="UP24" s="37"/>
      <c r="UQ24" s="37"/>
      <c r="UR24" s="37"/>
      <c r="US24" s="37"/>
      <c r="UT24" s="37"/>
      <c r="UU24" s="37"/>
      <c r="UV24" s="37"/>
      <c r="UW24" s="37"/>
      <c r="UX24" s="37"/>
      <c r="UY24" s="37"/>
      <c r="UZ24" s="37"/>
      <c r="VA24" s="37"/>
      <c r="VB24" s="37"/>
      <c r="VC24" s="37"/>
      <c r="VD24" s="37"/>
      <c r="VE24" s="37"/>
      <c r="VF24" s="37"/>
      <c r="VG24" s="37"/>
      <c r="VH24" s="37"/>
      <c r="VI24" s="37"/>
      <c r="VJ24" s="37"/>
      <c r="VK24" s="37"/>
      <c r="VL24" s="37"/>
      <c r="VM24" s="37"/>
      <c r="VN24" s="37"/>
      <c r="VO24" s="37"/>
      <c r="VP24" s="37"/>
      <c r="VQ24" s="37"/>
      <c r="VR24" s="37"/>
      <c r="VS24" s="37"/>
      <c r="VT24" s="37"/>
      <c r="VU24" s="37"/>
      <c r="VV24" s="37"/>
      <c r="VW24" s="37"/>
      <c r="VX24" s="37"/>
      <c r="VY24" s="37"/>
      <c r="VZ24" s="37"/>
      <c r="WA24" s="37"/>
      <c r="WB24" s="37"/>
      <c r="WC24" s="37"/>
      <c r="WD24" s="37"/>
      <c r="WE24" s="37"/>
      <c r="WF24" s="37"/>
      <c r="WG24" s="37"/>
      <c r="WH24" s="37"/>
      <c r="WI24" s="37"/>
      <c r="WJ24" s="37"/>
      <c r="WK24" s="37"/>
      <c r="WL24" s="37"/>
      <c r="WM24" s="37"/>
      <c r="WN24" s="37"/>
      <c r="WO24" s="37"/>
      <c r="WP24" s="37"/>
      <c r="WQ24" s="37"/>
      <c r="WR24" s="37"/>
      <c r="WS24" s="37"/>
      <c r="WT24" s="37"/>
      <c r="WU24" s="37"/>
      <c r="WV24" s="37"/>
      <c r="WW24" s="37"/>
      <c r="WX24" s="37"/>
      <c r="WY24" s="37"/>
      <c r="WZ24" s="37"/>
      <c r="XA24" s="37"/>
      <c r="XB24" s="37"/>
      <c r="XC24" s="37"/>
      <c r="XD24" s="37"/>
      <c r="XE24" s="37"/>
      <c r="XF24" s="37"/>
      <c r="XG24" s="37"/>
      <c r="XH24" s="37"/>
      <c r="XI24" s="37"/>
      <c r="XJ24" s="37"/>
      <c r="XK24" s="37"/>
      <c r="XL24" s="37"/>
      <c r="XM24" s="37"/>
      <c r="XN24" s="37"/>
      <c r="XO24" s="37"/>
      <c r="XP24" s="37"/>
      <c r="XQ24" s="37"/>
      <c r="XR24" s="37"/>
      <c r="XS24" s="37"/>
      <c r="XT24" s="37"/>
      <c r="XU24" s="37"/>
      <c r="XV24" s="37"/>
      <c r="XW24" s="37"/>
      <c r="XX24" s="37"/>
      <c r="XY24" s="37"/>
      <c r="XZ24" s="37"/>
      <c r="YA24" s="37"/>
      <c r="YB24" s="37"/>
      <c r="YC24" s="37"/>
      <c r="YD24" s="37"/>
      <c r="YE24" s="37"/>
      <c r="YF24" s="37"/>
      <c r="YG24" s="37"/>
      <c r="YH24" s="37"/>
      <c r="YI24" s="37"/>
      <c r="YJ24" s="37"/>
      <c r="YK24" s="37"/>
      <c r="YL24" s="37"/>
      <c r="YM24" s="37"/>
      <c r="YN24" s="37"/>
      <c r="YO24" s="37"/>
      <c r="YP24" s="37"/>
      <c r="YQ24" s="37"/>
      <c r="YR24" s="37"/>
      <c r="YS24" s="37"/>
      <c r="YT24" s="37"/>
      <c r="YU24" s="37"/>
      <c r="YV24" s="37"/>
      <c r="YW24" s="37"/>
      <c r="YX24" s="37"/>
      <c r="YY24" s="37"/>
      <c r="YZ24" s="37"/>
      <c r="ZA24" s="37"/>
      <c r="ZB24" s="37"/>
      <c r="ZC24" s="37"/>
      <c r="ZD24" s="37"/>
      <c r="ZE24" s="37"/>
      <c r="ZF24" s="37"/>
      <c r="ZG24" s="37"/>
      <c r="ZH24" s="37"/>
      <c r="ZI24" s="37"/>
      <c r="ZJ24" s="37"/>
      <c r="ZK24" s="37"/>
      <c r="ZL24" s="37"/>
      <c r="ZM24" s="37"/>
      <c r="ZN24" s="37"/>
      <c r="ZO24" s="37"/>
      <c r="ZP24" s="37"/>
      <c r="ZQ24" s="37"/>
      <c r="ZR24" s="37"/>
      <c r="ZS24" s="37"/>
      <c r="ZT24" s="37"/>
      <c r="ZU24" s="37"/>
      <c r="ZV24" s="37"/>
      <c r="ZW24" s="37"/>
      <c r="ZX24" s="37"/>
      <c r="ZY24" s="37"/>
      <c r="ZZ24" s="37"/>
      <c r="AAA24" s="37"/>
      <c r="AAB24" s="37"/>
      <c r="AAC24" s="37"/>
      <c r="AAD24" s="37"/>
      <c r="AAE24" s="37"/>
      <c r="AAF24" s="37"/>
      <c r="AAG24" s="37"/>
      <c r="AAH24" s="37"/>
      <c r="AAI24" s="37"/>
      <c r="AAJ24" s="37"/>
      <c r="AAK24" s="37"/>
      <c r="AAL24" s="37"/>
      <c r="AAM24" s="37"/>
      <c r="AAN24" s="37"/>
      <c r="AAO24" s="37"/>
      <c r="AAP24" s="37"/>
      <c r="AAQ24" s="37"/>
      <c r="AAR24" s="37"/>
      <c r="AAS24" s="37"/>
      <c r="AAT24" s="37"/>
      <c r="AAU24" s="37"/>
      <c r="AAV24" s="37"/>
      <c r="AAW24" s="37"/>
      <c r="AAX24" s="37"/>
      <c r="AAY24" s="37"/>
      <c r="AAZ24" s="37"/>
      <c r="ABA24" s="37"/>
      <c r="ABB24" s="37"/>
      <c r="ABC24" s="37"/>
      <c r="ABD24" s="37"/>
      <c r="ABE24" s="37"/>
      <c r="ABF24" s="37"/>
      <c r="ABG24" s="37"/>
      <c r="ABH24" s="37"/>
      <c r="ABI24" s="37"/>
      <c r="ABJ24" s="37"/>
      <c r="ABK24" s="37"/>
      <c r="ABL24" s="37"/>
      <c r="ABM24" s="37"/>
      <c r="ABN24" s="37"/>
      <c r="ABO24" s="37"/>
      <c r="ABP24" s="37"/>
      <c r="ABQ24" s="37"/>
      <c r="ABR24" s="37"/>
      <c r="ABS24" s="37"/>
      <c r="ABT24" s="37"/>
      <c r="ABU24" s="37"/>
      <c r="ABV24" s="37"/>
      <c r="ABW24" s="37"/>
      <c r="ABX24" s="37"/>
      <c r="ABY24" s="37"/>
      <c r="ABZ24" s="37"/>
      <c r="ACA24" s="37"/>
      <c r="ACB24" s="37"/>
      <c r="ACC24" s="37"/>
      <c r="ACD24" s="37"/>
      <c r="ACE24" s="37"/>
      <c r="ACF24" s="37"/>
      <c r="ACG24" s="37"/>
      <c r="ACH24" s="37"/>
      <c r="ACI24" s="37"/>
      <c r="ACJ24" s="37"/>
      <c r="ACK24" s="37"/>
      <c r="ACL24" s="37"/>
      <c r="ACM24" s="37"/>
      <c r="ACN24" s="37"/>
      <c r="ACO24" s="37"/>
      <c r="ACP24" s="37"/>
      <c r="ACQ24" s="37"/>
      <c r="ACR24" s="37"/>
      <c r="ACS24" s="37"/>
      <c r="ACT24" s="37"/>
      <c r="ACU24" s="37"/>
      <c r="ACV24" s="37"/>
      <c r="ACW24" s="37"/>
      <c r="ACX24" s="37"/>
      <c r="ACY24" s="37"/>
      <c r="ACZ24" s="37"/>
      <c r="ADA24" s="37"/>
      <c r="ADB24" s="37"/>
      <c r="ADC24" s="37"/>
      <c r="ADD24" s="37"/>
      <c r="ADE24" s="37"/>
      <c r="ADF24" s="37"/>
      <c r="ADG24" s="37"/>
      <c r="ADH24" s="37"/>
      <c r="ADI24" s="37"/>
      <c r="ADJ24" s="37"/>
      <c r="ADK24" s="37"/>
      <c r="ADL24" s="37"/>
      <c r="ADM24" s="37"/>
      <c r="ADN24" s="37"/>
      <c r="ADO24" s="37"/>
      <c r="ADP24" s="37"/>
      <c r="ADQ24" s="37"/>
      <c r="ADR24" s="37"/>
      <c r="ADS24" s="37"/>
      <c r="ADT24" s="37"/>
      <c r="ADU24" s="37"/>
      <c r="ADV24" s="37"/>
      <c r="ADW24" s="37"/>
      <c r="ADX24" s="37"/>
      <c r="ADY24" s="37"/>
      <c r="ADZ24" s="37"/>
      <c r="AEA24" s="37"/>
      <c r="AEB24" s="37"/>
      <c r="AEC24" s="37"/>
      <c r="AED24" s="37"/>
      <c r="AEE24" s="37"/>
      <c r="AEF24" s="37"/>
      <c r="AEG24" s="37"/>
      <c r="AEH24" s="37"/>
      <c r="AEI24" s="37"/>
      <c r="AEJ24" s="37"/>
      <c r="AEK24" s="37"/>
      <c r="AEL24" s="37"/>
      <c r="AEM24" s="37"/>
      <c r="AEN24" s="37"/>
      <c r="AEO24" s="37"/>
      <c r="AEP24" s="37"/>
      <c r="AEQ24" s="37"/>
      <c r="AER24" s="37"/>
      <c r="AES24" s="37"/>
      <c r="AET24" s="37"/>
      <c r="AEU24" s="37"/>
      <c r="AEV24" s="37"/>
      <c r="AEW24" s="37"/>
      <c r="AEX24" s="37"/>
      <c r="AEY24" s="37"/>
      <c r="AEZ24" s="37"/>
      <c r="AFA24" s="37"/>
      <c r="AFB24" s="37"/>
      <c r="AFC24" s="37"/>
      <c r="AFD24" s="37"/>
      <c r="AFE24" s="37"/>
      <c r="AFF24" s="37"/>
      <c r="AFG24" s="37"/>
      <c r="AFH24" s="37"/>
      <c r="AFI24" s="37"/>
      <c r="AFJ24" s="37"/>
      <c r="AFK24" s="37"/>
      <c r="AFL24" s="37"/>
      <c r="AFM24" s="37"/>
      <c r="AFN24" s="37"/>
      <c r="AFO24" s="37"/>
      <c r="AFP24" s="37"/>
      <c r="AFQ24" s="37"/>
      <c r="AFR24" s="37"/>
      <c r="AFS24" s="37"/>
      <c r="AFT24" s="37"/>
      <c r="AFU24" s="37"/>
      <c r="AFV24" s="37"/>
      <c r="AFW24" s="37"/>
      <c r="AFX24" s="37"/>
      <c r="AFY24" s="37"/>
      <c r="AFZ24" s="37"/>
      <c r="AGA24" s="37"/>
      <c r="AGB24" s="37"/>
      <c r="AGC24" s="37"/>
      <c r="AGD24" s="37"/>
      <c r="AGE24" s="37"/>
      <c r="AGF24" s="37"/>
      <c r="AGG24" s="37"/>
      <c r="AGH24" s="37"/>
      <c r="AGI24" s="37"/>
      <c r="AGJ24" s="37"/>
      <c r="AGK24" s="37"/>
      <c r="AGL24" s="37"/>
      <c r="AGM24" s="37"/>
      <c r="AGN24" s="37"/>
      <c r="AGO24" s="37"/>
      <c r="AGP24" s="37"/>
      <c r="AGQ24" s="37"/>
      <c r="AGR24" s="37"/>
      <c r="AGS24" s="37"/>
      <c r="AGT24" s="37"/>
      <c r="AGU24" s="37"/>
      <c r="AGV24" s="37"/>
      <c r="AGW24" s="37"/>
      <c r="AGX24" s="37"/>
      <c r="AGY24" s="37"/>
      <c r="AGZ24" s="37"/>
      <c r="AHA24" s="37"/>
      <c r="AHB24" s="37"/>
      <c r="AHC24" s="37"/>
      <c r="AHD24" s="37"/>
      <c r="AHE24" s="37"/>
      <c r="AHF24" s="37"/>
      <c r="AHG24" s="37"/>
      <c r="AHH24" s="37"/>
      <c r="AHI24" s="37"/>
      <c r="AHJ24" s="37"/>
      <c r="AHK24" s="37"/>
      <c r="AHL24" s="37"/>
      <c r="AHM24" s="37"/>
      <c r="AHN24" s="37"/>
      <c r="AHO24" s="37"/>
      <c r="AHP24" s="37"/>
      <c r="AHQ24" s="37"/>
      <c r="AHR24" s="37"/>
      <c r="AHS24" s="37"/>
      <c r="AHT24" s="37"/>
      <c r="AHU24" s="37"/>
      <c r="AHV24" s="37"/>
      <c r="AHW24" s="37"/>
      <c r="AHX24" s="37"/>
      <c r="AHY24" s="37"/>
      <c r="AHZ24" s="37"/>
      <c r="AIA24" s="37"/>
      <c r="AIB24" s="37"/>
      <c r="AIC24" s="37"/>
      <c r="AID24" s="37"/>
      <c r="AIE24" s="37"/>
      <c r="AIF24" s="37"/>
      <c r="AIG24" s="37"/>
      <c r="AIH24" s="37"/>
      <c r="AII24" s="37"/>
      <c r="AIJ24" s="37"/>
      <c r="AIK24" s="37"/>
      <c r="AIL24" s="37"/>
      <c r="AIM24" s="37"/>
      <c r="AIN24" s="37"/>
      <c r="AIO24" s="37"/>
      <c r="AIP24" s="37"/>
      <c r="AIQ24" s="37"/>
      <c r="AIR24" s="37"/>
      <c r="AIS24" s="37"/>
      <c r="AIT24" s="37"/>
      <c r="AIU24" s="37"/>
      <c r="AIV24" s="37"/>
      <c r="AIW24" s="37"/>
      <c r="AIX24" s="37"/>
      <c r="AIY24" s="37"/>
      <c r="AIZ24" s="37"/>
      <c r="AJA24" s="37"/>
      <c r="AJB24" s="37"/>
      <c r="AJC24" s="37"/>
      <c r="AJD24" s="37"/>
      <c r="AJE24" s="37"/>
      <c r="AJF24" s="37"/>
      <c r="AJG24" s="37"/>
      <c r="AJH24" s="37"/>
      <c r="AJI24" s="37"/>
      <c r="AJJ24" s="37"/>
      <c r="AJK24" s="37"/>
      <c r="AJL24" s="37"/>
      <c r="AJM24" s="37"/>
      <c r="AJN24" s="37"/>
      <c r="AJO24" s="37"/>
      <c r="AJP24" s="37"/>
      <c r="AJQ24" s="37"/>
      <c r="AJR24" s="37"/>
      <c r="AJS24" s="37"/>
      <c r="AJT24" s="37"/>
      <c r="AJU24" s="37"/>
      <c r="AJV24" s="37"/>
      <c r="AJW24" s="37"/>
      <c r="AJX24" s="37"/>
      <c r="AJY24" s="37"/>
      <c r="AJZ24" s="37"/>
      <c r="AKA24" s="37"/>
      <c r="AKB24" s="37"/>
      <c r="AKC24" s="37"/>
      <c r="AKD24" s="37"/>
      <c r="AKE24" s="37"/>
      <c r="AKF24" s="37"/>
      <c r="AKG24" s="37"/>
      <c r="AKH24" s="37"/>
      <c r="AKI24" s="37"/>
      <c r="AKJ24" s="37"/>
      <c r="AKK24" s="37"/>
      <c r="AKL24" s="37"/>
      <c r="AKM24" s="37"/>
      <c r="AKN24" s="37"/>
      <c r="AKO24" s="37"/>
      <c r="AKP24" s="37"/>
      <c r="AKQ24" s="37"/>
      <c r="AKR24" s="37"/>
      <c r="AKS24" s="37"/>
      <c r="AKT24" s="37"/>
      <c r="AKU24" s="37"/>
      <c r="AKV24" s="37"/>
      <c r="AKW24" s="37"/>
      <c r="AKX24" s="37"/>
      <c r="AKY24" s="37"/>
      <c r="AKZ24" s="37"/>
      <c r="ALA24" s="37"/>
      <c r="ALB24" s="37"/>
      <c r="ALC24" s="37"/>
      <c r="ALD24" s="37"/>
      <c r="ALE24" s="37"/>
      <c r="ALF24" s="37"/>
      <c r="ALG24" s="37"/>
      <c r="ALH24" s="37"/>
      <c r="ALI24" s="37"/>
      <c r="ALJ24" s="37"/>
      <c r="ALK24" s="37"/>
      <c r="ALL24" s="37"/>
      <c r="ALM24" s="37"/>
      <c r="ALN24" s="37"/>
      <c r="ALO24" s="37"/>
      <c r="ALP24" s="37"/>
      <c r="ALQ24" s="37"/>
      <c r="ALR24" s="37"/>
      <c r="ALS24" s="37"/>
      <c r="ALT24" s="37"/>
      <c r="ALU24" s="37"/>
      <c r="ALV24" s="37"/>
      <c r="ALW24" s="37"/>
      <c r="ALX24" s="37"/>
      <c r="ALY24" s="37"/>
      <c r="ALZ24" s="37"/>
      <c r="AMA24" s="37"/>
      <c r="AMB24" s="37"/>
      <c r="AMC24" s="37"/>
      <c r="AMD24" s="36"/>
      <c r="AME24" s="36"/>
      <c r="AMF24" s="36"/>
      <c r="AMG24" s="36"/>
      <c r="AMH24" s="36"/>
      <c r="AMI24" s="36"/>
      <c r="AMJ24" s="36"/>
    </row>
    <row r="25" spans="1:1024" ht="90" x14ac:dyDescent="0.25">
      <c r="A25" s="374"/>
      <c r="B25" s="134" t="s">
        <v>193</v>
      </c>
      <c r="C25" s="265"/>
      <c r="D25" s="136"/>
      <c r="E25" s="136"/>
      <c r="F25" s="266" t="s">
        <v>37</v>
      </c>
      <c r="G25" s="136"/>
      <c r="H25" s="136"/>
      <c r="I25" s="267">
        <v>7</v>
      </c>
      <c r="J25" s="267">
        <v>7</v>
      </c>
      <c r="K25" s="136"/>
      <c r="L25" s="136"/>
      <c r="M25" s="136"/>
      <c r="N25" s="136"/>
      <c r="O25" s="267" t="s">
        <v>194</v>
      </c>
      <c r="P25" s="267" t="s">
        <v>195</v>
      </c>
      <c r="Q25" s="136"/>
      <c r="R25" s="267" t="s">
        <v>196</v>
      </c>
      <c r="S25" s="136"/>
      <c r="T25" s="268" t="s">
        <v>197</v>
      </c>
      <c r="U25" s="268" t="s">
        <v>198</v>
      </c>
      <c r="V25" s="268" t="s">
        <v>41</v>
      </c>
      <c r="W25" s="268" t="s">
        <v>199</v>
      </c>
      <c r="X25" s="268">
        <v>1</v>
      </c>
      <c r="Y25" s="268" t="s">
        <v>43</v>
      </c>
      <c r="Z25" s="268" t="s">
        <v>41</v>
      </c>
      <c r="AA25" s="268" t="s">
        <v>58</v>
      </c>
      <c r="AB25" s="268">
        <v>1</v>
      </c>
      <c r="AC25" s="268" t="s">
        <v>43</v>
      </c>
      <c r="AD25" s="268" t="s">
        <v>41</v>
      </c>
      <c r="AE25" s="268" t="s">
        <v>58</v>
      </c>
      <c r="AF25" s="268">
        <v>1</v>
      </c>
      <c r="AG25" s="268" t="s">
        <v>43</v>
      </c>
      <c r="AH25" s="268" t="s">
        <v>41</v>
      </c>
      <c r="AI25" s="268" t="s">
        <v>58</v>
      </c>
      <c r="AJ25" s="372" t="s">
        <v>46</v>
      </c>
      <c r="AK25" s="372"/>
      <c r="AL25" s="372"/>
      <c r="AM25" s="372"/>
      <c r="AN25" s="372"/>
      <c r="AO25" s="372"/>
      <c r="AP25" s="372"/>
      <c r="AQ25" s="372"/>
      <c r="AR25" s="372"/>
      <c r="AS25" s="372"/>
      <c r="AT25" s="372"/>
      <c r="AU25" s="372"/>
      <c r="AV25" s="372"/>
      <c r="AW25" s="372"/>
      <c r="AX25" s="372"/>
      <c r="AY25" s="372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Q25" s="37"/>
      <c r="SR25" s="37"/>
      <c r="SS25" s="37"/>
      <c r="ST25" s="37"/>
      <c r="SU25" s="37"/>
      <c r="SV25" s="37"/>
      <c r="SW25" s="37"/>
      <c r="SX25" s="37"/>
      <c r="SY25" s="37"/>
      <c r="SZ25" s="37"/>
      <c r="TA25" s="37"/>
      <c r="TB25" s="37"/>
      <c r="TC25" s="37"/>
      <c r="TD25" s="37"/>
      <c r="TE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  <c r="AAS25" s="37"/>
      <c r="AAT25" s="37"/>
      <c r="AAU25" s="37"/>
      <c r="AAV25" s="37"/>
      <c r="AAW25" s="37"/>
      <c r="AAX25" s="37"/>
      <c r="AAY25" s="37"/>
      <c r="AAZ25" s="37"/>
      <c r="ABA25" s="37"/>
      <c r="ABB25" s="37"/>
      <c r="ABC25" s="37"/>
      <c r="ABD25" s="37"/>
      <c r="ABE25" s="37"/>
      <c r="ABF25" s="37"/>
      <c r="ABG25" s="37"/>
      <c r="ABH25" s="37"/>
      <c r="ABI25" s="37"/>
      <c r="ABJ25" s="37"/>
      <c r="ABK25" s="37"/>
      <c r="ABL25" s="37"/>
      <c r="ABM25" s="37"/>
      <c r="ABN25" s="37"/>
      <c r="ABO25" s="37"/>
      <c r="ABP25" s="37"/>
      <c r="ABQ25" s="37"/>
      <c r="ABR25" s="37"/>
      <c r="ABS25" s="37"/>
      <c r="ABT25" s="37"/>
      <c r="ABU25" s="37"/>
      <c r="ABV25" s="37"/>
      <c r="ABW25" s="37"/>
      <c r="ABX25" s="37"/>
      <c r="ABY25" s="37"/>
      <c r="ABZ25" s="37"/>
      <c r="ACA25" s="37"/>
      <c r="ACB25" s="37"/>
      <c r="ACC25" s="37"/>
      <c r="ACD25" s="37"/>
      <c r="ACE25" s="37"/>
      <c r="ACF25" s="37"/>
      <c r="ACG25" s="37"/>
      <c r="ACH25" s="37"/>
      <c r="ACI25" s="37"/>
      <c r="ACJ25" s="37"/>
      <c r="ACK25" s="37"/>
      <c r="ACL25" s="37"/>
      <c r="ACM25" s="37"/>
      <c r="ACN25" s="37"/>
      <c r="ACO25" s="37"/>
      <c r="ACP25" s="37"/>
      <c r="ACQ25" s="37"/>
      <c r="ACR25" s="37"/>
      <c r="ACS25" s="37"/>
      <c r="ACT25" s="37"/>
      <c r="ACU25" s="37"/>
      <c r="ACV25" s="37"/>
      <c r="ACW25" s="37"/>
      <c r="ACX25" s="37"/>
      <c r="ACY25" s="37"/>
      <c r="ACZ25" s="37"/>
      <c r="ADA25" s="37"/>
      <c r="ADB25" s="37"/>
      <c r="ADC25" s="37"/>
      <c r="ADD25" s="37"/>
      <c r="ADE25" s="37"/>
      <c r="ADF25" s="37"/>
      <c r="ADG25" s="37"/>
      <c r="ADH25" s="37"/>
      <c r="ADI25" s="37"/>
      <c r="ADJ25" s="37"/>
      <c r="ADK25" s="37"/>
      <c r="ADL25" s="37"/>
      <c r="ADM25" s="37"/>
      <c r="ADN25" s="37"/>
      <c r="ADO25" s="37"/>
      <c r="ADP25" s="37"/>
      <c r="ADQ25" s="37"/>
      <c r="ADR25" s="37"/>
      <c r="ADS25" s="37"/>
      <c r="ADT25" s="37"/>
      <c r="ADU25" s="37"/>
      <c r="ADV25" s="37"/>
      <c r="ADW25" s="37"/>
      <c r="ADX25" s="37"/>
      <c r="ADY25" s="37"/>
      <c r="ADZ25" s="37"/>
      <c r="AEA25" s="37"/>
      <c r="AEB25" s="37"/>
      <c r="AEC25" s="37"/>
      <c r="AED25" s="37"/>
      <c r="AEE25" s="37"/>
      <c r="AEF25" s="37"/>
      <c r="AEG25" s="37"/>
      <c r="AEH25" s="37"/>
      <c r="AEI25" s="37"/>
      <c r="AEJ25" s="37"/>
      <c r="AEK25" s="37"/>
      <c r="AEL25" s="37"/>
      <c r="AEM25" s="37"/>
      <c r="AEN25" s="37"/>
      <c r="AEO25" s="37"/>
      <c r="AEP25" s="37"/>
      <c r="AEQ25" s="37"/>
      <c r="AER25" s="37"/>
      <c r="AES25" s="37"/>
      <c r="AET25" s="37"/>
      <c r="AEU25" s="37"/>
      <c r="AEV25" s="37"/>
      <c r="AEW25" s="37"/>
      <c r="AEX25" s="37"/>
      <c r="AEY25" s="37"/>
      <c r="AEZ25" s="37"/>
      <c r="AFA25" s="37"/>
      <c r="AFB25" s="37"/>
      <c r="AFC25" s="37"/>
      <c r="AFD25" s="37"/>
      <c r="AFE25" s="37"/>
      <c r="AFF25" s="37"/>
      <c r="AFG25" s="37"/>
      <c r="AFH25" s="37"/>
      <c r="AFI25" s="37"/>
      <c r="AFJ25" s="37"/>
      <c r="AFK25" s="37"/>
      <c r="AFL25" s="37"/>
      <c r="AFM25" s="37"/>
      <c r="AFN25" s="37"/>
      <c r="AFO25" s="37"/>
      <c r="AFP25" s="37"/>
      <c r="AFQ25" s="37"/>
      <c r="AFR25" s="37"/>
      <c r="AFS25" s="37"/>
      <c r="AFT25" s="37"/>
      <c r="AFU25" s="37"/>
      <c r="AFV25" s="37"/>
      <c r="AFW25" s="37"/>
      <c r="AFX25" s="37"/>
      <c r="AFY25" s="37"/>
      <c r="AFZ25" s="37"/>
      <c r="AGA25" s="37"/>
      <c r="AGB25" s="37"/>
      <c r="AGC25" s="37"/>
      <c r="AGD25" s="37"/>
      <c r="AGE25" s="37"/>
      <c r="AGF25" s="37"/>
      <c r="AGG25" s="37"/>
      <c r="AGH25" s="37"/>
      <c r="AGI25" s="37"/>
      <c r="AGJ25" s="37"/>
      <c r="AGK25" s="37"/>
      <c r="AGL25" s="37"/>
      <c r="AGM25" s="37"/>
      <c r="AGN25" s="37"/>
      <c r="AGO25" s="37"/>
      <c r="AGP25" s="37"/>
      <c r="AGQ25" s="37"/>
      <c r="AGR25" s="37"/>
      <c r="AGS25" s="37"/>
      <c r="AGT25" s="37"/>
      <c r="AGU25" s="37"/>
      <c r="AGV25" s="37"/>
      <c r="AGW25" s="37"/>
      <c r="AGX25" s="37"/>
      <c r="AGY25" s="37"/>
      <c r="AGZ25" s="37"/>
      <c r="AHA25" s="37"/>
      <c r="AHB25" s="37"/>
      <c r="AHC25" s="37"/>
      <c r="AHD25" s="37"/>
      <c r="AHE25" s="37"/>
      <c r="AHF25" s="37"/>
      <c r="AHG25" s="37"/>
      <c r="AHH25" s="37"/>
      <c r="AHI25" s="37"/>
      <c r="AHJ25" s="37"/>
      <c r="AHK25" s="37"/>
      <c r="AHL25" s="37"/>
      <c r="AHM25" s="37"/>
      <c r="AHN25" s="37"/>
      <c r="AHO25" s="37"/>
      <c r="AHP25" s="37"/>
      <c r="AHQ25" s="37"/>
      <c r="AHR25" s="37"/>
      <c r="AHS25" s="37"/>
      <c r="AHT25" s="37"/>
      <c r="AHU25" s="37"/>
      <c r="AHV25" s="37"/>
      <c r="AHW25" s="37"/>
      <c r="AHX25" s="37"/>
      <c r="AHY25" s="37"/>
      <c r="AHZ25" s="37"/>
      <c r="AIA25" s="37"/>
      <c r="AIB25" s="37"/>
      <c r="AIC25" s="37"/>
      <c r="AID25" s="37"/>
      <c r="AIE25" s="37"/>
      <c r="AIF25" s="37"/>
      <c r="AIG25" s="37"/>
      <c r="AIH25" s="37"/>
      <c r="AII25" s="37"/>
      <c r="AIJ25" s="37"/>
      <c r="AIK25" s="37"/>
      <c r="AIL25" s="37"/>
      <c r="AIM25" s="37"/>
      <c r="AIN25" s="37"/>
      <c r="AIO25" s="37"/>
      <c r="AIP25" s="37"/>
      <c r="AIQ25" s="37"/>
      <c r="AIR25" s="37"/>
      <c r="AIS25" s="37"/>
      <c r="AIT25" s="37"/>
      <c r="AIU25" s="37"/>
      <c r="AIV25" s="37"/>
      <c r="AIW25" s="37"/>
      <c r="AIX25" s="37"/>
      <c r="AIY25" s="37"/>
      <c r="AIZ25" s="37"/>
      <c r="AJA25" s="37"/>
      <c r="AJB25" s="37"/>
      <c r="AJC25" s="37"/>
      <c r="AJD25" s="37"/>
      <c r="AJE25" s="37"/>
      <c r="AJF25" s="37"/>
      <c r="AJG25" s="37"/>
      <c r="AJH25" s="37"/>
      <c r="AJI25" s="37"/>
      <c r="AJJ25" s="37"/>
      <c r="AJK25" s="37"/>
      <c r="AJL25" s="37"/>
      <c r="AJM25" s="37"/>
      <c r="AJN25" s="37"/>
      <c r="AJO25" s="37"/>
      <c r="AJP25" s="37"/>
      <c r="AJQ25" s="37"/>
      <c r="AJR25" s="37"/>
      <c r="AJS25" s="37"/>
      <c r="AJT25" s="37"/>
      <c r="AJU25" s="37"/>
      <c r="AJV25" s="37"/>
      <c r="AJW25" s="37"/>
      <c r="AJX25" s="37"/>
      <c r="AJY25" s="37"/>
      <c r="AJZ25" s="37"/>
      <c r="AKA25" s="37"/>
      <c r="AKB25" s="37"/>
      <c r="AKC25" s="37"/>
      <c r="AKD25" s="37"/>
      <c r="AKE25" s="37"/>
      <c r="AKF25" s="37"/>
      <c r="AKG25" s="37"/>
      <c r="AKH25" s="37"/>
      <c r="AKI25" s="37"/>
      <c r="AKJ25" s="37"/>
      <c r="AKK25" s="37"/>
      <c r="AKL25" s="37"/>
      <c r="AKM25" s="37"/>
      <c r="AKN25" s="37"/>
      <c r="AKO25" s="37"/>
      <c r="AKP25" s="37"/>
      <c r="AKQ25" s="37"/>
      <c r="AKR25" s="37"/>
      <c r="AKS25" s="37"/>
      <c r="AKT25" s="37"/>
      <c r="AKU25" s="37"/>
      <c r="AKV25" s="37"/>
      <c r="AKW25" s="37"/>
      <c r="AKX25" s="37"/>
      <c r="AKY25" s="37"/>
      <c r="AKZ25" s="37"/>
      <c r="ALA25" s="37"/>
      <c r="ALB25" s="37"/>
      <c r="ALC25" s="37"/>
      <c r="ALD25" s="37"/>
      <c r="ALE25" s="37"/>
      <c r="ALF25" s="37"/>
      <c r="ALG25" s="37"/>
      <c r="ALH25" s="37"/>
      <c r="ALI25" s="37"/>
      <c r="ALJ25" s="37"/>
      <c r="ALK25" s="37"/>
      <c r="ALL25" s="37"/>
      <c r="ALM25" s="37"/>
      <c r="ALN25" s="37"/>
      <c r="ALO25" s="37"/>
      <c r="ALP25" s="37"/>
      <c r="ALQ25" s="37"/>
      <c r="ALR25" s="37"/>
      <c r="ALS25" s="37"/>
      <c r="ALT25" s="37"/>
      <c r="ALU25" s="37"/>
      <c r="ALV25" s="37"/>
      <c r="ALW25" s="37"/>
      <c r="ALX25" s="37"/>
      <c r="ALY25" s="37"/>
      <c r="ALZ25" s="37"/>
      <c r="AMA25" s="37"/>
      <c r="AMB25" s="37"/>
      <c r="AMC25" s="37"/>
      <c r="AMD25" s="36"/>
      <c r="AME25" s="36"/>
      <c r="AMF25" s="36"/>
      <c r="AMG25" s="36"/>
      <c r="AMH25" s="36"/>
      <c r="AMI25" s="36"/>
      <c r="AMJ25" s="36"/>
    </row>
    <row r="26" spans="1:1024" ht="187.5" x14ac:dyDescent="0.25">
      <c r="A26" s="375"/>
      <c r="B26" s="134" t="s">
        <v>200</v>
      </c>
      <c r="C26" s="135"/>
      <c r="D26" s="136"/>
      <c r="E26" s="136"/>
      <c r="F26" s="266" t="s">
        <v>37</v>
      </c>
      <c r="G26" s="136"/>
      <c r="H26" s="136"/>
      <c r="I26" s="267">
        <v>7</v>
      </c>
      <c r="J26" s="267">
        <v>7</v>
      </c>
      <c r="K26" s="136"/>
      <c r="L26" s="136"/>
      <c r="M26" s="136"/>
      <c r="N26" s="136"/>
      <c r="O26" s="267" t="s">
        <v>194</v>
      </c>
      <c r="P26" s="267" t="s">
        <v>201</v>
      </c>
      <c r="Q26" s="136"/>
      <c r="R26" s="267" t="s">
        <v>196</v>
      </c>
      <c r="S26" s="136"/>
      <c r="T26" s="268" t="s">
        <v>202</v>
      </c>
      <c r="U26" s="268" t="s">
        <v>203</v>
      </c>
      <c r="V26" s="268" t="s">
        <v>41</v>
      </c>
      <c r="W26" s="268" t="s">
        <v>204</v>
      </c>
      <c r="X26" s="268">
        <v>1</v>
      </c>
      <c r="Y26" s="268" t="s">
        <v>43</v>
      </c>
      <c r="Z26" s="268" t="s">
        <v>41</v>
      </c>
      <c r="AA26" s="268" t="s">
        <v>58</v>
      </c>
      <c r="AB26" s="268">
        <v>1</v>
      </c>
      <c r="AC26" s="268" t="s">
        <v>43</v>
      </c>
      <c r="AD26" s="268" t="s">
        <v>41</v>
      </c>
      <c r="AE26" s="268" t="s">
        <v>58</v>
      </c>
      <c r="AF26" s="268">
        <v>1</v>
      </c>
      <c r="AG26" s="268" t="s">
        <v>43</v>
      </c>
      <c r="AH26" s="268" t="s">
        <v>41</v>
      </c>
      <c r="AI26" s="268" t="s">
        <v>58</v>
      </c>
      <c r="AJ26" s="372" t="s">
        <v>46</v>
      </c>
      <c r="AK26" s="372"/>
      <c r="AL26" s="372"/>
      <c r="AM26" s="372"/>
      <c r="AN26" s="372"/>
      <c r="AO26" s="372"/>
      <c r="AP26" s="372"/>
      <c r="AQ26" s="372"/>
      <c r="AR26" s="372"/>
      <c r="AS26" s="372"/>
      <c r="AT26" s="372"/>
      <c r="AU26" s="372"/>
      <c r="AV26" s="372"/>
      <c r="AW26" s="372"/>
      <c r="AX26" s="372"/>
      <c r="AY26" s="372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37"/>
      <c r="SD26" s="37"/>
      <c r="SE26" s="37"/>
      <c r="SF26" s="37"/>
      <c r="SG26" s="37"/>
      <c r="SH26" s="37"/>
      <c r="SI26" s="37"/>
      <c r="SJ26" s="37"/>
      <c r="SK26" s="37"/>
      <c r="SL26" s="37"/>
      <c r="SM26" s="37"/>
      <c r="SN26" s="37"/>
      <c r="SO26" s="37"/>
      <c r="SP26" s="37"/>
      <c r="SQ26" s="37"/>
      <c r="SR26" s="37"/>
      <c r="SS26" s="37"/>
      <c r="ST26" s="37"/>
      <c r="SU26" s="37"/>
      <c r="SV26" s="37"/>
      <c r="SW26" s="37"/>
      <c r="SX26" s="37"/>
      <c r="SY26" s="37"/>
      <c r="SZ26" s="37"/>
      <c r="TA26" s="37"/>
      <c r="TB26" s="37"/>
      <c r="TC26" s="37"/>
      <c r="TD26" s="37"/>
      <c r="TE26" s="37"/>
      <c r="TF26" s="37"/>
      <c r="TG26" s="37"/>
      <c r="TH26" s="37"/>
      <c r="TI26" s="37"/>
      <c r="TJ26" s="37"/>
      <c r="TK26" s="37"/>
      <c r="TL26" s="37"/>
      <c r="TM26" s="37"/>
      <c r="TN26" s="37"/>
      <c r="TO26" s="37"/>
      <c r="TP26" s="37"/>
      <c r="TQ26" s="37"/>
      <c r="TR26" s="37"/>
      <c r="TS26" s="37"/>
      <c r="TT26" s="37"/>
      <c r="TU26" s="37"/>
      <c r="TV26" s="37"/>
      <c r="TW26" s="37"/>
      <c r="TX26" s="37"/>
      <c r="TY26" s="37"/>
      <c r="TZ26" s="37"/>
      <c r="UA26" s="37"/>
      <c r="UB26" s="37"/>
      <c r="UC26" s="37"/>
      <c r="UD26" s="37"/>
      <c r="UE26" s="37"/>
      <c r="UF26" s="37"/>
      <c r="UG26" s="37"/>
      <c r="UH26" s="37"/>
      <c r="UI26" s="37"/>
      <c r="UJ26" s="37"/>
      <c r="UK26" s="37"/>
      <c r="UL26" s="37"/>
      <c r="UM26" s="37"/>
      <c r="UN26" s="37"/>
      <c r="UO26" s="37"/>
      <c r="UP26" s="37"/>
      <c r="UQ26" s="37"/>
      <c r="UR26" s="37"/>
      <c r="US26" s="37"/>
      <c r="UT26" s="37"/>
      <c r="UU26" s="37"/>
      <c r="UV26" s="37"/>
      <c r="UW26" s="37"/>
      <c r="UX26" s="37"/>
      <c r="UY26" s="37"/>
      <c r="UZ26" s="37"/>
      <c r="VA26" s="37"/>
      <c r="VB26" s="37"/>
      <c r="VC26" s="37"/>
      <c r="VD26" s="37"/>
      <c r="VE26" s="37"/>
      <c r="VF26" s="37"/>
      <c r="VG26" s="37"/>
      <c r="VH26" s="37"/>
      <c r="VI26" s="37"/>
      <c r="VJ26" s="37"/>
      <c r="VK26" s="37"/>
      <c r="VL26" s="37"/>
      <c r="VM26" s="37"/>
      <c r="VN26" s="37"/>
      <c r="VO26" s="37"/>
      <c r="VP26" s="37"/>
      <c r="VQ26" s="37"/>
      <c r="VR26" s="37"/>
      <c r="VS26" s="37"/>
      <c r="VT26" s="37"/>
      <c r="VU26" s="37"/>
      <c r="VV26" s="37"/>
      <c r="VW26" s="37"/>
      <c r="VX26" s="37"/>
      <c r="VY26" s="37"/>
      <c r="VZ26" s="37"/>
      <c r="WA26" s="37"/>
      <c r="WB26" s="37"/>
      <c r="WC26" s="37"/>
      <c r="WD26" s="37"/>
      <c r="WE26" s="37"/>
      <c r="WF26" s="37"/>
      <c r="WG26" s="37"/>
      <c r="WH26" s="37"/>
      <c r="WI26" s="37"/>
      <c r="WJ26" s="37"/>
      <c r="WK26" s="37"/>
      <c r="WL26" s="37"/>
      <c r="WM26" s="37"/>
      <c r="WN26" s="37"/>
      <c r="WO26" s="37"/>
      <c r="WP26" s="37"/>
      <c r="WQ26" s="37"/>
      <c r="WR26" s="37"/>
      <c r="WS26" s="37"/>
      <c r="WT26" s="37"/>
      <c r="WU26" s="37"/>
      <c r="WV26" s="37"/>
      <c r="WW26" s="37"/>
      <c r="WX26" s="37"/>
      <c r="WY26" s="37"/>
      <c r="WZ26" s="37"/>
      <c r="XA26" s="37"/>
      <c r="XB26" s="37"/>
      <c r="XC26" s="37"/>
      <c r="XD26" s="37"/>
      <c r="XE26" s="37"/>
      <c r="XF26" s="37"/>
      <c r="XG26" s="37"/>
      <c r="XH26" s="37"/>
      <c r="XI26" s="37"/>
      <c r="XJ26" s="37"/>
      <c r="XK26" s="37"/>
      <c r="XL26" s="37"/>
      <c r="XM26" s="37"/>
      <c r="XN26" s="37"/>
      <c r="XO26" s="37"/>
      <c r="XP26" s="37"/>
      <c r="XQ26" s="37"/>
      <c r="XR26" s="37"/>
      <c r="XS26" s="37"/>
      <c r="XT26" s="37"/>
      <c r="XU26" s="37"/>
      <c r="XV26" s="37"/>
      <c r="XW26" s="37"/>
      <c r="XX26" s="37"/>
      <c r="XY26" s="37"/>
      <c r="XZ26" s="37"/>
      <c r="YA26" s="37"/>
      <c r="YB26" s="37"/>
      <c r="YC26" s="37"/>
      <c r="YD26" s="37"/>
      <c r="YE26" s="37"/>
      <c r="YF26" s="37"/>
      <c r="YG26" s="37"/>
      <c r="YH26" s="37"/>
      <c r="YI26" s="37"/>
      <c r="YJ26" s="37"/>
      <c r="YK26" s="37"/>
      <c r="YL26" s="37"/>
      <c r="YM26" s="37"/>
      <c r="YN26" s="37"/>
      <c r="YO26" s="37"/>
      <c r="YP26" s="37"/>
      <c r="YQ26" s="37"/>
      <c r="YR26" s="37"/>
      <c r="YS26" s="37"/>
      <c r="YT26" s="37"/>
      <c r="YU26" s="37"/>
      <c r="YV26" s="37"/>
      <c r="YW26" s="37"/>
      <c r="YX26" s="37"/>
      <c r="YY26" s="37"/>
      <c r="YZ26" s="37"/>
      <c r="ZA26" s="37"/>
      <c r="ZB26" s="37"/>
      <c r="ZC26" s="37"/>
      <c r="ZD26" s="37"/>
      <c r="ZE26" s="37"/>
      <c r="ZF26" s="37"/>
      <c r="ZG26" s="37"/>
      <c r="ZH26" s="37"/>
      <c r="ZI26" s="37"/>
      <c r="ZJ26" s="37"/>
      <c r="ZK26" s="37"/>
      <c r="ZL26" s="37"/>
      <c r="ZM26" s="37"/>
      <c r="ZN26" s="37"/>
      <c r="ZO26" s="37"/>
      <c r="ZP26" s="37"/>
      <c r="ZQ26" s="37"/>
      <c r="ZR26" s="37"/>
      <c r="ZS26" s="37"/>
      <c r="ZT26" s="37"/>
      <c r="ZU26" s="37"/>
      <c r="ZV26" s="37"/>
      <c r="ZW26" s="37"/>
      <c r="ZX26" s="37"/>
      <c r="ZY26" s="37"/>
      <c r="ZZ26" s="37"/>
      <c r="AAA26" s="37"/>
      <c r="AAB26" s="37"/>
      <c r="AAC26" s="37"/>
      <c r="AAD26" s="37"/>
      <c r="AAE26" s="37"/>
      <c r="AAF26" s="37"/>
      <c r="AAG26" s="37"/>
      <c r="AAH26" s="37"/>
      <c r="AAI26" s="37"/>
      <c r="AAJ26" s="37"/>
      <c r="AAK26" s="37"/>
      <c r="AAL26" s="37"/>
      <c r="AAM26" s="37"/>
      <c r="AAN26" s="37"/>
      <c r="AAO26" s="37"/>
      <c r="AAP26" s="37"/>
      <c r="AAQ26" s="37"/>
      <c r="AAR26" s="37"/>
      <c r="AAS26" s="37"/>
      <c r="AAT26" s="37"/>
      <c r="AAU26" s="37"/>
      <c r="AAV26" s="37"/>
      <c r="AAW26" s="37"/>
      <c r="AAX26" s="37"/>
      <c r="AAY26" s="37"/>
      <c r="AAZ26" s="37"/>
      <c r="ABA26" s="37"/>
      <c r="ABB26" s="37"/>
      <c r="ABC26" s="37"/>
      <c r="ABD26" s="37"/>
      <c r="ABE26" s="37"/>
      <c r="ABF26" s="37"/>
      <c r="ABG26" s="37"/>
      <c r="ABH26" s="37"/>
      <c r="ABI26" s="37"/>
      <c r="ABJ26" s="37"/>
      <c r="ABK26" s="37"/>
      <c r="ABL26" s="37"/>
      <c r="ABM26" s="37"/>
      <c r="ABN26" s="37"/>
      <c r="ABO26" s="37"/>
      <c r="ABP26" s="37"/>
      <c r="ABQ26" s="37"/>
      <c r="ABR26" s="37"/>
      <c r="ABS26" s="37"/>
      <c r="ABT26" s="37"/>
      <c r="ABU26" s="37"/>
      <c r="ABV26" s="37"/>
      <c r="ABW26" s="37"/>
      <c r="ABX26" s="37"/>
      <c r="ABY26" s="37"/>
      <c r="ABZ26" s="37"/>
      <c r="ACA26" s="37"/>
      <c r="ACB26" s="37"/>
      <c r="ACC26" s="37"/>
      <c r="ACD26" s="37"/>
      <c r="ACE26" s="37"/>
      <c r="ACF26" s="37"/>
      <c r="ACG26" s="37"/>
      <c r="ACH26" s="37"/>
      <c r="ACI26" s="37"/>
      <c r="ACJ26" s="37"/>
      <c r="ACK26" s="37"/>
      <c r="ACL26" s="37"/>
      <c r="ACM26" s="37"/>
      <c r="ACN26" s="37"/>
      <c r="ACO26" s="37"/>
      <c r="ACP26" s="37"/>
      <c r="ACQ26" s="37"/>
      <c r="ACR26" s="37"/>
      <c r="ACS26" s="37"/>
      <c r="ACT26" s="37"/>
      <c r="ACU26" s="37"/>
      <c r="ACV26" s="37"/>
      <c r="ACW26" s="37"/>
      <c r="ACX26" s="37"/>
      <c r="ACY26" s="37"/>
      <c r="ACZ26" s="37"/>
      <c r="ADA26" s="37"/>
      <c r="ADB26" s="37"/>
      <c r="ADC26" s="37"/>
      <c r="ADD26" s="37"/>
      <c r="ADE26" s="37"/>
      <c r="ADF26" s="37"/>
      <c r="ADG26" s="37"/>
      <c r="ADH26" s="37"/>
      <c r="ADI26" s="37"/>
      <c r="ADJ26" s="37"/>
      <c r="ADK26" s="37"/>
      <c r="ADL26" s="37"/>
      <c r="ADM26" s="37"/>
      <c r="ADN26" s="37"/>
      <c r="ADO26" s="37"/>
      <c r="ADP26" s="37"/>
      <c r="ADQ26" s="37"/>
      <c r="ADR26" s="37"/>
      <c r="ADS26" s="37"/>
      <c r="ADT26" s="37"/>
      <c r="ADU26" s="37"/>
      <c r="ADV26" s="37"/>
      <c r="ADW26" s="37"/>
      <c r="ADX26" s="37"/>
      <c r="ADY26" s="37"/>
      <c r="ADZ26" s="37"/>
      <c r="AEA26" s="37"/>
      <c r="AEB26" s="37"/>
      <c r="AEC26" s="37"/>
      <c r="AED26" s="37"/>
      <c r="AEE26" s="37"/>
      <c r="AEF26" s="37"/>
      <c r="AEG26" s="37"/>
      <c r="AEH26" s="37"/>
      <c r="AEI26" s="37"/>
      <c r="AEJ26" s="37"/>
      <c r="AEK26" s="37"/>
      <c r="AEL26" s="37"/>
      <c r="AEM26" s="37"/>
      <c r="AEN26" s="37"/>
      <c r="AEO26" s="37"/>
      <c r="AEP26" s="37"/>
      <c r="AEQ26" s="37"/>
      <c r="AER26" s="37"/>
      <c r="AES26" s="37"/>
      <c r="AET26" s="37"/>
      <c r="AEU26" s="37"/>
      <c r="AEV26" s="37"/>
      <c r="AEW26" s="37"/>
      <c r="AEX26" s="37"/>
      <c r="AEY26" s="37"/>
      <c r="AEZ26" s="37"/>
      <c r="AFA26" s="37"/>
      <c r="AFB26" s="37"/>
      <c r="AFC26" s="37"/>
      <c r="AFD26" s="37"/>
      <c r="AFE26" s="37"/>
      <c r="AFF26" s="37"/>
      <c r="AFG26" s="37"/>
      <c r="AFH26" s="37"/>
      <c r="AFI26" s="37"/>
      <c r="AFJ26" s="37"/>
      <c r="AFK26" s="37"/>
      <c r="AFL26" s="37"/>
      <c r="AFM26" s="37"/>
      <c r="AFN26" s="37"/>
      <c r="AFO26" s="37"/>
      <c r="AFP26" s="37"/>
      <c r="AFQ26" s="37"/>
      <c r="AFR26" s="37"/>
      <c r="AFS26" s="37"/>
      <c r="AFT26" s="37"/>
      <c r="AFU26" s="37"/>
      <c r="AFV26" s="37"/>
      <c r="AFW26" s="37"/>
      <c r="AFX26" s="37"/>
      <c r="AFY26" s="37"/>
      <c r="AFZ26" s="37"/>
      <c r="AGA26" s="37"/>
      <c r="AGB26" s="37"/>
      <c r="AGC26" s="37"/>
      <c r="AGD26" s="37"/>
      <c r="AGE26" s="37"/>
      <c r="AGF26" s="37"/>
      <c r="AGG26" s="37"/>
      <c r="AGH26" s="37"/>
      <c r="AGI26" s="37"/>
      <c r="AGJ26" s="37"/>
      <c r="AGK26" s="37"/>
      <c r="AGL26" s="37"/>
      <c r="AGM26" s="37"/>
      <c r="AGN26" s="37"/>
      <c r="AGO26" s="37"/>
      <c r="AGP26" s="37"/>
      <c r="AGQ26" s="37"/>
      <c r="AGR26" s="37"/>
      <c r="AGS26" s="37"/>
      <c r="AGT26" s="37"/>
      <c r="AGU26" s="37"/>
      <c r="AGV26" s="37"/>
      <c r="AGW26" s="37"/>
      <c r="AGX26" s="37"/>
      <c r="AGY26" s="37"/>
      <c r="AGZ26" s="37"/>
      <c r="AHA26" s="37"/>
      <c r="AHB26" s="37"/>
      <c r="AHC26" s="37"/>
      <c r="AHD26" s="37"/>
      <c r="AHE26" s="37"/>
      <c r="AHF26" s="37"/>
      <c r="AHG26" s="37"/>
      <c r="AHH26" s="37"/>
      <c r="AHI26" s="37"/>
      <c r="AHJ26" s="37"/>
      <c r="AHK26" s="37"/>
      <c r="AHL26" s="37"/>
      <c r="AHM26" s="37"/>
      <c r="AHN26" s="37"/>
      <c r="AHO26" s="37"/>
      <c r="AHP26" s="37"/>
      <c r="AHQ26" s="37"/>
      <c r="AHR26" s="37"/>
      <c r="AHS26" s="37"/>
      <c r="AHT26" s="37"/>
      <c r="AHU26" s="37"/>
      <c r="AHV26" s="37"/>
      <c r="AHW26" s="37"/>
      <c r="AHX26" s="37"/>
      <c r="AHY26" s="37"/>
      <c r="AHZ26" s="37"/>
      <c r="AIA26" s="37"/>
      <c r="AIB26" s="37"/>
      <c r="AIC26" s="37"/>
      <c r="AID26" s="37"/>
      <c r="AIE26" s="37"/>
      <c r="AIF26" s="37"/>
      <c r="AIG26" s="37"/>
      <c r="AIH26" s="37"/>
      <c r="AII26" s="37"/>
      <c r="AIJ26" s="37"/>
      <c r="AIK26" s="37"/>
      <c r="AIL26" s="37"/>
      <c r="AIM26" s="37"/>
      <c r="AIN26" s="37"/>
      <c r="AIO26" s="37"/>
      <c r="AIP26" s="37"/>
      <c r="AIQ26" s="37"/>
      <c r="AIR26" s="37"/>
      <c r="AIS26" s="37"/>
      <c r="AIT26" s="37"/>
      <c r="AIU26" s="37"/>
      <c r="AIV26" s="37"/>
      <c r="AIW26" s="37"/>
      <c r="AIX26" s="37"/>
      <c r="AIY26" s="37"/>
      <c r="AIZ26" s="37"/>
      <c r="AJA26" s="37"/>
      <c r="AJB26" s="37"/>
      <c r="AJC26" s="37"/>
      <c r="AJD26" s="37"/>
      <c r="AJE26" s="37"/>
      <c r="AJF26" s="37"/>
      <c r="AJG26" s="37"/>
      <c r="AJH26" s="37"/>
      <c r="AJI26" s="37"/>
      <c r="AJJ26" s="37"/>
      <c r="AJK26" s="37"/>
      <c r="AJL26" s="37"/>
      <c r="AJM26" s="37"/>
      <c r="AJN26" s="37"/>
      <c r="AJO26" s="37"/>
      <c r="AJP26" s="37"/>
      <c r="AJQ26" s="37"/>
      <c r="AJR26" s="37"/>
      <c r="AJS26" s="37"/>
      <c r="AJT26" s="37"/>
      <c r="AJU26" s="37"/>
      <c r="AJV26" s="37"/>
      <c r="AJW26" s="37"/>
      <c r="AJX26" s="37"/>
      <c r="AJY26" s="37"/>
      <c r="AJZ26" s="37"/>
      <c r="AKA26" s="37"/>
      <c r="AKB26" s="37"/>
      <c r="AKC26" s="37"/>
      <c r="AKD26" s="37"/>
      <c r="AKE26" s="37"/>
      <c r="AKF26" s="37"/>
      <c r="AKG26" s="37"/>
      <c r="AKH26" s="37"/>
      <c r="AKI26" s="37"/>
      <c r="AKJ26" s="37"/>
      <c r="AKK26" s="37"/>
      <c r="AKL26" s="37"/>
      <c r="AKM26" s="37"/>
      <c r="AKN26" s="37"/>
      <c r="AKO26" s="37"/>
      <c r="AKP26" s="37"/>
      <c r="AKQ26" s="37"/>
      <c r="AKR26" s="37"/>
      <c r="AKS26" s="37"/>
      <c r="AKT26" s="37"/>
      <c r="AKU26" s="37"/>
      <c r="AKV26" s="37"/>
      <c r="AKW26" s="37"/>
      <c r="AKX26" s="37"/>
      <c r="AKY26" s="37"/>
      <c r="AKZ26" s="37"/>
      <c r="ALA26" s="37"/>
      <c r="ALB26" s="37"/>
      <c r="ALC26" s="37"/>
      <c r="ALD26" s="37"/>
      <c r="ALE26" s="37"/>
      <c r="ALF26" s="37"/>
      <c r="ALG26" s="37"/>
      <c r="ALH26" s="37"/>
      <c r="ALI26" s="37"/>
      <c r="ALJ26" s="37"/>
      <c r="ALK26" s="37"/>
      <c r="ALL26" s="37"/>
      <c r="ALM26" s="37"/>
      <c r="ALN26" s="37"/>
      <c r="ALO26" s="37"/>
      <c r="ALP26" s="37"/>
      <c r="ALQ26" s="37"/>
      <c r="ALR26" s="37"/>
      <c r="ALS26" s="37"/>
      <c r="ALT26" s="37"/>
      <c r="ALU26" s="37"/>
      <c r="ALV26" s="37"/>
      <c r="ALW26" s="37"/>
      <c r="ALX26" s="37"/>
      <c r="ALY26" s="37"/>
      <c r="ALZ26" s="37"/>
      <c r="AMA26" s="37"/>
      <c r="AMB26" s="37"/>
      <c r="AMC26" s="37"/>
      <c r="AMD26" s="36"/>
      <c r="AME26" s="36"/>
      <c r="AMF26" s="36"/>
      <c r="AMG26" s="36"/>
      <c r="AMH26" s="36"/>
      <c r="AMI26" s="36"/>
      <c r="AMJ26" s="36"/>
    </row>
    <row r="27" spans="1:1024" ht="161.44999999999999" customHeight="1" x14ac:dyDescent="0.25">
      <c r="A27" s="117" t="s">
        <v>81</v>
      </c>
      <c r="B27" s="134" t="s">
        <v>205</v>
      </c>
      <c r="C27" s="265" t="s">
        <v>192</v>
      </c>
      <c r="D27" s="136"/>
      <c r="E27" s="136"/>
      <c r="F27" s="266" t="s">
        <v>37</v>
      </c>
      <c r="G27" s="136"/>
      <c r="H27" s="136"/>
      <c r="I27" s="267">
        <v>6</v>
      </c>
      <c r="J27" s="267">
        <v>6</v>
      </c>
      <c r="K27" s="136"/>
      <c r="L27" s="136"/>
      <c r="M27" s="136"/>
      <c r="N27" s="136"/>
      <c r="O27" s="267" t="s">
        <v>194</v>
      </c>
      <c r="P27" s="267" t="s">
        <v>195</v>
      </c>
      <c r="Q27" s="136"/>
      <c r="R27" s="267" t="s">
        <v>196</v>
      </c>
      <c r="S27" s="136"/>
      <c r="T27" s="268" t="s">
        <v>197</v>
      </c>
      <c r="U27" s="268" t="s">
        <v>198</v>
      </c>
      <c r="V27" s="268" t="s">
        <v>41</v>
      </c>
      <c r="W27" s="268" t="s">
        <v>199</v>
      </c>
      <c r="X27" s="268">
        <v>1</v>
      </c>
      <c r="Y27" s="268" t="s">
        <v>43</v>
      </c>
      <c r="Z27" s="268" t="s">
        <v>41</v>
      </c>
      <c r="AA27" s="268" t="s">
        <v>58</v>
      </c>
      <c r="AB27" s="268">
        <v>1</v>
      </c>
      <c r="AC27" s="268" t="s">
        <v>43</v>
      </c>
      <c r="AD27" s="268" t="s">
        <v>41</v>
      </c>
      <c r="AE27" s="268" t="s">
        <v>58</v>
      </c>
      <c r="AF27" s="268">
        <v>1</v>
      </c>
      <c r="AG27" s="268" t="s">
        <v>43</v>
      </c>
      <c r="AH27" s="268" t="s">
        <v>41</v>
      </c>
      <c r="AI27" s="268" t="s">
        <v>58</v>
      </c>
      <c r="AJ27" s="372" t="s">
        <v>46</v>
      </c>
      <c r="AK27" s="372"/>
      <c r="AL27" s="372"/>
      <c r="AM27" s="372"/>
      <c r="AN27" s="372"/>
      <c r="AO27" s="372"/>
      <c r="AP27" s="372"/>
      <c r="AQ27" s="372"/>
      <c r="AR27" s="372"/>
      <c r="AS27" s="372"/>
      <c r="AT27" s="372"/>
      <c r="AU27" s="372"/>
      <c r="AV27" s="372"/>
      <c r="AW27" s="372"/>
      <c r="AX27" s="372"/>
      <c r="AY27" s="372"/>
    </row>
    <row r="28" spans="1:1024" ht="99.6" customHeight="1" x14ac:dyDescent="0.25">
      <c r="A28" s="345" t="s">
        <v>108</v>
      </c>
      <c r="B28" s="122" t="s">
        <v>59</v>
      </c>
      <c r="C28" s="123" t="s">
        <v>60</v>
      </c>
      <c r="D28" s="124"/>
      <c r="E28" s="124"/>
      <c r="F28" s="61" t="s">
        <v>109</v>
      </c>
      <c r="G28" s="124"/>
      <c r="H28" s="124"/>
      <c r="I28" s="125">
        <v>8</v>
      </c>
      <c r="J28" s="125">
        <v>8</v>
      </c>
      <c r="K28" s="125"/>
      <c r="L28" s="125"/>
      <c r="M28" s="125"/>
      <c r="N28" s="125"/>
      <c r="O28" s="125">
        <v>75</v>
      </c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</row>
    <row r="29" spans="1:1024" ht="53.1" customHeight="1" x14ac:dyDescent="0.25">
      <c r="A29" s="345"/>
      <c r="B29" s="78" t="s">
        <v>110</v>
      </c>
      <c r="C29" s="126"/>
      <c r="D29" s="124"/>
      <c r="E29" s="68" t="s">
        <v>62</v>
      </c>
      <c r="F29" s="124"/>
      <c r="G29" s="124"/>
      <c r="H29" s="124"/>
      <c r="I29" s="125">
        <v>3</v>
      </c>
      <c r="J29" s="125">
        <v>3</v>
      </c>
      <c r="K29" s="125"/>
      <c r="L29" s="125"/>
      <c r="M29" s="125"/>
      <c r="N29" s="125"/>
      <c r="O29" s="125">
        <v>50</v>
      </c>
      <c r="P29" s="124"/>
      <c r="Q29" s="124"/>
      <c r="R29" s="124"/>
      <c r="S29" s="124"/>
      <c r="T29" s="71">
        <v>1</v>
      </c>
      <c r="U29" s="74" t="s">
        <v>43</v>
      </c>
      <c r="V29" s="74" t="s">
        <v>57</v>
      </c>
      <c r="W29" s="339" t="s">
        <v>64</v>
      </c>
      <c r="X29" s="338">
        <v>1</v>
      </c>
      <c r="Y29" s="74" t="s">
        <v>43</v>
      </c>
      <c r="Z29" s="74" t="s">
        <v>57</v>
      </c>
      <c r="AA29" s="340" t="s">
        <v>64</v>
      </c>
      <c r="AB29" s="338">
        <v>1</v>
      </c>
      <c r="AC29" s="74" t="s">
        <v>43</v>
      </c>
      <c r="AD29" s="74" t="s">
        <v>57</v>
      </c>
      <c r="AE29" s="340" t="s">
        <v>64</v>
      </c>
      <c r="AF29" s="338">
        <v>1</v>
      </c>
      <c r="AG29" s="74" t="s">
        <v>43</v>
      </c>
      <c r="AH29" s="74" t="s">
        <v>57</v>
      </c>
      <c r="AI29" s="340" t="s">
        <v>64</v>
      </c>
      <c r="AJ29" s="346" t="s">
        <v>46</v>
      </c>
      <c r="AK29" s="346"/>
      <c r="AL29" s="346"/>
      <c r="AM29" s="346"/>
      <c r="AN29" s="346"/>
      <c r="AO29" s="346"/>
      <c r="AP29" s="346"/>
      <c r="AQ29" s="346"/>
      <c r="AR29" s="346"/>
      <c r="AS29" s="346"/>
      <c r="AT29" s="346"/>
      <c r="AU29" s="346"/>
      <c r="AV29" s="346"/>
      <c r="AW29" s="346"/>
      <c r="AX29" s="346"/>
      <c r="AY29" s="346"/>
    </row>
    <row r="30" spans="1:1024" ht="63" customHeight="1" x14ac:dyDescent="0.25">
      <c r="A30" s="345"/>
      <c r="B30" s="79" t="s">
        <v>111</v>
      </c>
      <c r="C30" s="126"/>
      <c r="D30" s="124"/>
      <c r="E30" s="68" t="s">
        <v>62</v>
      </c>
      <c r="F30" s="124"/>
      <c r="G30" s="124"/>
      <c r="H30" s="124"/>
      <c r="I30" s="125">
        <v>5</v>
      </c>
      <c r="J30" s="125">
        <v>5</v>
      </c>
      <c r="K30" s="125"/>
      <c r="L30" s="125"/>
      <c r="M30" s="125"/>
      <c r="N30" s="125"/>
      <c r="O30" s="125">
        <v>25</v>
      </c>
      <c r="P30" s="124"/>
      <c r="Q30" s="124"/>
      <c r="R30" s="124"/>
      <c r="S30" s="124"/>
      <c r="T30" s="124"/>
      <c r="U30" s="74" t="s">
        <v>43</v>
      </c>
      <c r="V30" s="74" t="s">
        <v>57</v>
      </c>
      <c r="W30" s="74" t="s">
        <v>74</v>
      </c>
      <c r="X30" s="71">
        <v>1</v>
      </c>
      <c r="Y30" s="74" t="s">
        <v>43</v>
      </c>
      <c r="Z30" s="74" t="s">
        <v>57</v>
      </c>
      <c r="AA30" s="74" t="s">
        <v>74</v>
      </c>
      <c r="AB30" s="71">
        <v>1</v>
      </c>
      <c r="AC30" s="74" t="s">
        <v>43</v>
      </c>
      <c r="AD30" s="74" t="s">
        <v>57</v>
      </c>
      <c r="AE30" s="74" t="s">
        <v>74</v>
      </c>
      <c r="AF30" s="71">
        <v>1</v>
      </c>
      <c r="AG30" s="74" t="s">
        <v>43</v>
      </c>
      <c r="AH30" s="74" t="s">
        <v>57</v>
      </c>
      <c r="AI30" s="74" t="s">
        <v>74</v>
      </c>
      <c r="AJ30" s="346"/>
      <c r="AK30" s="346"/>
      <c r="AL30" s="346"/>
      <c r="AM30" s="346"/>
      <c r="AN30" s="346"/>
      <c r="AO30" s="346"/>
      <c r="AP30" s="346"/>
      <c r="AQ30" s="346"/>
      <c r="AR30" s="346"/>
      <c r="AS30" s="346"/>
      <c r="AT30" s="346"/>
      <c r="AU30" s="346"/>
      <c r="AV30" s="346"/>
      <c r="AW30" s="346"/>
      <c r="AX30" s="346"/>
      <c r="AY30" s="346"/>
    </row>
    <row r="31" spans="1:1024" ht="157.5" customHeight="1" x14ac:dyDescent="0.55000000000000004">
      <c r="A31" s="127" t="s">
        <v>81</v>
      </c>
      <c r="B31" s="128" t="s">
        <v>67</v>
      </c>
      <c r="C31" s="129" t="s">
        <v>130</v>
      </c>
      <c r="D31" s="130"/>
      <c r="E31" s="130"/>
      <c r="F31" s="85" t="s">
        <v>37</v>
      </c>
      <c r="G31" s="131"/>
      <c r="H31" s="131"/>
      <c r="I31" s="88" t="s">
        <v>113</v>
      </c>
      <c r="J31" s="88" t="s">
        <v>113</v>
      </c>
      <c r="K31" s="88"/>
      <c r="L31" s="89"/>
      <c r="M31" s="89"/>
      <c r="N31" s="90"/>
      <c r="O31" s="91"/>
      <c r="P31" s="91">
        <v>20</v>
      </c>
      <c r="Q31" s="131"/>
      <c r="R31" s="131"/>
      <c r="S31" s="131"/>
      <c r="T31" s="132" t="s">
        <v>114</v>
      </c>
      <c r="U31" s="132" t="s">
        <v>115</v>
      </c>
      <c r="V31" s="95" t="s">
        <v>72</v>
      </c>
      <c r="W31" s="132" t="s">
        <v>116</v>
      </c>
      <c r="X31" s="94">
        <v>1</v>
      </c>
      <c r="Y31" s="96" t="s">
        <v>43</v>
      </c>
      <c r="Z31" s="97" t="s">
        <v>41</v>
      </c>
      <c r="AA31" s="97" t="s">
        <v>64</v>
      </c>
      <c r="AB31" s="94">
        <v>1</v>
      </c>
      <c r="AC31" s="95" t="s">
        <v>43</v>
      </c>
      <c r="AD31" s="95" t="s">
        <v>41</v>
      </c>
      <c r="AE31" s="95" t="s">
        <v>74</v>
      </c>
      <c r="AF31" s="94">
        <v>1</v>
      </c>
      <c r="AG31" s="96" t="s">
        <v>43</v>
      </c>
      <c r="AH31" s="97" t="s">
        <v>41</v>
      </c>
      <c r="AI31" s="97" t="s">
        <v>74</v>
      </c>
      <c r="AJ31" s="132" t="s">
        <v>117</v>
      </c>
      <c r="AK31" s="132" t="s">
        <v>118</v>
      </c>
      <c r="AL31" s="95" t="s">
        <v>72</v>
      </c>
      <c r="AM31" s="132" t="s">
        <v>119</v>
      </c>
      <c r="AN31" s="94">
        <v>1</v>
      </c>
      <c r="AO31" s="96" t="s">
        <v>43</v>
      </c>
      <c r="AP31" s="97" t="s">
        <v>41</v>
      </c>
      <c r="AQ31" s="97" t="s">
        <v>64</v>
      </c>
      <c r="AR31" s="94">
        <v>1</v>
      </c>
      <c r="AS31" s="95" t="s">
        <v>43</v>
      </c>
      <c r="AT31" s="95" t="s">
        <v>41</v>
      </c>
      <c r="AU31" s="95" t="s">
        <v>78</v>
      </c>
      <c r="AV31" s="94">
        <v>1</v>
      </c>
      <c r="AW31" s="96" t="s">
        <v>43</v>
      </c>
      <c r="AX31" s="97" t="s">
        <v>41</v>
      </c>
      <c r="AY31" s="97" t="s">
        <v>78</v>
      </c>
    </row>
    <row r="32" spans="1:1024" ht="54.95" customHeight="1" x14ac:dyDescent="0.25"/>
  </sheetData>
  <mergeCells count="51">
    <mergeCell ref="T1:AI1"/>
    <mergeCell ref="AJ1:AY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O2:R2"/>
    <mergeCell ref="T2:AA2"/>
    <mergeCell ref="AB2:AI2"/>
    <mergeCell ref="AJ2:AQ2"/>
    <mergeCell ref="AR2:AY2"/>
    <mergeCell ref="AR3:AU3"/>
    <mergeCell ref="AV3:AY3"/>
    <mergeCell ref="S4:S5"/>
    <mergeCell ref="F5:R5"/>
    <mergeCell ref="T5:AI5"/>
    <mergeCell ref="AJ5:AY5"/>
    <mergeCell ref="X3:AA3"/>
    <mergeCell ref="AB3:AE3"/>
    <mergeCell ref="AF3:AI3"/>
    <mergeCell ref="AJ3:AM3"/>
    <mergeCell ref="AN3:AQ3"/>
    <mergeCell ref="O3:O4"/>
    <mergeCell ref="P3:P4"/>
    <mergeCell ref="Q3:Q4"/>
    <mergeCell ref="R3:R4"/>
    <mergeCell ref="T3:W3"/>
    <mergeCell ref="AB6:AE6"/>
    <mergeCell ref="AJ6:AY6"/>
    <mergeCell ref="A28:A30"/>
    <mergeCell ref="AJ29:AY30"/>
    <mergeCell ref="AB8:AE8"/>
    <mergeCell ref="AJ8:AY8"/>
    <mergeCell ref="A9:A11"/>
    <mergeCell ref="AJ10:AY10"/>
    <mergeCell ref="F13:R13"/>
    <mergeCell ref="AJ25:AY25"/>
    <mergeCell ref="AJ26:AY26"/>
    <mergeCell ref="AJ27:AY27"/>
    <mergeCell ref="A24:A26"/>
    <mergeCell ref="AJ11:AY11"/>
    <mergeCell ref="AB21:AI21"/>
    <mergeCell ref="AJ21:AY21"/>
  </mergeCells>
  <dataValidations count="5">
    <dataValidation type="list" allowBlank="1" showInputMessage="1" showErrorMessage="1" sqref="K8:K12 K31">
      <formula1>sections_cnu</formula1>
      <formula2>0</formula2>
    </dataValidation>
    <dataValidation type="list" allowBlank="1" showInputMessage="1" showErrorMessage="1" sqref="AL11:AL13 AP11:AP13 AP7 AX7 V6:V13 AL9 AP9 AX9 AD10 AX11:AX13 AX31 AD13 AT13 V31 Z31 AH31 AL31 AP31 V21:V23 AH6:AH13 Z6:Z13 AL7 Z21:Z23 AH23 AD23">
      <formula1>nat</formula1>
      <formula2>0</formula2>
    </dataValidation>
    <dataValidation type="list" allowBlank="1" showInputMessage="1" showErrorMessage="1" sqref="AK11:AK13 AO11:AO13 AO7 AW7 U6:U13 AK9 AO9 AW9 AC10 AW11:AW13 AW31 AC13 AS13 Y31 AG31 AO31 U21:U23 AG6:AG13 Y6:Y13 AK7 Y21:Y23 AG23 AC23">
      <formula1>mod</formula1>
      <formula2>0</formula2>
    </dataValidation>
    <dataValidation type="list" operator="equal" allowBlank="1" showInputMessage="1" showErrorMessage="1" sqref="K6:K7">
      <formula1>fd</formula1>
      <formula2>0</formula2>
    </dataValidation>
    <dataValidation type="list" operator="equal" allowBlank="1" showInputMessage="1" showErrorMessage="1" sqref="K22:K23">
      <formula1>sections_cnu</formula1>
      <formula2>0</formula2>
    </dataValidation>
  </dataValidations>
  <pageMargins left="0.23611111111111099" right="0.23611111111111099" top="0" bottom="0" header="0.51180555555555496" footer="0.51180555555555496"/>
  <pageSetup paperSize="8" scale="28" firstPageNumber="0" fitToWidth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27"/>
  <sheetViews>
    <sheetView zoomScale="33" zoomScaleNormal="33" workbookViewId="0">
      <pane xSplit="1" ySplit="4" topLeftCell="B5" activePane="bottomRight" state="frozen"/>
      <selection pane="topRight" activeCell="AH1" sqref="AH1"/>
      <selection pane="bottomLeft" activeCell="A12" sqref="A12"/>
      <selection pane="bottomRight" activeCell="C19" sqref="C19"/>
    </sheetView>
  </sheetViews>
  <sheetFormatPr baseColWidth="10" defaultColWidth="11.5703125" defaultRowHeight="15" x14ac:dyDescent="0.25"/>
  <cols>
    <col min="1" max="1" width="28.85546875" style="1" customWidth="1"/>
    <col min="2" max="2" width="142.85546875" style="1" customWidth="1"/>
    <col min="3" max="3" width="56.42578125" style="2" customWidth="1"/>
    <col min="4" max="4" width="39.28515625" style="1" customWidth="1"/>
    <col min="5" max="5" width="47.7109375" style="1" customWidth="1"/>
    <col min="6" max="6" width="52" style="1" customWidth="1"/>
    <col min="7" max="7" width="12.140625" style="1" customWidth="1"/>
    <col min="8" max="8" width="14.140625" style="1" customWidth="1"/>
    <col min="9" max="9" width="11.5703125" style="1"/>
    <col min="10" max="10" width="11.140625" style="1" customWidth="1"/>
    <col min="11" max="14" width="9.140625" style="1" customWidth="1"/>
    <col min="15" max="15" width="31" style="1" customWidth="1"/>
    <col min="16" max="16" width="20.140625" style="1" customWidth="1"/>
    <col min="17" max="17" width="12.85546875" style="1" customWidth="1"/>
    <col min="18" max="18" width="23.7109375" style="1" customWidth="1"/>
    <col min="19" max="19" width="103.42578125" style="1" customWidth="1"/>
    <col min="20" max="20" width="29.140625" style="1" customWidth="1"/>
    <col min="21" max="21" width="30.140625" style="1" customWidth="1"/>
    <col min="22" max="22" width="62.140625" style="1" customWidth="1"/>
    <col min="23" max="23" width="41.28515625" style="1" customWidth="1"/>
    <col min="24" max="24" width="40.7109375" style="1" customWidth="1"/>
    <col min="25" max="25" width="35.85546875" style="1" customWidth="1"/>
    <col min="26" max="26" width="45.85546875" style="1" customWidth="1"/>
    <col min="27" max="27" width="53.140625" style="1" customWidth="1"/>
    <col min="28" max="28" width="15.5703125" style="1" customWidth="1"/>
    <col min="29" max="29" width="32.42578125" style="1" customWidth="1"/>
    <col min="30" max="30" width="35.140625" style="1" customWidth="1"/>
    <col min="31" max="31" width="41.5703125" style="1" customWidth="1"/>
    <col min="32" max="32" width="30.85546875" style="1" customWidth="1"/>
    <col min="33" max="33" width="31.85546875" style="1" customWidth="1"/>
    <col min="34" max="34" width="39.7109375" style="1" customWidth="1"/>
    <col min="35" max="35" width="20.140625" style="1" customWidth="1"/>
    <col min="36" max="36" width="29.28515625" style="1" customWidth="1"/>
    <col min="37" max="37" width="23.5703125" style="1" customWidth="1"/>
    <col min="38" max="38" width="30.42578125" style="1" customWidth="1"/>
    <col min="39" max="39" width="31" style="1" customWidth="1"/>
    <col min="40" max="40" width="19.5703125" style="1" customWidth="1"/>
    <col min="41" max="41" width="20.140625" style="1" customWidth="1"/>
    <col min="42" max="43" width="22.42578125" style="1" customWidth="1"/>
    <col min="44" max="44" width="20.140625" style="1" customWidth="1"/>
    <col min="45" max="45" width="19" style="1" customWidth="1"/>
    <col min="46" max="46" width="18.42578125" style="1" customWidth="1"/>
    <col min="47" max="47" width="21.85546875" style="1" customWidth="1"/>
    <col min="48" max="48" width="17.85546875" style="1" customWidth="1"/>
    <col min="49" max="49" width="20.140625" style="1" customWidth="1"/>
    <col min="50" max="50" width="28.7109375" style="1" customWidth="1"/>
    <col min="51" max="1016" width="11.5703125" style="1"/>
    <col min="1017" max="1023" width="9.140625" style="3" customWidth="1"/>
  </cols>
  <sheetData>
    <row r="1" spans="1:1016" ht="61.5" customHeight="1" x14ac:dyDescent="0.9">
      <c r="S1" s="360" t="s">
        <v>0</v>
      </c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 t="s">
        <v>1</v>
      </c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</row>
    <row r="2" spans="1:1016" s="3" customFormat="1" ht="84" customHeight="1" x14ac:dyDescent="0.2">
      <c r="A2" s="361" t="s">
        <v>2</v>
      </c>
      <c r="B2" s="362" t="s">
        <v>3</v>
      </c>
      <c r="C2" s="362" t="s">
        <v>4</v>
      </c>
      <c r="D2" s="363" t="s">
        <v>5</v>
      </c>
      <c r="E2" s="363" t="s">
        <v>6</v>
      </c>
      <c r="F2" s="363" t="s">
        <v>7</v>
      </c>
      <c r="G2" s="364" t="s">
        <v>8</v>
      </c>
      <c r="H2" s="365" t="s">
        <v>9</v>
      </c>
      <c r="I2" s="363" t="s">
        <v>10</v>
      </c>
      <c r="J2" s="363" t="s">
        <v>11</v>
      </c>
      <c r="K2" s="366" t="s">
        <v>12</v>
      </c>
      <c r="L2" s="366" t="s">
        <v>13</v>
      </c>
      <c r="M2" s="4"/>
      <c r="N2" s="4"/>
      <c r="O2" s="367" t="s">
        <v>14</v>
      </c>
      <c r="P2" s="367"/>
      <c r="Q2" s="367"/>
      <c r="R2" s="367"/>
      <c r="S2" s="354" t="s">
        <v>15</v>
      </c>
      <c r="T2" s="354"/>
      <c r="U2" s="354"/>
      <c r="V2" s="354"/>
      <c r="W2" s="354"/>
      <c r="X2" s="354"/>
      <c r="Y2" s="354"/>
      <c r="Z2" s="354"/>
      <c r="AA2" s="353" t="s">
        <v>16</v>
      </c>
      <c r="AB2" s="353"/>
      <c r="AC2" s="353"/>
      <c r="AD2" s="353"/>
      <c r="AE2" s="353"/>
      <c r="AF2" s="353"/>
      <c r="AG2" s="353"/>
      <c r="AH2" s="353"/>
      <c r="AI2" s="354" t="s">
        <v>15</v>
      </c>
      <c r="AJ2" s="354"/>
      <c r="AK2" s="354"/>
      <c r="AL2" s="354"/>
      <c r="AM2" s="354"/>
      <c r="AN2" s="354"/>
      <c r="AO2" s="354"/>
      <c r="AP2" s="354"/>
      <c r="AQ2" s="353" t="s">
        <v>16</v>
      </c>
      <c r="AR2" s="353"/>
      <c r="AS2" s="353"/>
      <c r="AT2" s="353"/>
      <c r="AU2" s="353"/>
      <c r="AV2" s="353"/>
      <c r="AW2" s="353"/>
      <c r="AX2" s="353"/>
      <c r="AMB2" s="1"/>
    </row>
    <row r="3" spans="1:1016" s="3" customFormat="1" ht="32.1" customHeight="1" x14ac:dyDescent="0.2">
      <c r="A3" s="361"/>
      <c r="B3" s="362"/>
      <c r="C3" s="362"/>
      <c r="D3" s="363"/>
      <c r="E3" s="363"/>
      <c r="F3" s="363"/>
      <c r="G3" s="364"/>
      <c r="H3" s="365"/>
      <c r="I3" s="363"/>
      <c r="J3" s="363"/>
      <c r="K3" s="366"/>
      <c r="L3" s="366"/>
      <c r="M3" s="6" t="s">
        <v>17</v>
      </c>
      <c r="N3" s="6" t="s">
        <v>18</v>
      </c>
      <c r="O3" s="355" t="s">
        <v>19</v>
      </c>
      <c r="P3" s="355" t="s">
        <v>20</v>
      </c>
      <c r="Q3" s="355" t="s">
        <v>21</v>
      </c>
      <c r="R3" s="356" t="s">
        <v>22</v>
      </c>
      <c r="S3" s="357" t="s">
        <v>23</v>
      </c>
      <c r="T3" s="357"/>
      <c r="U3" s="357"/>
      <c r="V3" s="357"/>
      <c r="W3" s="358" t="s">
        <v>24</v>
      </c>
      <c r="X3" s="358"/>
      <c r="Y3" s="358"/>
      <c r="Z3" s="358"/>
      <c r="AA3" s="357" t="s">
        <v>23</v>
      </c>
      <c r="AB3" s="357"/>
      <c r="AC3" s="357"/>
      <c r="AD3" s="357"/>
      <c r="AE3" s="358" t="s">
        <v>24</v>
      </c>
      <c r="AF3" s="358"/>
      <c r="AG3" s="358"/>
      <c r="AH3" s="358"/>
      <c r="AI3" s="357" t="s">
        <v>23</v>
      </c>
      <c r="AJ3" s="357"/>
      <c r="AK3" s="357"/>
      <c r="AL3" s="357"/>
      <c r="AM3" s="358" t="s">
        <v>24</v>
      </c>
      <c r="AN3" s="358"/>
      <c r="AO3" s="358"/>
      <c r="AP3" s="358"/>
      <c r="AQ3" s="357" t="s">
        <v>23</v>
      </c>
      <c r="AR3" s="357"/>
      <c r="AS3" s="357"/>
      <c r="AT3" s="357"/>
      <c r="AU3" s="358" t="s">
        <v>24</v>
      </c>
      <c r="AV3" s="358"/>
      <c r="AW3" s="358"/>
      <c r="AX3" s="358"/>
      <c r="AMB3" s="1"/>
    </row>
    <row r="4" spans="1:1016" s="3" customFormat="1" ht="57.95" customHeight="1" x14ac:dyDescent="0.2">
      <c r="A4" s="361"/>
      <c r="B4" s="362"/>
      <c r="C4" s="362"/>
      <c r="D4" s="363"/>
      <c r="E4" s="363"/>
      <c r="F4" s="363"/>
      <c r="G4" s="364"/>
      <c r="H4" s="365"/>
      <c r="I4" s="363"/>
      <c r="J4" s="363"/>
      <c r="K4" s="366"/>
      <c r="L4" s="366"/>
      <c r="M4" s="8"/>
      <c r="N4" s="8"/>
      <c r="O4" s="355"/>
      <c r="P4" s="355"/>
      <c r="Q4" s="355"/>
      <c r="R4" s="356"/>
      <c r="S4" s="9" t="s">
        <v>26</v>
      </c>
      <c r="T4" s="9" t="s">
        <v>27</v>
      </c>
      <c r="U4" s="9" t="s">
        <v>28</v>
      </c>
      <c r="V4" s="9" t="s">
        <v>29</v>
      </c>
      <c r="W4" s="10" t="s">
        <v>30</v>
      </c>
      <c r="X4" s="10" t="s">
        <v>27</v>
      </c>
      <c r="Y4" s="10" t="s">
        <v>28</v>
      </c>
      <c r="Z4" s="10" t="s">
        <v>29</v>
      </c>
      <c r="AA4" s="9" t="s">
        <v>26</v>
      </c>
      <c r="AB4" s="9" t="s">
        <v>27</v>
      </c>
      <c r="AC4" s="9" t="s">
        <v>28</v>
      </c>
      <c r="AD4" s="9" t="s">
        <v>29</v>
      </c>
      <c r="AE4" s="10" t="s">
        <v>30</v>
      </c>
      <c r="AF4" s="10" t="s">
        <v>27</v>
      </c>
      <c r="AG4" s="10" t="s">
        <v>28</v>
      </c>
      <c r="AH4" s="10" t="s">
        <v>29</v>
      </c>
      <c r="AI4" s="9" t="s">
        <v>26</v>
      </c>
      <c r="AJ4" s="9" t="s">
        <v>27</v>
      </c>
      <c r="AK4" s="9" t="s">
        <v>28</v>
      </c>
      <c r="AL4" s="9" t="s">
        <v>29</v>
      </c>
      <c r="AM4" s="10" t="s">
        <v>30</v>
      </c>
      <c r="AN4" s="10" t="s">
        <v>27</v>
      </c>
      <c r="AO4" s="10" t="s">
        <v>28</v>
      </c>
      <c r="AP4" s="10" t="s">
        <v>29</v>
      </c>
      <c r="AQ4" s="9" t="s">
        <v>26</v>
      </c>
      <c r="AR4" s="9" t="s">
        <v>27</v>
      </c>
      <c r="AS4" s="9" t="s">
        <v>28</v>
      </c>
      <c r="AT4" s="9" t="s">
        <v>29</v>
      </c>
      <c r="AU4" s="10" t="s">
        <v>30</v>
      </c>
      <c r="AV4" s="10" t="s">
        <v>27</v>
      </c>
      <c r="AW4" s="10" t="s">
        <v>28</v>
      </c>
      <c r="AX4" s="10" t="s">
        <v>29</v>
      </c>
      <c r="AMB4" s="1"/>
    </row>
    <row r="5" spans="1:1016" s="15" customFormat="1" ht="119.45" customHeight="1" x14ac:dyDescent="0.25">
      <c r="A5" s="11"/>
      <c r="B5" s="12" t="s">
        <v>131</v>
      </c>
      <c r="C5" s="12"/>
      <c r="D5" s="13" t="s">
        <v>32</v>
      </c>
      <c r="E5" s="14"/>
      <c r="F5" s="351" t="s">
        <v>33</v>
      </c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MB5" s="16"/>
    </row>
    <row r="6" spans="1:1016" s="36" customFormat="1" ht="228" customHeight="1" x14ac:dyDescent="0.2">
      <c r="A6" s="17" t="s">
        <v>34</v>
      </c>
      <c r="B6" s="18" t="s">
        <v>132</v>
      </c>
      <c r="C6" s="19" t="s">
        <v>133</v>
      </c>
      <c r="D6" s="20"/>
      <c r="E6" s="21"/>
      <c r="F6" s="22" t="s">
        <v>37</v>
      </c>
      <c r="G6" s="23"/>
      <c r="H6" s="24"/>
      <c r="I6" s="25" t="s">
        <v>38</v>
      </c>
      <c r="J6" s="25" t="s">
        <v>38</v>
      </c>
      <c r="K6" s="26"/>
      <c r="L6" s="27"/>
      <c r="M6" s="27"/>
      <c r="N6" s="28"/>
      <c r="O6" s="29">
        <v>27</v>
      </c>
      <c r="P6" s="29">
        <v>36</v>
      </c>
      <c r="Q6" s="30"/>
      <c r="R6" s="30">
        <v>12</v>
      </c>
      <c r="S6" s="137">
        <v>1</v>
      </c>
      <c r="T6" s="34" t="s">
        <v>43</v>
      </c>
      <c r="U6" s="34" t="s">
        <v>127</v>
      </c>
      <c r="V6" s="33" t="s">
        <v>58</v>
      </c>
      <c r="W6" s="137">
        <v>1</v>
      </c>
      <c r="X6" s="34" t="s">
        <v>43</v>
      </c>
      <c r="Y6" s="34" t="s">
        <v>127</v>
      </c>
      <c r="Z6" s="33" t="s">
        <v>58</v>
      </c>
      <c r="AA6" s="137">
        <v>1</v>
      </c>
      <c r="AB6" s="34" t="s">
        <v>43</v>
      </c>
      <c r="AC6" s="34" t="s">
        <v>127</v>
      </c>
      <c r="AD6" s="33" t="s">
        <v>58</v>
      </c>
      <c r="AE6" s="137">
        <v>1</v>
      </c>
      <c r="AF6" s="34" t="s">
        <v>43</v>
      </c>
      <c r="AG6" s="34" t="s">
        <v>127</v>
      </c>
      <c r="AH6" s="33" t="s">
        <v>58</v>
      </c>
      <c r="AI6" s="342" t="s">
        <v>46</v>
      </c>
      <c r="AJ6" s="342"/>
      <c r="AK6" s="342"/>
      <c r="AL6" s="342"/>
      <c r="AM6" s="342"/>
      <c r="AN6" s="342"/>
      <c r="AO6" s="342"/>
      <c r="AP6" s="342"/>
      <c r="AQ6" s="342"/>
      <c r="AR6" s="342"/>
      <c r="AS6" s="342"/>
      <c r="AT6" s="342"/>
      <c r="AU6" s="342"/>
      <c r="AV6" s="342"/>
      <c r="AW6" s="342"/>
      <c r="AX6" s="342"/>
      <c r="AMB6" s="37"/>
    </row>
    <row r="7" spans="1:1016" s="36" customFormat="1" ht="210.6" customHeight="1" x14ac:dyDescent="0.2">
      <c r="A7" s="38" t="s">
        <v>34</v>
      </c>
      <c r="B7" s="39" t="s">
        <v>121</v>
      </c>
      <c r="C7" s="40" t="s">
        <v>122</v>
      </c>
      <c r="D7" s="41"/>
      <c r="E7" s="42"/>
      <c r="F7" s="43" t="s">
        <v>37</v>
      </c>
      <c r="G7" s="44"/>
      <c r="H7" s="45"/>
      <c r="I7" s="46">
        <v>9</v>
      </c>
      <c r="J7" s="46">
        <v>9</v>
      </c>
      <c r="K7" s="47"/>
      <c r="L7" s="48"/>
      <c r="M7" s="48"/>
      <c r="N7" s="49"/>
      <c r="O7" s="50">
        <v>26</v>
      </c>
      <c r="P7" s="50">
        <v>49</v>
      </c>
      <c r="Q7" s="51"/>
      <c r="R7" s="51"/>
      <c r="S7" s="53" t="s">
        <v>123</v>
      </c>
      <c r="T7" s="54" t="s">
        <v>124</v>
      </c>
      <c r="U7" s="133" t="s">
        <v>41</v>
      </c>
      <c r="V7" s="54" t="s">
        <v>125</v>
      </c>
      <c r="W7" s="53">
        <v>1</v>
      </c>
      <c r="X7" s="55" t="s">
        <v>43</v>
      </c>
      <c r="Y7" s="133" t="s">
        <v>45</v>
      </c>
      <c r="Z7" s="133" t="s">
        <v>126</v>
      </c>
      <c r="AA7" s="347" t="s">
        <v>242</v>
      </c>
      <c r="AB7" s="347"/>
      <c r="AC7" s="347"/>
      <c r="AD7" s="347"/>
      <c r="AE7" s="53">
        <v>1</v>
      </c>
      <c r="AF7" s="55" t="s">
        <v>43</v>
      </c>
      <c r="AG7" s="133" t="s">
        <v>127</v>
      </c>
      <c r="AH7" s="133" t="s">
        <v>126</v>
      </c>
      <c r="AI7" s="344" t="s">
        <v>46</v>
      </c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MB7" s="37"/>
    </row>
    <row r="8" spans="1:1016" s="36" customFormat="1" ht="210.6" customHeight="1" x14ac:dyDescent="0.2">
      <c r="A8" s="348" t="s">
        <v>34</v>
      </c>
      <c r="B8" s="57" t="s">
        <v>59</v>
      </c>
      <c r="C8" s="58" t="s">
        <v>60</v>
      </c>
      <c r="D8" s="59"/>
      <c r="E8" s="60"/>
      <c r="F8" s="61"/>
      <c r="G8" s="62"/>
      <c r="H8" s="63"/>
      <c r="I8" s="64" t="s">
        <v>38</v>
      </c>
      <c r="J8" s="64" t="s">
        <v>38</v>
      </c>
      <c r="K8" s="65"/>
      <c r="L8" s="66"/>
      <c r="M8" s="66"/>
      <c r="N8" s="67"/>
      <c r="O8" s="68"/>
      <c r="P8" s="68"/>
      <c r="Q8" s="69"/>
      <c r="R8" s="69"/>
      <c r="S8" s="71"/>
      <c r="T8" s="72"/>
      <c r="U8" s="72"/>
      <c r="V8" s="73"/>
      <c r="W8" s="74"/>
      <c r="X8" s="74"/>
      <c r="Y8" s="72"/>
      <c r="Z8" s="72"/>
      <c r="AA8" s="75"/>
      <c r="AB8" s="76"/>
      <c r="AC8" s="76"/>
      <c r="AD8" s="77"/>
      <c r="AE8" s="74"/>
      <c r="AF8" s="74"/>
      <c r="AG8" s="72"/>
      <c r="AH8" s="72"/>
      <c r="AI8" s="71"/>
      <c r="AJ8" s="72"/>
      <c r="AK8" s="72"/>
      <c r="AL8" s="73"/>
      <c r="AM8" s="74"/>
      <c r="AN8" s="74"/>
      <c r="AO8" s="72"/>
      <c r="AP8" s="72"/>
      <c r="AQ8" s="75"/>
      <c r="AR8" s="76"/>
      <c r="AS8" s="76"/>
      <c r="AT8" s="77"/>
      <c r="AU8" s="74"/>
      <c r="AV8" s="74"/>
      <c r="AW8" s="72"/>
      <c r="AX8" s="72"/>
      <c r="AMB8" s="37"/>
    </row>
    <row r="9" spans="1:1016" s="36" customFormat="1" ht="45.75" x14ac:dyDescent="0.2">
      <c r="A9" s="348"/>
      <c r="B9" s="78" t="s">
        <v>128</v>
      </c>
      <c r="C9" s="58"/>
      <c r="D9" s="59"/>
      <c r="E9" s="68" t="s">
        <v>62</v>
      </c>
      <c r="F9" s="61"/>
      <c r="G9" s="62"/>
      <c r="H9" s="63"/>
      <c r="I9" s="64" t="s">
        <v>63</v>
      </c>
      <c r="J9" s="64" t="s">
        <v>63</v>
      </c>
      <c r="K9" s="65"/>
      <c r="L9" s="66"/>
      <c r="M9" s="66"/>
      <c r="N9" s="67"/>
      <c r="O9" s="69">
        <v>77</v>
      </c>
      <c r="P9" s="68">
        <v>3</v>
      </c>
      <c r="Q9" s="69"/>
      <c r="R9" s="69"/>
      <c r="S9" s="71">
        <v>1</v>
      </c>
      <c r="T9" s="72" t="s">
        <v>43</v>
      </c>
      <c r="U9" s="72" t="s">
        <v>41</v>
      </c>
      <c r="V9" s="73" t="s">
        <v>64</v>
      </c>
      <c r="W9" s="71">
        <v>1</v>
      </c>
      <c r="X9" s="72" t="s">
        <v>43</v>
      </c>
      <c r="Y9" s="72" t="s">
        <v>41</v>
      </c>
      <c r="Z9" s="73" t="s">
        <v>64</v>
      </c>
      <c r="AA9" s="71">
        <v>1</v>
      </c>
      <c r="AB9" s="72" t="s">
        <v>43</v>
      </c>
      <c r="AC9" s="72" t="s">
        <v>41</v>
      </c>
      <c r="AD9" s="73" t="s">
        <v>64</v>
      </c>
      <c r="AE9" s="71">
        <v>1</v>
      </c>
      <c r="AF9" s="72" t="s">
        <v>43</v>
      </c>
      <c r="AG9" s="72" t="s">
        <v>41</v>
      </c>
      <c r="AH9" s="73" t="s">
        <v>64</v>
      </c>
      <c r="AI9" s="385" t="s">
        <v>46</v>
      </c>
      <c r="AJ9" s="385"/>
      <c r="AK9" s="385"/>
      <c r="AL9" s="385"/>
      <c r="AM9" s="385"/>
      <c r="AN9" s="385"/>
      <c r="AO9" s="385"/>
      <c r="AP9" s="385"/>
      <c r="AQ9" s="385"/>
      <c r="AR9" s="385"/>
      <c r="AS9" s="385"/>
      <c r="AT9" s="385"/>
      <c r="AU9" s="385"/>
      <c r="AV9" s="385"/>
      <c r="AW9" s="385"/>
      <c r="AX9" s="385"/>
      <c r="AMB9" s="37"/>
    </row>
    <row r="10" spans="1:1016" s="36" customFormat="1" ht="69" x14ac:dyDescent="0.45">
      <c r="A10" s="348"/>
      <c r="B10" s="79" t="s">
        <v>65</v>
      </c>
      <c r="C10" s="263" t="s">
        <v>206</v>
      </c>
      <c r="D10" s="59"/>
      <c r="E10" s="60"/>
      <c r="F10" s="61"/>
      <c r="G10" s="62"/>
      <c r="H10" s="63"/>
      <c r="I10" s="64" t="s">
        <v>66</v>
      </c>
      <c r="J10" s="64" t="s">
        <v>66</v>
      </c>
      <c r="K10" s="65"/>
      <c r="L10" s="66"/>
      <c r="M10" s="66"/>
      <c r="N10" s="67"/>
      <c r="O10" s="68">
        <v>15</v>
      </c>
      <c r="P10" s="68"/>
      <c r="Q10" s="69"/>
      <c r="R10" s="69"/>
      <c r="S10" s="269">
        <v>1</v>
      </c>
      <c r="T10" s="264" t="s">
        <v>43</v>
      </c>
      <c r="U10" s="270" t="s">
        <v>41</v>
      </c>
      <c r="V10" s="74" t="s">
        <v>64</v>
      </c>
      <c r="W10" s="271">
        <v>1</v>
      </c>
      <c r="X10" s="74" t="s">
        <v>43</v>
      </c>
      <c r="Y10" s="270" t="s">
        <v>41</v>
      </c>
      <c r="Z10" s="264" t="s">
        <v>64</v>
      </c>
      <c r="AA10" s="272">
        <v>1</v>
      </c>
      <c r="AB10" s="76" t="s">
        <v>43</v>
      </c>
      <c r="AC10" s="273" t="s">
        <v>41</v>
      </c>
      <c r="AD10" s="77" t="s">
        <v>64</v>
      </c>
      <c r="AE10" s="271">
        <v>1</v>
      </c>
      <c r="AF10" s="74" t="s">
        <v>43</v>
      </c>
      <c r="AG10" s="270" t="s">
        <v>41</v>
      </c>
      <c r="AH10" s="264" t="s">
        <v>64</v>
      </c>
      <c r="AI10" s="350" t="s">
        <v>207</v>
      </c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MB10" s="37"/>
    </row>
    <row r="11" spans="1:1016" s="36" customFormat="1" ht="192" customHeight="1" x14ac:dyDescent="0.2">
      <c r="A11" s="80" t="s">
        <v>34</v>
      </c>
      <c r="B11" s="81" t="s">
        <v>67</v>
      </c>
      <c r="C11" s="82" t="s">
        <v>68</v>
      </c>
      <c r="D11" s="83"/>
      <c r="E11" s="84"/>
      <c r="F11" s="85" t="s">
        <v>37</v>
      </c>
      <c r="G11" s="86"/>
      <c r="H11" s="87"/>
      <c r="I11" s="88" t="s">
        <v>69</v>
      </c>
      <c r="J11" s="88" t="s">
        <v>69</v>
      </c>
      <c r="K11" s="88"/>
      <c r="L11" s="89"/>
      <c r="M11" s="89"/>
      <c r="N11" s="90"/>
      <c r="O11" s="91"/>
      <c r="P11" s="91">
        <v>24</v>
      </c>
      <c r="Q11" s="92"/>
      <c r="R11" s="92"/>
      <c r="S11" s="94" t="s">
        <v>70</v>
      </c>
      <c r="T11" s="95" t="s">
        <v>71</v>
      </c>
      <c r="U11" s="95" t="s">
        <v>72</v>
      </c>
      <c r="V11" s="95" t="s">
        <v>73</v>
      </c>
      <c r="W11" s="94">
        <v>1</v>
      </c>
      <c r="X11" s="96" t="s">
        <v>43</v>
      </c>
      <c r="Y11" s="97" t="s">
        <v>41</v>
      </c>
      <c r="Z11" s="97" t="s">
        <v>64</v>
      </c>
      <c r="AA11" s="94">
        <v>1</v>
      </c>
      <c r="AB11" s="95" t="s">
        <v>43</v>
      </c>
      <c r="AC11" s="95" t="s">
        <v>41</v>
      </c>
      <c r="AD11" s="95" t="s">
        <v>74</v>
      </c>
      <c r="AE11" s="94">
        <v>1</v>
      </c>
      <c r="AF11" s="96" t="s">
        <v>43</v>
      </c>
      <c r="AG11" s="97" t="s">
        <v>41</v>
      </c>
      <c r="AH11" s="97" t="s">
        <v>74</v>
      </c>
      <c r="AI11" s="94" t="s">
        <v>75</v>
      </c>
      <c r="AJ11" s="95" t="s">
        <v>76</v>
      </c>
      <c r="AK11" s="95" t="s">
        <v>72</v>
      </c>
      <c r="AL11" s="95" t="s">
        <v>77</v>
      </c>
      <c r="AM11" s="94">
        <v>1</v>
      </c>
      <c r="AN11" s="96" t="s">
        <v>43</v>
      </c>
      <c r="AO11" s="97" t="s">
        <v>41</v>
      </c>
      <c r="AP11" s="97" t="s">
        <v>64</v>
      </c>
      <c r="AQ11" s="94">
        <v>1</v>
      </c>
      <c r="AR11" s="95" t="s">
        <v>43</v>
      </c>
      <c r="AS11" s="95" t="s">
        <v>41</v>
      </c>
      <c r="AT11" s="95" t="s">
        <v>78</v>
      </c>
      <c r="AU11" s="94">
        <v>1</v>
      </c>
      <c r="AV11" s="96" t="s">
        <v>43</v>
      </c>
      <c r="AW11" s="97" t="s">
        <v>41</v>
      </c>
      <c r="AX11" s="97" t="s">
        <v>78</v>
      </c>
      <c r="AMB11" s="37"/>
    </row>
    <row r="12" spans="1:1016" s="101" customFormat="1" ht="111" customHeight="1" x14ac:dyDescent="0.25">
      <c r="A12" s="11"/>
      <c r="B12" s="12" t="s">
        <v>134</v>
      </c>
      <c r="C12" s="12"/>
      <c r="D12" s="13" t="s">
        <v>32</v>
      </c>
      <c r="E12" s="98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</row>
    <row r="13" spans="1:1016" s="108" customFormat="1" ht="43.35" customHeight="1" x14ac:dyDescent="0.5">
      <c r="A13" s="102" t="s">
        <v>81</v>
      </c>
      <c r="B13" s="138" t="s">
        <v>135</v>
      </c>
      <c r="C13" s="139" t="s">
        <v>136</v>
      </c>
      <c r="D13" s="20"/>
      <c r="E13" s="105"/>
      <c r="F13" s="22" t="s">
        <v>37</v>
      </c>
      <c r="G13" s="106"/>
      <c r="H13" s="106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1"/>
      <c r="T13" s="142"/>
      <c r="U13" s="33"/>
      <c r="V13" s="33"/>
      <c r="W13" s="143"/>
      <c r="X13" s="33"/>
      <c r="Y13" s="33"/>
      <c r="Z13" s="33"/>
      <c r="AA13" s="137"/>
      <c r="AB13" s="33"/>
      <c r="AC13" s="33"/>
      <c r="AD13" s="33"/>
      <c r="AE13" s="143"/>
      <c r="AF13" s="33"/>
      <c r="AG13" s="33"/>
      <c r="AH13" s="33"/>
      <c r="AI13" s="342" t="s">
        <v>46</v>
      </c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</row>
    <row r="14" spans="1:1016" s="108" customFormat="1" ht="75" x14ac:dyDescent="0.5">
      <c r="A14" s="102"/>
      <c r="B14" s="144" t="s">
        <v>137</v>
      </c>
      <c r="C14" s="139"/>
      <c r="D14" s="20"/>
      <c r="E14" s="105"/>
      <c r="F14" s="22"/>
      <c r="G14" s="106"/>
      <c r="H14" s="106"/>
      <c r="I14" s="140">
        <v>7</v>
      </c>
      <c r="J14" s="140">
        <v>7</v>
      </c>
      <c r="K14" s="140"/>
      <c r="L14" s="140"/>
      <c r="M14" s="140"/>
      <c r="N14" s="140"/>
      <c r="O14" s="140">
        <v>18</v>
      </c>
      <c r="P14" s="140">
        <v>30</v>
      </c>
      <c r="Q14" s="140"/>
      <c r="R14" s="140">
        <v>12</v>
      </c>
      <c r="S14" s="137" t="s">
        <v>138</v>
      </c>
      <c r="T14" s="142" t="s">
        <v>43</v>
      </c>
      <c r="U14" s="142" t="s">
        <v>139</v>
      </c>
      <c r="V14" s="33" t="s">
        <v>64</v>
      </c>
      <c r="W14" s="137" t="s">
        <v>138</v>
      </c>
      <c r="X14" s="142" t="s">
        <v>43</v>
      </c>
      <c r="Y14" s="142" t="s">
        <v>139</v>
      </c>
      <c r="Z14" s="33" t="s">
        <v>64</v>
      </c>
      <c r="AA14" s="137" t="s">
        <v>138</v>
      </c>
      <c r="AB14" s="142" t="s">
        <v>43</v>
      </c>
      <c r="AC14" s="142" t="s">
        <v>139</v>
      </c>
      <c r="AD14" s="33" t="s">
        <v>64</v>
      </c>
      <c r="AE14" s="137" t="s">
        <v>138</v>
      </c>
      <c r="AF14" s="142" t="s">
        <v>43</v>
      </c>
      <c r="AG14" s="142" t="s">
        <v>139</v>
      </c>
      <c r="AH14" s="33" t="s">
        <v>64</v>
      </c>
      <c r="AI14" s="342"/>
      <c r="AJ14" s="342" t="s">
        <v>89</v>
      </c>
      <c r="AK14" s="342" t="s">
        <v>41</v>
      </c>
      <c r="AL14" s="342" t="s">
        <v>90</v>
      </c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</row>
    <row r="15" spans="1:1016" s="108" customFormat="1" ht="75" x14ac:dyDescent="0.5">
      <c r="A15" s="102"/>
      <c r="B15" s="144" t="s">
        <v>140</v>
      </c>
      <c r="C15" s="139"/>
      <c r="D15" s="20"/>
      <c r="E15" s="105"/>
      <c r="F15" s="22"/>
      <c r="G15" s="106"/>
      <c r="H15" s="106"/>
      <c r="I15" s="140">
        <v>4</v>
      </c>
      <c r="J15" s="140">
        <v>4</v>
      </c>
      <c r="K15" s="140"/>
      <c r="L15" s="140"/>
      <c r="M15" s="140"/>
      <c r="N15" s="140"/>
      <c r="O15" s="140">
        <v>12</v>
      </c>
      <c r="P15" s="140">
        <v>18</v>
      </c>
      <c r="Q15" s="140"/>
      <c r="R15" s="140">
        <v>0</v>
      </c>
      <c r="S15" s="137" t="s">
        <v>138</v>
      </c>
      <c r="T15" s="33" t="s">
        <v>141</v>
      </c>
      <c r="U15" s="142" t="s">
        <v>139</v>
      </c>
      <c r="V15" s="33" t="s">
        <v>142</v>
      </c>
      <c r="W15" s="137" t="s">
        <v>138</v>
      </c>
      <c r="X15" s="33" t="s">
        <v>141</v>
      </c>
      <c r="Y15" s="142" t="s">
        <v>139</v>
      </c>
      <c r="Z15" s="33" t="s">
        <v>142</v>
      </c>
      <c r="AA15" s="137" t="s">
        <v>138</v>
      </c>
      <c r="AB15" s="33" t="s">
        <v>141</v>
      </c>
      <c r="AC15" s="142" t="s">
        <v>139</v>
      </c>
      <c r="AD15" s="33" t="s">
        <v>142</v>
      </c>
      <c r="AE15" s="137" t="s">
        <v>138</v>
      </c>
      <c r="AF15" s="33" t="s">
        <v>141</v>
      </c>
      <c r="AG15" s="142" t="s">
        <v>139</v>
      </c>
      <c r="AH15" s="33" t="s">
        <v>142</v>
      </c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</row>
    <row r="16" spans="1:1016" s="108" customFormat="1" ht="75" x14ac:dyDescent="0.5">
      <c r="A16" s="102"/>
      <c r="B16" s="144" t="s">
        <v>143</v>
      </c>
      <c r="C16" s="139"/>
      <c r="D16" s="20"/>
      <c r="E16" s="105"/>
      <c r="F16" s="22"/>
      <c r="G16" s="106"/>
      <c r="H16" s="106"/>
      <c r="I16" s="140">
        <v>3</v>
      </c>
      <c r="J16" s="140">
        <v>3</v>
      </c>
      <c r="K16" s="140"/>
      <c r="L16" s="140"/>
      <c r="M16" s="140"/>
      <c r="N16" s="140"/>
      <c r="O16" s="140">
        <v>13</v>
      </c>
      <c r="P16" s="140">
        <v>6</v>
      </c>
      <c r="Q16" s="140"/>
      <c r="R16" s="140">
        <v>6</v>
      </c>
      <c r="S16" s="137" t="s">
        <v>138</v>
      </c>
      <c r="T16" s="33" t="s">
        <v>141</v>
      </c>
      <c r="U16" s="142" t="s">
        <v>139</v>
      </c>
      <c r="V16" s="33" t="s">
        <v>64</v>
      </c>
      <c r="W16" s="137" t="s">
        <v>138</v>
      </c>
      <c r="X16" s="33" t="s">
        <v>141</v>
      </c>
      <c r="Y16" s="142" t="s">
        <v>139</v>
      </c>
      <c r="Z16" s="33" t="s">
        <v>64</v>
      </c>
      <c r="AA16" s="137" t="s">
        <v>138</v>
      </c>
      <c r="AB16" s="33" t="s">
        <v>141</v>
      </c>
      <c r="AC16" s="142" t="s">
        <v>139</v>
      </c>
      <c r="AD16" s="33" t="s">
        <v>64</v>
      </c>
      <c r="AE16" s="137" t="s">
        <v>138</v>
      </c>
      <c r="AF16" s="33" t="s">
        <v>141</v>
      </c>
      <c r="AG16" s="142" t="s">
        <v>139</v>
      </c>
      <c r="AH16" s="33" t="s">
        <v>64</v>
      </c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</row>
    <row r="17" spans="1:1023" s="108" customFormat="1" ht="45" x14ac:dyDescent="0.5">
      <c r="A17" s="102" t="s">
        <v>81</v>
      </c>
      <c r="B17" s="144" t="s">
        <v>144</v>
      </c>
      <c r="C17" s="139" t="s">
        <v>136</v>
      </c>
      <c r="D17" s="20"/>
      <c r="E17" s="105"/>
      <c r="F17" s="22"/>
      <c r="G17" s="106"/>
      <c r="H17" s="106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1"/>
      <c r="T17" s="142"/>
      <c r="U17" s="33"/>
      <c r="V17" s="33"/>
      <c r="W17" s="143"/>
      <c r="X17" s="33"/>
      <c r="Y17" s="33"/>
      <c r="Z17" s="33"/>
      <c r="AA17" s="137"/>
      <c r="AB17" s="33"/>
      <c r="AC17" s="33"/>
      <c r="AD17" s="33"/>
      <c r="AE17" s="143"/>
      <c r="AF17" s="33"/>
      <c r="AG17" s="33"/>
      <c r="AH17" s="33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</row>
    <row r="18" spans="1:1023" ht="78.400000000000006" customHeight="1" x14ac:dyDescent="0.5">
      <c r="A18" s="102"/>
      <c r="B18" s="138" t="s">
        <v>137</v>
      </c>
      <c r="C18" s="139"/>
      <c r="D18" s="20"/>
      <c r="E18" s="105"/>
      <c r="F18" s="22" t="s">
        <v>37</v>
      </c>
      <c r="G18" s="106"/>
      <c r="H18" s="106"/>
      <c r="I18" s="140">
        <v>6</v>
      </c>
      <c r="J18" s="140">
        <v>6</v>
      </c>
      <c r="K18" s="140"/>
      <c r="L18" s="140"/>
      <c r="M18" s="140"/>
      <c r="N18" s="140"/>
      <c r="O18" s="140">
        <v>18</v>
      </c>
      <c r="P18" s="140">
        <v>30</v>
      </c>
      <c r="Q18" s="140"/>
      <c r="R18" s="140" t="s">
        <v>145</v>
      </c>
      <c r="S18" s="137" t="s">
        <v>138</v>
      </c>
      <c r="T18" s="33" t="s">
        <v>141</v>
      </c>
      <c r="U18" s="142" t="s">
        <v>139</v>
      </c>
      <c r="V18" s="142" t="s">
        <v>64</v>
      </c>
      <c r="W18" s="145">
        <v>1</v>
      </c>
      <c r="X18" s="142" t="s">
        <v>43</v>
      </c>
      <c r="Y18" s="142" t="s">
        <v>139</v>
      </c>
      <c r="Z18" s="142" t="s">
        <v>64</v>
      </c>
      <c r="AA18" s="141">
        <v>1</v>
      </c>
      <c r="AB18" s="142" t="s">
        <v>43</v>
      </c>
      <c r="AC18" s="142" t="s">
        <v>139</v>
      </c>
      <c r="AD18" s="142" t="s">
        <v>64</v>
      </c>
      <c r="AE18" s="145">
        <v>1</v>
      </c>
      <c r="AF18" s="142" t="s">
        <v>43</v>
      </c>
      <c r="AG18" s="142" t="s">
        <v>139</v>
      </c>
      <c r="AH18" s="142" t="s">
        <v>64</v>
      </c>
      <c r="AI18" s="342" t="s">
        <v>46</v>
      </c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</row>
    <row r="19" spans="1:1023" ht="78.400000000000006" customHeight="1" x14ac:dyDescent="0.25">
      <c r="A19" s="382" t="s">
        <v>81</v>
      </c>
      <c r="B19" s="134" t="s">
        <v>191</v>
      </c>
      <c r="C19" s="265" t="s">
        <v>192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  <c r="NQ19" s="37"/>
      <c r="NR19" s="37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37"/>
      <c r="SD19" s="37"/>
      <c r="SE19" s="37"/>
      <c r="SF19" s="37"/>
      <c r="SG19" s="37"/>
      <c r="SH19" s="37"/>
      <c r="SI19" s="37"/>
      <c r="SJ19" s="37"/>
      <c r="SK19" s="37"/>
      <c r="SL19" s="37"/>
      <c r="SM19" s="37"/>
      <c r="SN19" s="37"/>
      <c r="SO19" s="37"/>
      <c r="SP19" s="37"/>
      <c r="SQ19" s="37"/>
      <c r="SR19" s="37"/>
      <c r="SS19" s="37"/>
      <c r="ST19" s="37"/>
      <c r="SU19" s="37"/>
      <c r="SV19" s="37"/>
      <c r="SW19" s="37"/>
      <c r="SX19" s="37"/>
      <c r="SY19" s="37"/>
      <c r="SZ19" s="37"/>
      <c r="TA19" s="37"/>
      <c r="TB19" s="37"/>
      <c r="TC19" s="37"/>
      <c r="TD19" s="37"/>
      <c r="TE19" s="37"/>
      <c r="TF19" s="37"/>
      <c r="TG19" s="37"/>
      <c r="TH19" s="37"/>
      <c r="TI19" s="37"/>
      <c r="TJ19" s="37"/>
      <c r="TK19" s="37"/>
      <c r="TL19" s="37"/>
      <c r="TM19" s="37"/>
      <c r="TN19" s="37"/>
      <c r="TO19" s="37"/>
      <c r="TP19" s="37"/>
      <c r="TQ19" s="37"/>
      <c r="TR19" s="37"/>
      <c r="TS19" s="37"/>
      <c r="TT19" s="37"/>
      <c r="TU19" s="37"/>
      <c r="TV19" s="37"/>
      <c r="TW19" s="37"/>
      <c r="TX19" s="37"/>
      <c r="TY19" s="37"/>
      <c r="TZ19" s="37"/>
      <c r="UA19" s="37"/>
      <c r="UB19" s="37"/>
      <c r="UC19" s="37"/>
      <c r="UD19" s="37"/>
      <c r="UE19" s="37"/>
      <c r="UF19" s="37"/>
      <c r="UG19" s="37"/>
      <c r="UH19" s="37"/>
      <c r="UI19" s="37"/>
      <c r="UJ19" s="37"/>
      <c r="UK19" s="37"/>
      <c r="UL19" s="37"/>
      <c r="UM19" s="37"/>
      <c r="UN19" s="37"/>
      <c r="UO19" s="37"/>
      <c r="UP19" s="37"/>
      <c r="UQ19" s="37"/>
      <c r="UR19" s="37"/>
      <c r="US19" s="37"/>
      <c r="UT19" s="37"/>
      <c r="UU19" s="37"/>
      <c r="UV19" s="37"/>
      <c r="UW19" s="37"/>
      <c r="UX19" s="37"/>
      <c r="UY19" s="37"/>
      <c r="UZ19" s="37"/>
      <c r="VA19" s="37"/>
      <c r="VB19" s="37"/>
      <c r="VC19" s="37"/>
      <c r="VD19" s="37"/>
      <c r="VE19" s="37"/>
      <c r="VF19" s="37"/>
      <c r="VG19" s="37"/>
      <c r="VH19" s="37"/>
      <c r="VI19" s="37"/>
      <c r="VJ19" s="37"/>
      <c r="VK19" s="37"/>
      <c r="VL19" s="37"/>
      <c r="VM19" s="37"/>
      <c r="VN19" s="37"/>
      <c r="VO19" s="37"/>
      <c r="VP19" s="37"/>
      <c r="VQ19" s="37"/>
      <c r="VR19" s="37"/>
      <c r="VS19" s="37"/>
      <c r="VT19" s="37"/>
      <c r="VU19" s="37"/>
      <c r="VV19" s="37"/>
      <c r="VW19" s="37"/>
      <c r="VX19" s="37"/>
      <c r="VY19" s="37"/>
      <c r="VZ19" s="37"/>
      <c r="WA19" s="37"/>
      <c r="WB19" s="37"/>
      <c r="WC19" s="37"/>
      <c r="WD19" s="37"/>
      <c r="WE19" s="37"/>
      <c r="WF19" s="37"/>
      <c r="WG19" s="37"/>
      <c r="WH19" s="37"/>
      <c r="WI19" s="37"/>
      <c r="WJ19" s="37"/>
      <c r="WK19" s="37"/>
      <c r="WL19" s="37"/>
      <c r="WM19" s="37"/>
      <c r="WN19" s="37"/>
      <c r="WO19" s="37"/>
      <c r="WP19" s="37"/>
      <c r="WQ19" s="37"/>
      <c r="WR19" s="37"/>
      <c r="WS19" s="37"/>
      <c r="WT19" s="37"/>
      <c r="WU19" s="37"/>
      <c r="WV19" s="37"/>
      <c r="WW19" s="37"/>
      <c r="WX19" s="37"/>
      <c r="WY19" s="37"/>
      <c r="WZ19" s="37"/>
      <c r="XA19" s="37"/>
      <c r="XB19" s="37"/>
      <c r="XC19" s="37"/>
      <c r="XD19" s="37"/>
      <c r="XE19" s="37"/>
      <c r="XF19" s="37"/>
      <c r="XG19" s="37"/>
      <c r="XH19" s="37"/>
      <c r="XI19" s="37"/>
      <c r="XJ19" s="37"/>
      <c r="XK19" s="37"/>
      <c r="XL19" s="37"/>
      <c r="XM19" s="37"/>
      <c r="XN19" s="37"/>
      <c r="XO19" s="37"/>
      <c r="XP19" s="37"/>
      <c r="XQ19" s="37"/>
      <c r="XR19" s="37"/>
      <c r="XS19" s="37"/>
      <c r="XT19" s="37"/>
      <c r="XU19" s="37"/>
      <c r="XV19" s="37"/>
      <c r="XW19" s="37"/>
      <c r="XX19" s="37"/>
      <c r="XY19" s="37"/>
      <c r="XZ19" s="37"/>
      <c r="YA19" s="37"/>
      <c r="YB19" s="37"/>
      <c r="YC19" s="37"/>
      <c r="YD19" s="37"/>
      <c r="YE19" s="37"/>
      <c r="YF19" s="37"/>
      <c r="YG19" s="37"/>
      <c r="YH19" s="37"/>
      <c r="YI19" s="37"/>
      <c r="YJ19" s="37"/>
      <c r="YK19" s="37"/>
      <c r="YL19" s="37"/>
      <c r="YM19" s="37"/>
      <c r="YN19" s="37"/>
      <c r="YO19" s="37"/>
      <c r="YP19" s="37"/>
      <c r="YQ19" s="37"/>
      <c r="YR19" s="37"/>
      <c r="YS19" s="37"/>
      <c r="YT19" s="37"/>
      <c r="YU19" s="37"/>
      <c r="YV19" s="37"/>
      <c r="YW19" s="37"/>
      <c r="YX19" s="37"/>
      <c r="YY19" s="37"/>
      <c r="YZ19" s="37"/>
      <c r="ZA19" s="37"/>
      <c r="ZB19" s="37"/>
      <c r="ZC19" s="37"/>
      <c r="ZD19" s="37"/>
      <c r="ZE19" s="37"/>
      <c r="ZF19" s="37"/>
      <c r="ZG19" s="37"/>
      <c r="ZH19" s="37"/>
      <c r="ZI19" s="37"/>
      <c r="ZJ19" s="37"/>
      <c r="ZK19" s="37"/>
      <c r="ZL19" s="37"/>
      <c r="ZM19" s="37"/>
      <c r="ZN19" s="37"/>
      <c r="ZO19" s="37"/>
      <c r="ZP19" s="37"/>
      <c r="ZQ19" s="37"/>
      <c r="ZR19" s="37"/>
      <c r="ZS19" s="37"/>
      <c r="ZT19" s="37"/>
      <c r="ZU19" s="37"/>
      <c r="ZV19" s="37"/>
      <c r="ZW19" s="37"/>
      <c r="ZX19" s="37"/>
      <c r="ZY19" s="37"/>
      <c r="ZZ19" s="37"/>
      <c r="AAA19" s="37"/>
      <c r="AAB19" s="37"/>
      <c r="AAC19" s="37"/>
      <c r="AAD19" s="37"/>
      <c r="AAE19" s="37"/>
      <c r="AAF19" s="37"/>
      <c r="AAG19" s="37"/>
      <c r="AAH19" s="37"/>
      <c r="AAI19" s="37"/>
      <c r="AAJ19" s="37"/>
      <c r="AAK19" s="37"/>
      <c r="AAL19" s="37"/>
      <c r="AAM19" s="37"/>
      <c r="AAN19" s="37"/>
      <c r="AAO19" s="37"/>
      <c r="AAP19" s="37"/>
      <c r="AAQ19" s="37"/>
      <c r="AAR19" s="37"/>
      <c r="AAS19" s="37"/>
      <c r="AAT19" s="37"/>
      <c r="AAU19" s="37"/>
      <c r="AAV19" s="37"/>
      <c r="AAW19" s="37"/>
      <c r="AAX19" s="37"/>
      <c r="AAY19" s="37"/>
      <c r="AAZ19" s="37"/>
      <c r="ABA19" s="37"/>
      <c r="ABB19" s="37"/>
      <c r="ABC19" s="37"/>
      <c r="ABD19" s="37"/>
      <c r="ABE19" s="37"/>
      <c r="ABF19" s="37"/>
      <c r="ABG19" s="37"/>
      <c r="ABH19" s="37"/>
      <c r="ABI19" s="37"/>
      <c r="ABJ19" s="37"/>
      <c r="ABK19" s="37"/>
      <c r="ABL19" s="37"/>
      <c r="ABM19" s="37"/>
      <c r="ABN19" s="37"/>
      <c r="ABO19" s="37"/>
      <c r="ABP19" s="37"/>
      <c r="ABQ19" s="37"/>
      <c r="ABR19" s="37"/>
      <c r="ABS19" s="37"/>
      <c r="ABT19" s="37"/>
      <c r="ABU19" s="37"/>
      <c r="ABV19" s="37"/>
      <c r="ABW19" s="37"/>
      <c r="ABX19" s="37"/>
      <c r="ABY19" s="37"/>
      <c r="ABZ19" s="37"/>
      <c r="ACA19" s="37"/>
      <c r="ACB19" s="37"/>
      <c r="ACC19" s="37"/>
      <c r="ACD19" s="37"/>
      <c r="ACE19" s="37"/>
      <c r="ACF19" s="37"/>
      <c r="ACG19" s="37"/>
      <c r="ACH19" s="37"/>
      <c r="ACI19" s="37"/>
      <c r="ACJ19" s="37"/>
      <c r="ACK19" s="37"/>
      <c r="ACL19" s="37"/>
      <c r="ACM19" s="37"/>
      <c r="ACN19" s="37"/>
      <c r="ACO19" s="37"/>
      <c r="ACP19" s="37"/>
      <c r="ACQ19" s="37"/>
      <c r="ACR19" s="37"/>
      <c r="ACS19" s="37"/>
      <c r="ACT19" s="37"/>
      <c r="ACU19" s="37"/>
      <c r="ACV19" s="37"/>
      <c r="ACW19" s="37"/>
      <c r="ACX19" s="37"/>
      <c r="ACY19" s="37"/>
      <c r="ACZ19" s="37"/>
      <c r="ADA19" s="37"/>
      <c r="ADB19" s="37"/>
      <c r="ADC19" s="37"/>
      <c r="ADD19" s="37"/>
      <c r="ADE19" s="37"/>
      <c r="ADF19" s="37"/>
      <c r="ADG19" s="37"/>
      <c r="ADH19" s="37"/>
      <c r="ADI19" s="37"/>
      <c r="ADJ19" s="37"/>
      <c r="ADK19" s="37"/>
      <c r="ADL19" s="37"/>
      <c r="ADM19" s="37"/>
      <c r="ADN19" s="37"/>
      <c r="ADO19" s="37"/>
      <c r="ADP19" s="37"/>
      <c r="ADQ19" s="37"/>
      <c r="ADR19" s="37"/>
      <c r="ADS19" s="37"/>
      <c r="ADT19" s="37"/>
      <c r="ADU19" s="37"/>
      <c r="ADV19" s="37"/>
      <c r="ADW19" s="37"/>
      <c r="ADX19" s="37"/>
      <c r="ADY19" s="37"/>
      <c r="ADZ19" s="37"/>
      <c r="AEA19" s="37"/>
      <c r="AEB19" s="37"/>
      <c r="AEC19" s="37"/>
      <c r="AED19" s="37"/>
      <c r="AEE19" s="37"/>
      <c r="AEF19" s="37"/>
      <c r="AEG19" s="37"/>
      <c r="AEH19" s="37"/>
      <c r="AEI19" s="37"/>
      <c r="AEJ19" s="37"/>
      <c r="AEK19" s="37"/>
      <c r="AEL19" s="37"/>
      <c r="AEM19" s="37"/>
      <c r="AEN19" s="37"/>
      <c r="AEO19" s="37"/>
      <c r="AEP19" s="37"/>
      <c r="AEQ19" s="37"/>
      <c r="AER19" s="37"/>
      <c r="AES19" s="37"/>
      <c r="AET19" s="37"/>
      <c r="AEU19" s="37"/>
      <c r="AEV19" s="37"/>
      <c r="AEW19" s="37"/>
      <c r="AEX19" s="37"/>
      <c r="AEY19" s="37"/>
      <c r="AEZ19" s="37"/>
      <c r="AFA19" s="37"/>
      <c r="AFB19" s="37"/>
      <c r="AFC19" s="37"/>
      <c r="AFD19" s="37"/>
      <c r="AFE19" s="37"/>
      <c r="AFF19" s="37"/>
      <c r="AFG19" s="37"/>
      <c r="AFH19" s="37"/>
      <c r="AFI19" s="37"/>
      <c r="AFJ19" s="37"/>
      <c r="AFK19" s="37"/>
      <c r="AFL19" s="37"/>
      <c r="AFM19" s="37"/>
      <c r="AFN19" s="37"/>
      <c r="AFO19" s="37"/>
      <c r="AFP19" s="37"/>
      <c r="AFQ19" s="37"/>
      <c r="AFR19" s="37"/>
      <c r="AFS19" s="37"/>
      <c r="AFT19" s="37"/>
      <c r="AFU19" s="37"/>
      <c r="AFV19" s="37"/>
      <c r="AFW19" s="37"/>
      <c r="AFX19" s="37"/>
      <c r="AFY19" s="37"/>
      <c r="AFZ19" s="37"/>
      <c r="AGA19" s="37"/>
      <c r="AGB19" s="37"/>
      <c r="AGC19" s="37"/>
      <c r="AGD19" s="37"/>
      <c r="AGE19" s="37"/>
      <c r="AGF19" s="37"/>
      <c r="AGG19" s="37"/>
      <c r="AGH19" s="37"/>
      <c r="AGI19" s="37"/>
      <c r="AGJ19" s="37"/>
      <c r="AGK19" s="37"/>
      <c r="AGL19" s="37"/>
      <c r="AGM19" s="37"/>
      <c r="AGN19" s="37"/>
      <c r="AGO19" s="37"/>
      <c r="AGP19" s="37"/>
      <c r="AGQ19" s="37"/>
      <c r="AGR19" s="37"/>
      <c r="AGS19" s="37"/>
      <c r="AGT19" s="37"/>
      <c r="AGU19" s="37"/>
      <c r="AGV19" s="37"/>
      <c r="AGW19" s="37"/>
      <c r="AGX19" s="37"/>
      <c r="AGY19" s="37"/>
      <c r="AGZ19" s="37"/>
      <c r="AHA19" s="37"/>
      <c r="AHB19" s="37"/>
      <c r="AHC19" s="37"/>
      <c r="AHD19" s="37"/>
      <c r="AHE19" s="37"/>
      <c r="AHF19" s="37"/>
      <c r="AHG19" s="37"/>
      <c r="AHH19" s="37"/>
      <c r="AHI19" s="37"/>
      <c r="AHJ19" s="37"/>
      <c r="AHK19" s="37"/>
      <c r="AHL19" s="37"/>
      <c r="AHM19" s="37"/>
      <c r="AHN19" s="37"/>
      <c r="AHO19" s="37"/>
      <c r="AHP19" s="37"/>
      <c r="AHQ19" s="37"/>
      <c r="AHR19" s="37"/>
      <c r="AHS19" s="37"/>
      <c r="AHT19" s="37"/>
      <c r="AHU19" s="37"/>
      <c r="AHV19" s="37"/>
      <c r="AHW19" s="37"/>
      <c r="AHX19" s="37"/>
      <c r="AHY19" s="37"/>
      <c r="AHZ19" s="37"/>
      <c r="AIA19" s="37"/>
      <c r="AIB19" s="37"/>
      <c r="AIC19" s="37"/>
      <c r="AID19" s="37"/>
      <c r="AIE19" s="37"/>
      <c r="AIF19" s="37"/>
      <c r="AIG19" s="37"/>
      <c r="AIH19" s="37"/>
      <c r="AII19" s="37"/>
      <c r="AIJ19" s="37"/>
      <c r="AIK19" s="37"/>
      <c r="AIL19" s="37"/>
      <c r="AIM19" s="37"/>
      <c r="AIN19" s="37"/>
      <c r="AIO19" s="37"/>
      <c r="AIP19" s="37"/>
      <c r="AIQ19" s="37"/>
      <c r="AIR19" s="37"/>
      <c r="AIS19" s="37"/>
      <c r="AIT19" s="37"/>
      <c r="AIU19" s="37"/>
      <c r="AIV19" s="37"/>
      <c r="AIW19" s="37"/>
      <c r="AIX19" s="37"/>
      <c r="AIY19" s="37"/>
      <c r="AIZ19" s="37"/>
      <c r="AJA19" s="37"/>
      <c r="AJB19" s="37"/>
      <c r="AJC19" s="37"/>
      <c r="AJD19" s="37"/>
      <c r="AJE19" s="37"/>
      <c r="AJF19" s="37"/>
      <c r="AJG19" s="37"/>
      <c r="AJH19" s="37"/>
      <c r="AJI19" s="37"/>
      <c r="AJJ19" s="37"/>
      <c r="AJK19" s="37"/>
      <c r="AJL19" s="37"/>
      <c r="AJM19" s="37"/>
      <c r="AJN19" s="37"/>
      <c r="AJO19" s="37"/>
      <c r="AJP19" s="37"/>
      <c r="AJQ19" s="37"/>
      <c r="AJR19" s="37"/>
      <c r="AJS19" s="37"/>
      <c r="AJT19" s="37"/>
      <c r="AJU19" s="37"/>
      <c r="AJV19" s="37"/>
      <c r="AJW19" s="37"/>
      <c r="AJX19" s="37"/>
      <c r="AJY19" s="37"/>
      <c r="AJZ19" s="37"/>
      <c r="AKA19" s="37"/>
      <c r="AKB19" s="37"/>
      <c r="AKC19" s="37"/>
      <c r="AKD19" s="37"/>
      <c r="AKE19" s="37"/>
      <c r="AKF19" s="37"/>
      <c r="AKG19" s="37"/>
      <c r="AKH19" s="37"/>
      <c r="AKI19" s="37"/>
      <c r="AKJ19" s="37"/>
      <c r="AKK19" s="37"/>
      <c r="AKL19" s="37"/>
      <c r="AKM19" s="37"/>
      <c r="AKN19" s="37"/>
      <c r="AKO19" s="37"/>
      <c r="AKP19" s="37"/>
      <c r="AKQ19" s="37"/>
      <c r="AKR19" s="37"/>
      <c r="AKS19" s="37"/>
      <c r="AKT19" s="37"/>
      <c r="AKU19" s="37"/>
      <c r="AKV19" s="37"/>
      <c r="AKW19" s="37"/>
      <c r="AKX19" s="37"/>
      <c r="AKY19" s="37"/>
      <c r="AKZ19" s="37"/>
      <c r="ALA19" s="37"/>
      <c r="ALB19" s="37"/>
      <c r="ALC19" s="37"/>
      <c r="ALD19" s="37"/>
      <c r="ALE19" s="37"/>
      <c r="ALF19" s="37"/>
      <c r="ALG19" s="37"/>
      <c r="ALH19" s="37"/>
      <c r="ALI19" s="37"/>
      <c r="ALJ19" s="37"/>
      <c r="ALK19" s="37"/>
      <c r="ALL19" s="37"/>
      <c r="ALM19" s="37"/>
      <c r="ALN19" s="37"/>
      <c r="ALO19" s="37"/>
      <c r="ALP19" s="37"/>
      <c r="ALQ19" s="37"/>
      <c r="ALR19" s="37"/>
      <c r="ALS19" s="37"/>
      <c r="ALT19" s="37"/>
      <c r="ALU19" s="37"/>
      <c r="ALV19" s="37"/>
      <c r="ALW19" s="37"/>
      <c r="ALX19" s="37"/>
      <c r="ALY19" s="37"/>
      <c r="ALZ19" s="37"/>
      <c r="AMA19" s="37"/>
      <c r="AMB19" s="37"/>
      <c r="AMC19" s="36"/>
      <c r="AMD19" s="36"/>
      <c r="AME19" s="36"/>
      <c r="AMF19" s="36"/>
      <c r="AMG19" s="36"/>
      <c r="AMH19" s="36"/>
      <c r="AMI19" s="36"/>
    </row>
    <row r="20" spans="1:1023" ht="90" x14ac:dyDescent="0.25">
      <c r="A20" s="383"/>
      <c r="B20" s="134" t="s">
        <v>193</v>
      </c>
      <c r="C20" s="265"/>
      <c r="D20" s="136"/>
      <c r="E20" s="136"/>
      <c r="F20" s="266" t="s">
        <v>37</v>
      </c>
      <c r="G20" s="136"/>
      <c r="H20" s="136"/>
      <c r="I20" s="267">
        <v>7</v>
      </c>
      <c r="J20" s="267">
        <v>7</v>
      </c>
      <c r="K20" s="136"/>
      <c r="L20" s="136"/>
      <c r="M20" s="136"/>
      <c r="N20" s="136"/>
      <c r="O20" s="267" t="s">
        <v>194</v>
      </c>
      <c r="P20" s="267" t="s">
        <v>195</v>
      </c>
      <c r="Q20" s="136"/>
      <c r="R20" s="267" t="s">
        <v>196</v>
      </c>
      <c r="S20" s="268" t="s">
        <v>197</v>
      </c>
      <c r="T20" s="268" t="s">
        <v>198</v>
      </c>
      <c r="U20" s="268" t="s">
        <v>41</v>
      </c>
      <c r="V20" s="268" t="s">
        <v>199</v>
      </c>
      <c r="W20" s="268">
        <v>1</v>
      </c>
      <c r="X20" s="268" t="s">
        <v>43</v>
      </c>
      <c r="Y20" s="268" t="s">
        <v>41</v>
      </c>
      <c r="Z20" s="268" t="s">
        <v>58</v>
      </c>
      <c r="AA20" s="268">
        <v>1</v>
      </c>
      <c r="AB20" s="268" t="s">
        <v>43</v>
      </c>
      <c r="AC20" s="268" t="s">
        <v>41</v>
      </c>
      <c r="AD20" s="268" t="s">
        <v>58</v>
      </c>
      <c r="AE20" s="268">
        <v>1</v>
      </c>
      <c r="AF20" s="268" t="s">
        <v>43</v>
      </c>
      <c r="AG20" s="268" t="s">
        <v>41</v>
      </c>
      <c r="AH20" s="268" t="s">
        <v>58</v>
      </c>
      <c r="AI20" s="372" t="s">
        <v>46</v>
      </c>
      <c r="AJ20" s="372"/>
      <c r="AK20" s="372"/>
      <c r="AL20" s="372"/>
      <c r="AM20" s="372"/>
      <c r="AN20" s="372"/>
      <c r="AO20" s="372"/>
      <c r="AP20" s="372"/>
      <c r="AQ20" s="372"/>
      <c r="AR20" s="372"/>
      <c r="AS20" s="372"/>
      <c r="AT20" s="372"/>
      <c r="AU20" s="372"/>
      <c r="AV20" s="372"/>
      <c r="AW20" s="372"/>
      <c r="AX20" s="372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37"/>
      <c r="SD20" s="37"/>
      <c r="SE20" s="37"/>
      <c r="SF20" s="37"/>
      <c r="SG20" s="37"/>
      <c r="SH20" s="37"/>
      <c r="SI20" s="37"/>
      <c r="SJ20" s="37"/>
      <c r="SK20" s="37"/>
      <c r="SL20" s="37"/>
      <c r="SM20" s="37"/>
      <c r="SN20" s="37"/>
      <c r="SO20" s="37"/>
      <c r="SP20" s="37"/>
      <c r="SQ20" s="37"/>
      <c r="SR20" s="37"/>
      <c r="SS20" s="37"/>
      <c r="ST20" s="37"/>
      <c r="SU20" s="37"/>
      <c r="SV20" s="37"/>
      <c r="SW20" s="37"/>
      <c r="SX20" s="37"/>
      <c r="SY20" s="37"/>
      <c r="SZ20" s="37"/>
      <c r="TA20" s="37"/>
      <c r="TB20" s="37"/>
      <c r="TC20" s="37"/>
      <c r="TD20" s="37"/>
      <c r="TE20" s="37"/>
      <c r="TF20" s="37"/>
      <c r="TG20" s="37"/>
      <c r="TH20" s="37"/>
      <c r="TI20" s="37"/>
      <c r="TJ20" s="37"/>
      <c r="TK20" s="37"/>
      <c r="TL20" s="37"/>
      <c r="TM20" s="37"/>
      <c r="TN20" s="37"/>
      <c r="TO20" s="37"/>
      <c r="TP20" s="37"/>
      <c r="TQ20" s="37"/>
      <c r="TR20" s="37"/>
      <c r="TS20" s="37"/>
      <c r="TT20" s="37"/>
      <c r="TU20" s="37"/>
      <c r="TV20" s="37"/>
      <c r="TW20" s="37"/>
      <c r="TX20" s="37"/>
      <c r="TY20" s="37"/>
      <c r="TZ20" s="37"/>
      <c r="UA20" s="37"/>
      <c r="UB20" s="37"/>
      <c r="UC20" s="37"/>
      <c r="UD20" s="37"/>
      <c r="UE20" s="37"/>
      <c r="UF20" s="37"/>
      <c r="UG20" s="37"/>
      <c r="UH20" s="37"/>
      <c r="UI20" s="37"/>
      <c r="UJ20" s="37"/>
      <c r="UK20" s="37"/>
      <c r="UL20" s="37"/>
      <c r="UM20" s="37"/>
      <c r="UN20" s="37"/>
      <c r="UO20" s="37"/>
      <c r="UP20" s="37"/>
      <c r="UQ20" s="37"/>
      <c r="UR20" s="37"/>
      <c r="US20" s="37"/>
      <c r="UT20" s="37"/>
      <c r="UU20" s="37"/>
      <c r="UV20" s="37"/>
      <c r="UW20" s="37"/>
      <c r="UX20" s="37"/>
      <c r="UY20" s="37"/>
      <c r="UZ20" s="37"/>
      <c r="VA20" s="37"/>
      <c r="VB20" s="37"/>
      <c r="VC20" s="37"/>
      <c r="VD20" s="37"/>
      <c r="VE20" s="37"/>
      <c r="VF20" s="37"/>
      <c r="VG20" s="37"/>
      <c r="VH20" s="37"/>
      <c r="VI20" s="37"/>
      <c r="VJ20" s="37"/>
      <c r="VK20" s="37"/>
      <c r="VL20" s="37"/>
      <c r="VM20" s="37"/>
      <c r="VN20" s="37"/>
      <c r="VO20" s="37"/>
      <c r="VP20" s="37"/>
      <c r="VQ20" s="37"/>
      <c r="VR20" s="37"/>
      <c r="VS20" s="37"/>
      <c r="VT20" s="37"/>
      <c r="VU20" s="37"/>
      <c r="VV20" s="37"/>
      <c r="VW20" s="37"/>
      <c r="VX20" s="37"/>
      <c r="VY20" s="37"/>
      <c r="VZ20" s="37"/>
      <c r="WA20" s="37"/>
      <c r="WB20" s="37"/>
      <c r="WC20" s="37"/>
      <c r="WD20" s="37"/>
      <c r="WE20" s="37"/>
      <c r="WF20" s="37"/>
      <c r="WG20" s="37"/>
      <c r="WH20" s="37"/>
      <c r="WI20" s="37"/>
      <c r="WJ20" s="37"/>
      <c r="WK20" s="37"/>
      <c r="WL20" s="37"/>
      <c r="WM20" s="37"/>
      <c r="WN20" s="37"/>
      <c r="WO20" s="37"/>
      <c r="WP20" s="37"/>
      <c r="WQ20" s="37"/>
      <c r="WR20" s="37"/>
      <c r="WS20" s="37"/>
      <c r="WT20" s="37"/>
      <c r="WU20" s="37"/>
      <c r="WV20" s="37"/>
      <c r="WW20" s="37"/>
      <c r="WX20" s="37"/>
      <c r="WY20" s="37"/>
      <c r="WZ20" s="37"/>
      <c r="XA20" s="37"/>
      <c r="XB20" s="37"/>
      <c r="XC20" s="37"/>
      <c r="XD20" s="37"/>
      <c r="XE20" s="37"/>
      <c r="XF20" s="37"/>
      <c r="XG20" s="37"/>
      <c r="XH20" s="37"/>
      <c r="XI20" s="37"/>
      <c r="XJ20" s="37"/>
      <c r="XK20" s="37"/>
      <c r="XL20" s="37"/>
      <c r="XM20" s="37"/>
      <c r="XN20" s="37"/>
      <c r="XO20" s="37"/>
      <c r="XP20" s="37"/>
      <c r="XQ20" s="37"/>
      <c r="XR20" s="37"/>
      <c r="XS20" s="37"/>
      <c r="XT20" s="37"/>
      <c r="XU20" s="37"/>
      <c r="XV20" s="37"/>
      <c r="XW20" s="37"/>
      <c r="XX20" s="37"/>
      <c r="XY20" s="37"/>
      <c r="XZ20" s="37"/>
      <c r="YA20" s="37"/>
      <c r="YB20" s="37"/>
      <c r="YC20" s="37"/>
      <c r="YD20" s="37"/>
      <c r="YE20" s="37"/>
      <c r="YF20" s="37"/>
      <c r="YG20" s="37"/>
      <c r="YH20" s="37"/>
      <c r="YI20" s="37"/>
      <c r="YJ20" s="37"/>
      <c r="YK20" s="37"/>
      <c r="YL20" s="37"/>
      <c r="YM20" s="37"/>
      <c r="YN20" s="37"/>
      <c r="YO20" s="37"/>
      <c r="YP20" s="37"/>
      <c r="YQ20" s="37"/>
      <c r="YR20" s="37"/>
      <c r="YS20" s="37"/>
      <c r="YT20" s="37"/>
      <c r="YU20" s="37"/>
      <c r="YV20" s="37"/>
      <c r="YW20" s="37"/>
      <c r="YX20" s="37"/>
      <c r="YY20" s="37"/>
      <c r="YZ20" s="37"/>
      <c r="ZA20" s="37"/>
      <c r="ZB20" s="37"/>
      <c r="ZC20" s="37"/>
      <c r="ZD20" s="37"/>
      <c r="ZE20" s="37"/>
      <c r="ZF20" s="37"/>
      <c r="ZG20" s="37"/>
      <c r="ZH20" s="37"/>
      <c r="ZI20" s="37"/>
      <c r="ZJ20" s="37"/>
      <c r="ZK20" s="37"/>
      <c r="ZL20" s="37"/>
      <c r="ZM20" s="37"/>
      <c r="ZN20" s="37"/>
      <c r="ZO20" s="37"/>
      <c r="ZP20" s="37"/>
      <c r="ZQ20" s="37"/>
      <c r="ZR20" s="37"/>
      <c r="ZS20" s="37"/>
      <c r="ZT20" s="37"/>
      <c r="ZU20" s="37"/>
      <c r="ZV20" s="37"/>
      <c r="ZW20" s="37"/>
      <c r="ZX20" s="37"/>
      <c r="ZY20" s="37"/>
      <c r="ZZ20" s="37"/>
      <c r="AAA20" s="37"/>
      <c r="AAB20" s="37"/>
      <c r="AAC20" s="37"/>
      <c r="AAD20" s="37"/>
      <c r="AAE20" s="37"/>
      <c r="AAF20" s="37"/>
      <c r="AAG20" s="37"/>
      <c r="AAH20" s="37"/>
      <c r="AAI20" s="37"/>
      <c r="AAJ20" s="37"/>
      <c r="AAK20" s="37"/>
      <c r="AAL20" s="37"/>
      <c r="AAM20" s="37"/>
      <c r="AAN20" s="37"/>
      <c r="AAO20" s="37"/>
      <c r="AAP20" s="37"/>
      <c r="AAQ20" s="37"/>
      <c r="AAR20" s="37"/>
      <c r="AAS20" s="37"/>
      <c r="AAT20" s="37"/>
      <c r="AAU20" s="37"/>
      <c r="AAV20" s="37"/>
      <c r="AAW20" s="37"/>
      <c r="AAX20" s="37"/>
      <c r="AAY20" s="37"/>
      <c r="AAZ20" s="37"/>
      <c r="ABA20" s="37"/>
      <c r="ABB20" s="37"/>
      <c r="ABC20" s="37"/>
      <c r="ABD20" s="37"/>
      <c r="ABE20" s="37"/>
      <c r="ABF20" s="37"/>
      <c r="ABG20" s="37"/>
      <c r="ABH20" s="37"/>
      <c r="ABI20" s="37"/>
      <c r="ABJ20" s="37"/>
      <c r="ABK20" s="37"/>
      <c r="ABL20" s="37"/>
      <c r="ABM20" s="37"/>
      <c r="ABN20" s="37"/>
      <c r="ABO20" s="37"/>
      <c r="ABP20" s="37"/>
      <c r="ABQ20" s="37"/>
      <c r="ABR20" s="37"/>
      <c r="ABS20" s="37"/>
      <c r="ABT20" s="37"/>
      <c r="ABU20" s="37"/>
      <c r="ABV20" s="37"/>
      <c r="ABW20" s="37"/>
      <c r="ABX20" s="37"/>
      <c r="ABY20" s="37"/>
      <c r="ABZ20" s="37"/>
      <c r="ACA20" s="37"/>
      <c r="ACB20" s="37"/>
      <c r="ACC20" s="37"/>
      <c r="ACD20" s="37"/>
      <c r="ACE20" s="37"/>
      <c r="ACF20" s="37"/>
      <c r="ACG20" s="37"/>
      <c r="ACH20" s="37"/>
      <c r="ACI20" s="37"/>
      <c r="ACJ20" s="37"/>
      <c r="ACK20" s="37"/>
      <c r="ACL20" s="37"/>
      <c r="ACM20" s="37"/>
      <c r="ACN20" s="37"/>
      <c r="ACO20" s="37"/>
      <c r="ACP20" s="37"/>
      <c r="ACQ20" s="37"/>
      <c r="ACR20" s="37"/>
      <c r="ACS20" s="37"/>
      <c r="ACT20" s="37"/>
      <c r="ACU20" s="37"/>
      <c r="ACV20" s="37"/>
      <c r="ACW20" s="37"/>
      <c r="ACX20" s="37"/>
      <c r="ACY20" s="37"/>
      <c r="ACZ20" s="37"/>
      <c r="ADA20" s="37"/>
      <c r="ADB20" s="37"/>
      <c r="ADC20" s="37"/>
      <c r="ADD20" s="37"/>
      <c r="ADE20" s="37"/>
      <c r="ADF20" s="37"/>
      <c r="ADG20" s="37"/>
      <c r="ADH20" s="37"/>
      <c r="ADI20" s="37"/>
      <c r="ADJ20" s="37"/>
      <c r="ADK20" s="37"/>
      <c r="ADL20" s="37"/>
      <c r="ADM20" s="37"/>
      <c r="ADN20" s="37"/>
      <c r="ADO20" s="37"/>
      <c r="ADP20" s="37"/>
      <c r="ADQ20" s="37"/>
      <c r="ADR20" s="37"/>
      <c r="ADS20" s="37"/>
      <c r="ADT20" s="37"/>
      <c r="ADU20" s="37"/>
      <c r="ADV20" s="37"/>
      <c r="ADW20" s="37"/>
      <c r="ADX20" s="37"/>
      <c r="ADY20" s="37"/>
      <c r="ADZ20" s="37"/>
      <c r="AEA20" s="37"/>
      <c r="AEB20" s="37"/>
      <c r="AEC20" s="37"/>
      <c r="AED20" s="37"/>
      <c r="AEE20" s="37"/>
      <c r="AEF20" s="37"/>
      <c r="AEG20" s="37"/>
      <c r="AEH20" s="37"/>
      <c r="AEI20" s="37"/>
      <c r="AEJ20" s="37"/>
      <c r="AEK20" s="37"/>
      <c r="AEL20" s="37"/>
      <c r="AEM20" s="37"/>
      <c r="AEN20" s="37"/>
      <c r="AEO20" s="37"/>
      <c r="AEP20" s="37"/>
      <c r="AEQ20" s="37"/>
      <c r="AER20" s="37"/>
      <c r="AES20" s="37"/>
      <c r="AET20" s="37"/>
      <c r="AEU20" s="37"/>
      <c r="AEV20" s="37"/>
      <c r="AEW20" s="37"/>
      <c r="AEX20" s="37"/>
      <c r="AEY20" s="37"/>
      <c r="AEZ20" s="37"/>
      <c r="AFA20" s="37"/>
      <c r="AFB20" s="37"/>
      <c r="AFC20" s="37"/>
      <c r="AFD20" s="37"/>
      <c r="AFE20" s="37"/>
      <c r="AFF20" s="37"/>
      <c r="AFG20" s="37"/>
      <c r="AFH20" s="37"/>
      <c r="AFI20" s="37"/>
      <c r="AFJ20" s="37"/>
      <c r="AFK20" s="37"/>
      <c r="AFL20" s="37"/>
      <c r="AFM20" s="37"/>
      <c r="AFN20" s="37"/>
      <c r="AFO20" s="37"/>
      <c r="AFP20" s="37"/>
      <c r="AFQ20" s="37"/>
      <c r="AFR20" s="37"/>
      <c r="AFS20" s="37"/>
      <c r="AFT20" s="37"/>
      <c r="AFU20" s="37"/>
      <c r="AFV20" s="37"/>
      <c r="AFW20" s="37"/>
      <c r="AFX20" s="37"/>
      <c r="AFY20" s="37"/>
      <c r="AFZ20" s="37"/>
      <c r="AGA20" s="37"/>
      <c r="AGB20" s="37"/>
      <c r="AGC20" s="37"/>
      <c r="AGD20" s="37"/>
      <c r="AGE20" s="37"/>
      <c r="AGF20" s="37"/>
      <c r="AGG20" s="37"/>
      <c r="AGH20" s="37"/>
      <c r="AGI20" s="37"/>
      <c r="AGJ20" s="37"/>
      <c r="AGK20" s="37"/>
      <c r="AGL20" s="37"/>
      <c r="AGM20" s="37"/>
      <c r="AGN20" s="37"/>
      <c r="AGO20" s="37"/>
      <c r="AGP20" s="37"/>
      <c r="AGQ20" s="37"/>
      <c r="AGR20" s="37"/>
      <c r="AGS20" s="37"/>
      <c r="AGT20" s="37"/>
      <c r="AGU20" s="37"/>
      <c r="AGV20" s="37"/>
      <c r="AGW20" s="37"/>
      <c r="AGX20" s="37"/>
      <c r="AGY20" s="37"/>
      <c r="AGZ20" s="37"/>
      <c r="AHA20" s="37"/>
      <c r="AHB20" s="37"/>
      <c r="AHC20" s="37"/>
      <c r="AHD20" s="37"/>
      <c r="AHE20" s="37"/>
      <c r="AHF20" s="37"/>
      <c r="AHG20" s="37"/>
      <c r="AHH20" s="37"/>
      <c r="AHI20" s="37"/>
      <c r="AHJ20" s="37"/>
      <c r="AHK20" s="37"/>
      <c r="AHL20" s="37"/>
      <c r="AHM20" s="37"/>
      <c r="AHN20" s="37"/>
      <c r="AHO20" s="37"/>
      <c r="AHP20" s="37"/>
      <c r="AHQ20" s="37"/>
      <c r="AHR20" s="37"/>
      <c r="AHS20" s="37"/>
      <c r="AHT20" s="37"/>
      <c r="AHU20" s="37"/>
      <c r="AHV20" s="37"/>
      <c r="AHW20" s="37"/>
      <c r="AHX20" s="37"/>
      <c r="AHY20" s="37"/>
      <c r="AHZ20" s="37"/>
      <c r="AIA20" s="37"/>
      <c r="AIB20" s="37"/>
      <c r="AIC20" s="37"/>
      <c r="AID20" s="37"/>
      <c r="AIE20" s="37"/>
      <c r="AIF20" s="37"/>
      <c r="AIG20" s="37"/>
      <c r="AIH20" s="37"/>
      <c r="AII20" s="37"/>
      <c r="AIJ20" s="37"/>
      <c r="AIK20" s="37"/>
      <c r="AIL20" s="37"/>
      <c r="AIM20" s="37"/>
      <c r="AIN20" s="37"/>
      <c r="AIO20" s="37"/>
      <c r="AIP20" s="37"/>
      <c r="AIQ20" s="37"/>
      <c r="AIR20" s="37"/>
      <c r="AIS20" s="37"/>
      <c r="AIT20" s="37"/>
      <c r="AIU20" s="37"/>
      <c r="AIV20" s="37"/>
      <c r="AIW20" s="37"/>
      <c r="AIX20" s="37"/>
      <c r="AIY20" s="37"/>
      <c r="AIZ20" s="37"/>
      <c r="AJA20" s="37"/>
      <c r="AJB20" s="37"/>
      <c r="AJC20" s="37"/>
      <c r="AJD20" s="37"/>
      <c r="AJE20" s="37"/>
      <c r="AJF20" s="37"/>
      <c r="AJG20" s="37"/>
      <c r="AJH20" s="37"/>
      <c r="AJI20" s="37"/>
      <c r="AJJ20" s="37"/>
      <c r="AJK20" s="37"/>
      <c r="AJL20" s="37"/>
      <c r="AJM20" s="37"/>
      <c r="AJN20" s="37"/>
      <c r="AJO20" s="37"/>
      <c r="AJP20" s="37"/>
      <c r="AJQ20" s="37"/>
      <c r="AJR20" s="37"/>
      <c r="AJS20" s="37"/>
      <c r="AJT20" s="37"/>
      <c r="AJU20" s="37"/>
      <c r="AJV20" s="37"/>
      <c r="AJW20" s="37"/>
      <c r="AJX20" s="37"/>
      <c r="AJY20" s="37"/>
      <c r="AJZ20" s="37"/>
      <c r="AKA20" s="37"/>
      <c r="AKB20" s="37"/>
      <c r="AKC20" s="37"/>
      <c r="AKD20" s="37"/>
      <c r="AKE20" s="37"/>
      <c r="AKF20" s="37"/>
      <c r="AKG20" s="37"/>
      <c r="AKH20" s="37"/>
      <c r="AKI20" s="37"/>
      <c r="AKJ20" s="37"/>
      <c r="AKK20" s="37"/>
      <c r="AKL20" s="37"/>
      <c r="AKM20" s="37"/>
      <c r="AKN20" s="37"/>
      <c r="AKO20" s="37"/>
      <c r="AKP20" s="37"/>
      <c r="AKQ20" s="37"/>
      <c r="AKR20" s="37"/>
      <c r="AKS20" s="37"/>
      <c r="AKT20" s="37"/>
      <c r="AKU20" s="37"/>
      <c r="AKV20" s="37"/>
      <c r="AKW20" s="37"/>
      <c r="AKX20" s="37"/>
      <c r="AKY20" s="37"/>
      <c r="AKZ20" s="37"/>
      <c r="ALA20" s="37"/>
      <c r="ALB20" s="37"/>
      <c r="ALC20" s="37"/>
      <c r="ALD20" s="37"/>
      <c r="ALE20" s="37"/>
      <c r="ALF20" s="37"/>
      <c r="ALG20" s="37"/>
      <c r="ALH20" s="37"/>
      <c r="ALI20" s="37"/>
      <c r="ALJ20" s="37"/>
      <c r="ALK20" s="37"/>
      <c r="ALL20" s="37"/>
      <c r="ALM20" s="37"/>
      <c r="ALN20" s="37"/>
      <c r="ALO20" s="37"/>
      <c r="ALP20" s="37"/>
      <c r="ALQ20" s="37"/>
      <c r="ALR20" s="37"/>
      <c r="ALS20" s="37"/>
      <c r="ALT20" s="37"/>
      <c r="ALU20" s="37"/>
      <c r="ALV20" s="37"/>
      <c r="ALW20" s="37"/>
      <c r="ALX20" s="37"/>
      <c r="ALY20" s="37"/>
      <c r="ALZ20" s="37"/>
      <c r="AMA20" s="37"/>
      <c r="AMB20" s="37"/>
      <c r="AMC20" s="36"/>
      <c r="AMD20" s="36"/>
      <c r="AME20" s="36"/>
      <c r="AMF20" s="36"/>
      <c r="AMG20" s="36"/>
      <c r="AMH20" s="36"/>
      <c r="AMI20" s="36"/>
    </row>
    <row r="21" spans="1:1023" ht="187.5" x14ac:dyDescent="0.25">
      <c r="A21" s="384"/>
      <c r="B21" s="134" t="s">
        <v>200</v>
      </c>
      <c r="C21" s="135"/>
      <c r="D21" s="136"/>
      <c r="E21" s="136"/>
      <c r="F21" s="266" t="s">
        <v>37</v>
      </c>
      <c r="G21" s="136"/>
      <c r="H21" s="136"/>
      <c r="I21" s="267">
        <v>7</v>
      </c>
      <c r="J21" s="267">
        <v>7</v>
      </c>
      <c r="K21" s="136"/>
      <c r="L21" s="136"/>
      <c r="M21" s="136"/>
      <c r="N21" s="136"/>
      <c r="O21" s="267" t="s">
        <v>194</v>
      </c>
      <c r="P21" s="267" t="s">
        <v>201</v>
      </c>
      <c r="Q21" s="136"/>
      <c r="R21" s="267" t="s">
        <v>196</v>
      </c>
      <c r="S21" s="268" t="s">
        <v>202</v>
      </c>
      <c r="T21" s="268" t="s">
        <v>203</v>
      </c>
      <c r="U21" s="268" t="s">
        <v>41</v>
      </c>
      <c r="V21" s="268" t="s">
        <v>204</v>
      </c>
      <c r="W21" s="268">
        <v>1</v>
      </c>
      <c r="X21" s="268" t="s">
        <v>43</v>
      </c>
      <c r="Y21" s="268" t="s">
        <v>41</v>
      </c>
      <c r="Z21" s="268" t="s">
        <v>58</v>
      </c>
      <c r="AA21" s="268">
        <v>1</v>
      </c>
      <c r="AB21" s="268" t="s">
        <v>43</v>
      </c>
      <c r="AC21" s="268" t="s">
        <v>41</v>
      </c>
      <c r="AD21" s="268" t="s">
        <v>58</v>
      </c>
      <c r="AE21" s="268">
        <v>1</v>
      </c>
      <c r="AF21" s="268" t="s">
        <v>43</v>
      </c>
      <c r="AG21" s="268" t="s">
        <v>41</v>
      </c>
      <c r="AH21" s="268" t="s">
        <v>58</v>
      </c>
      <c r="AI21" s="372" t="s">
        <v>46</v>
      </c>
      <c r="AJ21" s="372"/>
      <c r="AK21" s="372"/>
      <c r="AL21" s="372"/>
      <c r="AM21" s="372"/>
      <c r="AN21" s="372"/>
      <c r="AO21" s="372"/>
      <c r="AP21" s="372"/>
      <c r="AQ21" s="372"/>
      <c r="AR21" s="372"/>
      <c r="AS21" s="372"/>
      <c r="AT21" s="372"/>
      <c r="AU21" s="372"/>
      <c r="AV21" s="372"/>
      <c r="AW21" s="372"/>
      <c r="AX21" s="372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37"/>
      <c r="NJ21" s="37"/>
      <c r="NK21" s="37"/>
      <c r="NL21" s="37"/>
      <c r="NM21" s="37"/>
      <c r="NN21" s="37"/>
      <c r="NO21" s="37"/>
      <c r="NP21" s="37"/>
      <c r="NQ21" s="37"/>
      <c r="NR21" s="37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37"/>
      <c r="SD21" s="37"/>
      <c r="SE21" s="37"/>
      <c r="SF21" s="37"/>
      <c r="SG21" s="37"/>
      <c r="SH21" s="37"/>
      <c r="SI21" s="37"/>
      <c r="SJ21" s="37"/>
      <c r="SK21" s="37"/>
      <c r="SL21" s="37"/>
      <c r="SM21" s="37"/>
      <c r="SN21" s="37"/>
      <c r="SO21" s="37"/>
      <c r="SP21" s="37"/>
      <c r="SQ21" s="37"/>
      <c r="SR21" s="37"/>
      <c r="SS21" s="37"/>
      <c r="ST21" s="37"/>
      <c r="SU21" s="37"/>
      <c r="SV21" s="37"/>
      <c r="SW21" s="37"/>
      <c r="SX21" s="37"/>
      <c r="SY21" s="37"/>
      <c r="SZ21" s="37"/>
      <c r="TA21" s="37"/>
      <c r="TB21" s="37"/>
      <c r="TC21" s="37"/>
      <c r="TD21" s="37"/>
      <c r="TE21" s="37"/>
      <c r="TF21" s="37"/>
      <c r="TG21" s="37"/>
      <c r="TH21" s="37"/>
      <c r="TI21" s="37"/>
      <c r="TJ21" s="37"/>
      <c r="TK21" s="37"/>
      <c r="TL21" s="37"/>
      <c r="TM21" s="37"/>
      <c r="TN21" s="37"/>
      <c r="TO21" s="37"/>
      <c r="TP21" s="37"/>
      <c r="TQ21" s="37"/>
      <c r="TR21" s="37"/>
      <c r="TS21" s="37"/>
      <c r="TT21" s="37"/>
      <c r="TU21" s="37"/>
      <c r="TV21" s="37"/>
      <c r="TW21" s="37"/>
      <c r="TX21" s="37"/>
      <c r="TY21" s="37"/>
      <c r="TZ21" s="37"/>
      <c r="UA21" s="37"/>
      <c r="UB21" s="37"/>
      <c r="UC21" s="37"/>
      <c r="UD21" s="37"/>
      <c r="UE21" s="37"/>
      <c r="UF21" s="37"/>
      <c r="UG21" s="37"/>
      <c r="UH21" s="37"/>
      <c r="UI21" s="37"/>
      <c r="UJ21" s="37"/>
      <c r="UK21" s="37"/>
      <c r="UL21" s="37"/>
      <c r="UM21" s="37"/>
      <c r="UN21" s="37"/>
      <c r="UO21" s="37"/>
      <c r="UP21" s="37"/>
      <c r="UQ21" s="37"/>
      <c r="UR21" s="37"/>
      <c r="US21" s="37"/>
      <c r="UT21" s="37"/>
      <c r="UU21" s="37"/>
      <c r="UV21" s="37"/>
      <c r="UW21" s="37"/>
      <c r="UX21" s="37"/>
      <c r="UY21" s="37"/>
      <c r="UZ21" s="37"/>
      <c r="VA21" s="37"/>
      <c r="VB21" s="37"/>
      <c r="VC21" s="37"/>
      <c r="VD21" s="37"/>
      <c r="VE21" s="37"/>
      <c r="VF21" s="37"/>
      <c r="VG21" s="37"/>
      <c r="VH21" s="37"/>
      <c r="VI21" s="37"/>
      <c r="VJ21" s="37"/>
      <c r="VK21" s="37"/>
      <c r="VL21" s="37"/>
      <c r="VM21" s="37"/>
      <c r="VN21" s="37"/>
      <c r="VO21" s="37"/>
      <c r="VP21" s="37"/>
      <c r="VQ21" s="37"/>
      <c r="VR21" s="37"/>
      <c r="VS21" s="37"/>
      <c r="VT21" s="37"/>
      <c r="VU21" s="37"/>
      <c r="VV21" s="37"/>
      <c r="VW21" s="37"/>
      <c r="VX21" s="37"/>
      <c r="VY21" s="37"/>
      <c r="VZ21" s="37"/>
      <c r="WA21" s="37"/>
      <c r="WB21" s="37"/>
      <c r="WC21" s="37"/>
      <c r="WD21" s="37"/>
      <c r="WE21" s="37"/>
      <c r="WF21" s="37"/>
      <c r="WG21" s="37"/>
      <c r="WH21" s="37"/>
      <c r="WI21" s="37"/>
      <c r="WJ21" s="37"/>
      <c r="WK21" s="37"/>
      <c r="WL21" s="37"/>
      <c r="WM21" s="37"/>
      <c r="WN21" s="37"/>
      <c r="WO21" s="37"/>
      <c r="WP21" s="37"/>
      <c r="WQ21" s="37"/>
      <c r="WR21" s="37"/>
      <c r="WS21" s="37"/>
      <c r="WT21" s="37"/>
      <c r="WU21" s="37"/>
      <c r="WV21" s="37"/>
      <c r="WW21" s="37"/>
      <c r="WX21" s="37"/>
      <c r="WY21" s="37"/>
      <c r="WZ21" s="37"/>
      <c r="XA21" s="37"/>
      <c r="XB21" s="37"/>
      <c r="XC21" s="37"/>
      <c r="XD21" s="37"/>
      <c r="XE21" s="37"/>
      <c r="XF21" s="37"/>
      <c r="XG21" s="37"/>
      <c r="XH21" s="37"/>
      <c r="XI21" s="37"/>
      <c r="XJ21" s="37"/>
      <c r="XK21" s="37"/>
      <c r="XL21" s="37"/>
      <c r="XM21" s="37"/>
      <c r="XN21" s="37"/>
      <c r="XO21" s="37"/>
      <c r="XP21" s="37"/>
      <c r="XQ21" s="37"/>
      <c r="XR21" s="37"/>
      <c r="XS21" s="37"/>
      <c r="XT21" s="37"/>
      <c r="XU21" s="37"/>
      <c r="XV21" s="37"/>
      <c r="XW21" s="37"/>
      <c r="XX21" s="37"/>
      <c r="XY21" s="37"/>
      <c r="XZ21" s="37"/>
      <c r="YA21" s="37"/>
      <c r="YB21" s="37"/>
      <c r="YC21" s="37"/>
      <c r="YD21" s="37"/>
      <c r="YE21" s="37"/>
      <c r="YF21" s="37"/>
      <c r="YG21" s="37"/>
      <c r="YH21" s="37"/>
      <c r="YI21" s="37"/>
      <c r="YJ21" s="37"/>
      <c r="YK21" s="37"/>
      <c r="YL21" s="37"/>
      <c r="YM21" s="37"/>
      <c r="YN21" s="37"/>
      <c r="YO21" s="37"/>
      <c r="YP21" s="37"/>
      <c r="YQ21" s="37"/>
      <c r="YR21" s="37"/>
      <c r="YS21" s="37"/>
      <c r="YT21" s="37"/>
      <c r="YU21" s="37"/>
      <c r="YV21" s="37"/>
      <c r="YW21" s="37"/>
      <c r="YX21" s="37"/>
      <c r="YY21" s="37"/>
      <c r="YZ21" s="37"/>
      <c r="ZA21" s="37"/>
      <c r="ZB21" s="37"/>
      <c r="ZC21" s="37"/>
      <c r="ZD21" s="37"/>
      <c r="ZE21" s="37"/>
      <c r="ZF21" s="37"/>
      <c r="ZG21" s="37"/>
      <c r="ZH21" s="37"/>
      <c r="ZI21" s="37"/>
      <c r="ZJ21" s="37"/>
      <c r="ZK21" s="37"/>
      <c r="ZL21" s="37"/>
      <c r="ZM21" s="37"/>
      <c r="ZN21" s="37"/>
      <c r="ZO21" s="37"/>
      <c r="ZP21" s="37"/>
      <c r="ZQ21" s="37"/>
      <c r="ZR21" s="37"/>
      <c r="ZS21" s="37"/>
      <c r="ZT21" s="37"/>
      <c r="ZU21" s="37"/>
      <c r="ZV21" s="37"/>
      <c r="ZW21" s="37"/>
      <c r="ZX21" s="37"/>
      <c r="ZY21" s="37"/>
      <c r="ZZ21" s="37"/>
      <c r="AAA21" s="37"/>
      <c r="AAB21" s="37"/>
      <c r="AAC21" s="37"/>
      <c r="AAD21" s="37"/>
      <c r="AAE21" s="37"/>
      <c r="AAF21" s="37"/>
      <c r="AAG21" s="37"/>
      <c r="AAH21" s="37"/>
      <c r="AAI21" s="37"/>
      <c r="AAJ21" s="37"/>
      <c r="AAK21" s="37"/>
      <c r="AAL21" s="37"/>
      <c r="AAM21" s="37"/>
      <c r="AAN21" s="37"/>
      <c r="AAO21" s="37"/>
      <c r="AAP21" s="37"/>
      <c r="AAQ21" s="37"/>
      <c r="AAR21" s="37"/>
      <c r="AAS21" s="37"/>
      <c r="AAT21" s="37"/>
      <c r="AAU21" s="37"/>
      <c r="AAV21" s="37"/>
      <c r="AAW21" s="37"/>
      <c r="AAX21" s="37"/>
      <c r="AAY21" s="37"/>
      <c r="AAZ21" s="37"/>
      <c r="ABA21" s="37"/>
      <c r="ABB21" s="37"/>
      <c r="ABC21" s="37"/>
      <c r="ABD21" s="37"/>
      <c r="ABE21" s="37"/>
      <c r="ABF21" s="37"/>
      <c r="ABG21" s="37"/>
      <c r="ABH21" s="37"/>
      <c r="ABI21" s="37"/>
      <c r="ABJ21" s="37"/>
      <c r="ABK21" s="37"/>
      <c r="ABL21" s="37"/>
      <c r="ABM21" s="37"/>
      <c r="ABN21" s="37"/>
      <c r="ABO21" s="37"/>
      <c r="ABP21" s="37"/>
      <c r="ABQ21" s="37"/>
      <c r="ABR21" s="37"/>
      <c r="ABS21" s="37"/>
      <c r="ABT21" s="37"/>
      <c r="ABU21" s="37"/>
      <c r="ABV21" s="37"/>
      <c r="ABW21" s="37"/>
      <c r="ABX21" s="37"/>
      <c r="ABY21" s="37"/>
      <c r="ABZ21" s="37"/>
      <c r="ACA21" s="37"/>
      <c r="ACB21" s="37"/>
      <c r="ACC21" s="37"/>
      <c r="ACD21" s="37"/>
      <c r="ACE21" s="37"/>
      <c r="ACF21" s="37"/>
      <c r="ACG21" s="37"/>
      <c r="ACH21" s="37"/>
      <c r="ACI21" s="37"/>
      <c r="ACJ21" s="37"/>
      <c r="ACK21" s="37"/>
      <c r="ACL21" s="37"/>
      <c r="ACM21" s="37"/>
      <c r="ACN21" s="37"/>
      <c r="ACO21" s="37"/>
      <c r="ACP21" s="37"/>
      <c r="ACQ21" s="37"/>
      <c r="ACR21" s="37"/>
      <c r="ACS21" s="37"/>
      <c r="ACT21" s="37"/>
      <c r="ACU21" s="37"/>
      <c r="ACV21" s="37"/>
      <c r="ACW21" s="37"/>
      <c r="ACX21" s="37"/>
      <c r="ACY21" s="37"/>
      <c r="ACZ21" s="37"/>
      <c r="ADA21" s="37"/>
      <c r="ADB21" s="37"/>
      <c r="ADC21" s="37"/>
      <c r="ADD21" s="37"/>
      <c r="ADE21" s="37"/>
      <c r="ADF21" s="37"/>
      <c r="ADG21" s="37"/>
      <c r="ADH21" s="37"/>
      <c r="ADI21" s="37"/>
      <c r="ADJ21" s="37"/>
      <c r="ADK21" s="37"/>
      <c r="ADL21" s="37"/>
      <c r="ADM21" s="37"/>
      <c r="ADN21" s="37"/>
      <c r="ADO21" s="37"/>
      <c r="ADP21" s="37"/>
      <c r="ADQ21" s="37"/>
      <c r="ADR21" s="37"/>
      <c r="ADS21" s="37"/>
      <c r="ADT21" s="37"/>
      <c r="ADU21" s="37"/>
      <c r="ADV21" s="37"/>
      <c r="ADW21" s="37"/>
      <c r="ADX21" s="37"/>
      <c r="ADY21" s="37"/>
      <c r="ADZ21" s="37"/>
      <c r="AEA21" s="37"/>
      <c r="AEB21" s="37"/>
      <c r="AEC21" s="37"/>
      <c r="AED21" s="37"/>
      <c r="AEE21" s="37"/>
      <c r="AEF21" s="37"/>
      <c r="AEG21" s="37"/>
      <c r="AEH21" s="37"/>
      <c r="AEI21" s="37"/>
      <c r="AEJ21" s="37"/>
      <c r="AEK21" s="37"/>
      <c r="AEL21" s="37"/>
      <c r="AEM21" s="37"/>
      <c r="AEN21" s="37"/>
      <c r="AEO21" s="37"/>
      <c r="AEP21" s="37"/>
      <c r="AEQ21" s="37"/>
      <c r="AER21" s="37"/>
      <c r="AES21" s="37"/>
      <c r="AET21" s="37"/>
      <c r="AEU21" s="37"/>
      <c r="AEV21" s="37"/>
      <c r="AEW21" s="37"/>
      <c r="AEX21" s="37"/>
      <c r="AEY21" s="37"/>
      <c r="AEZ21" s="37"/>
      <c r="AFA21" s="37"/>
      <c r="AFB21" s="37"/>
      <c r="AFC21" s="37"/>
      <c r="AFD21" s="37"/>
      <c r="AFE21" s="37"/>
      <c r="AFF21" s="37"/>
      <c r="AFG21" s="37"/>
      <c r="AFH21" s="37"/>
      <c r="AFI21" s="37"/>
      <c r="AFJ21" s="37"/>
      <c r="AFK21" s="37"/>
      <c r="AFL21" s="37"/>
      <c r="AFM21" s="37"/>
      <c r="AFN21" s="37"/>
      <c r="AFO21" s="37"/>
      <c r="AFP21" s="37"/>
      <c r="AFQ21" s="37"/>
      <c r="AFR21" s="37"/>
      <c r="AFS21" s="37"/>
      <c r="AFT21" s="37"/>
      <c r="AFU21" s="37"/>
      <c r="AFV21" s="37"/>
      <c r="AFW21" s="37"/>
      <c r="AFX21" s="37"/>
      <c r="AFY21" s="37"/>
      <c r="AFZ21" s="37"/>
      <c r="AGA21" s="37"/>
      <c r="AGB21" s="37"/>
      <c r="AGC21" s="37"/>
      <c r="AGD21" s="37"/>
      <c r="AGE21" s="37"/>
      <c r="AGF21" s="37"/>
      <c r="AGG21" s="37"/>
      <c r="AGH21" s="37"/>
      <c r="AGI21" s="37"/>
      <c r="AGJ21" s="37"/>
      <c r="AGK21" s="37"/>
      <c r="AGL21" s="37"/>
      <c r="AGM21" s="37"/>
      <c r="AGN21" s="37"/>
      <c r="AGO21" s="37"/>
      <c r="AGP21" s="37"/>
      <c r="AGQ21" s="37"/>
      <c r="AGR21" s="37"/>
      <c r="AGS21" s="37"/>
      <c r="AGT21" s="37"/>
      <c r="AGU21" s="37"/>
      <c r="AGV21" s="37"/>
      <c r="AGW21" s="37"/>
      <c r="AGX21" s="37"/>
      <c r="AGY21" s="37"/>
      <c r="AGZ21" s="37"/>
      <c r="AHA21" s="37"/>
      <c r="AHB21" s="37"/>
      <c r="AHC21" s="37"/>
      <c r="AHD21" s="37"/>
      <c r="AHE21" s="37"/>
      <c r="AHF21" s="37"/>
      <c r="AHG21" s="37"/>
      <c r="AHH21" s="37"/>
      <c r="AHI21" s="37"/>
      <c r="AHJ21" s="37"/>
      <c r="AHK21" s="37"/>
      <c r="AHL21" s="37"/>
      <c r="AHM21" s="37"/>
      <c r="AHN21" s="37"/>
      <c r="AHO21" s="37"/>
      <c r="AHP21" s="37"/>
      <c r="AHQ21" s="37"/>
      <c r="AHR21" s="37"/>
      <c r="AHS21" s="37"/>
      <c r="AHT21" s="37"/>
      <c r="AHU21" s="37"/>
      <c r="AHV21" s="37"/>
      <c r="AHW21" s="37"/>
      <c r="AHX21" s="37"/>
      <c r="AHY21" s="37"/>
      <c r="AHZ21" s="37"/>
      <c r="AIA21" s="37"/>
      <c r="AIB21" s="37"/>
      <c r="AIC21" s="37"/>
      <c r="AID21" s="37"/>
      <c r="AIE21" s="37"/>
      <c r="AIF21" s="37"/>
      <c r="AIG21" s="37"/>
      <c r="AIH21" s="37"/>
      <c r="AII21" s="37"/>
      <c r="AIJ21" s="37"/>
      <c r="AIK21" s="37"/>
      <c r="AIL21" s="37"/>
      <c r="AIM21" s="37"/>
      <c r="AIN21" s="37"/>
      <c r="AIO21" s="37"/>
      <c r="AIP21" s="37"/>
      <c r="AIQ21" s="37"/>
      <c r="AIR21" s="37"/>
      <c r="AIS21" s="37"/>
      <c r="AIT21" s="37"/>
      <c r="AIU21" s="37"/>
      <c r="AIV21" s="37"/>
      <c r="AIW21" s="37"/>
      <c r="AIX21" s="37"/>
      <c r="AIY21" s="37"/>
      <c r="AIZ21" s="37"/>
      <c r="AJA21" s="37"/>
      <c r="AJB21" s="37"/>
      <c r="AJC21" s="37"/>
      <c r="AJD21" s="37"/>
      <c r="AJE21" s="37"/>
      <c r="AJF21" s="37"/>
      <c r="AJG21" s="37"/>
      <c r="AJH21" s="37"/>
      <c r="AJI21" s="37"/>
      <c r="AJJ21" s="37"/>
      <c r="AJK21" s="37"/>
      <c r="AJL21" s="37"/>
      <c r="AJM21" s="37"/>
      <c r="AJN21" s="37"/>
      <c r="AJO21" s="37"/>
      <c r="AJP21" s="37"/>
      <c r="AJQ21" s="37"/>
      <c r="AJR21" s="37"/>
      <c r="AJS21" s="37"/>
      <c r="AJT21" s="37"/>
      <c r="AJU21" s="37"/>
      <c r="AJV21" s="37"/>
      <c r="AJW21" s="37"/>
      <c r="AJX21" s="37"/>
      <c r="AJY21" s="37"/>
      <c r="AJZ21" s="37"/>
      <c r="AKA21" s="37"/>
      <c r="AKB21" s="37"/>
      <c r="AKC21" s="37"/>
      <c r="AKD21" s="37"/>
      <c r="AKE21" s="37"/>
      <c r="AKF21" s="37"/>
      <c r="AKG21" s="37"/>
      <c r="AKH21" s="37"/>
      <c r="AKI21" s="37"/>
      <c r="AKJ21" s="37"/>
      <c r="AKK21" s="37"/>
      <c r="AKL21" s="37"/>
      <c r="AKM21" s="37"/>
      <c r="AKN21" s="37"/>
      <c r="AKO21" s="37"/>
      <c r="AKP21" s="37"/>
      <c r="AKQ21" s="37"/>
      <c r="AKR21" s="37"/>
      <c r="AKS21" s="37"/>
      <c r="AKT21" s="37"/>
      <c r="AKU21" s="37"/>
      <c r="AKV21" s="37"/>
      <c r="AKW21" s="37"/>
      <c r="AKX21" s="37"/>
      <c r="AKY21" s="37"/>
      <c r="AKZ21" s="37"/>
      <c r="ALA21" s="37"/>
      <c r="ALB21" s="37"/>
      <c r="ALC21" s="37"/>
      <c r="ALD21" s="37"/>
      <c r="ALE21" s="37"/>
      <c r="ALF21" s="37"/>
      <c r="ALG21" s="37"/>
      <c r="ALH21" s="37"/>
      <c r="ALI21" s="37"/>
      <c r="ALJ21" s="37"/>
      <c r="ALK21" s="37"/>
      <c r="ALL21" s="37"/>
      <c r="ALM21" s="37"/>
      <c r="ALN21" s="37"/>
      <c r="ALO21" s="37"/>
      <c r="ALP21" s="37"/>
      <c r="ALQ21" s="37"/>
      <c r="ALR21" s="37"/>
      <c r="ALS21" s="37"/>
      <c r="ALT21" s="37"/>
      <c r="ALU21" s="37"/>
      <c r="ALV21" s="37"/>
      <c r="ALW21" s="37"/>
      <c r="ALX21" s="37"/>
      <c r="ALY21" s="37"/>
      <c r="ALZ21" s="37"/>
      <c r="AMA21" s="37"/>
      <c r="AMB21" s="37"/>
      <c r="AMC21" s="36"/>
      <c r="AMD21" s="36"/>
      <c r="AME21" s="36"/>
      <c r="AMF21" s="36"/>
      <c r="AMG21" s="36"/>
      <c r="AMH21" s="36"/>
      <c r="AMI21" s="36"/>
    </row>
    <row r="22" spans="1:1023" ht="161.44999999999999" customHeight="1" x14ac:dyDescent="0.25">
      <c r="A22" s="117" t="s">
        <v>81</v>
      </c>
      <c r="B22" s="134" t="s">
        <v>237</v>
      </c>
      <c r="C22" s="265" t="s">
        <v>192</v>
      </c>
      <c r="D22" s="136"/>
      <c r="E22" s="136"/>
      <c r="F22" s="266" t="s">
        <v>37</v>
      </c>
      <c r="G22" s="136"/>
      <c r="H22" s="136"/>
      <c r="I22" s="267">
        <v>6</v>
      </c>
      <c r="J22" s="267">
        <v>6</v>
      </c>
      <c r="K22" s="136"/>
      <c r="L22" s="136"/>
      <c r="M22" s="136"/>
      <c r="N22" s="136"/>
      <c r="O22" s="267" t="s">
        <v>194</v>
      </c>
      <c r="P22" s="267" t="s">
        <v>201</v>
      </c>
      <c r="Q22" s="136"/>
      <c r="R22" s="267" t="s">
        <v>196</v>
      </c>
      <c r="S22" s="274" t="s">
        <v>202</v>
      </c>
      <c r="T22" s="274" t="s">
        <v>203</v>
      </c>
      <c r="U22" s="274" t="s">
        <v>41</v>
      </c>
      <c r="V22" s="274" t="s">
        <v>204</v>
      </c>
      <c r="W22" s="274">
        <v>1</v>
      </c>
      <c r="X22" s="274" t="s">
        <v>43</v>
      </c>
      <c r="Y22" s="274" t="s">
        <v>41</v>
      </c>
      <c r="Z22" s="274" t="s">
        <v>58</v>
      </c>
      <c r="AA22" s="274">
        <v>1</v>
      </c>
      <c r="AB22" s="274" t="s">
        <v>43</v>
      </c>
      <c r="AC22" s="274" t="s">
        <v>41</v>
      </c>
      <c r="AD22" s="274" t="s">
        <v>58</v>
      </c>
      <c r="AE22" s="274">
        <v>1</v>
      </c>
      <c r="AF22" s="274" t="s">
        <v>43</v>
      </c>
      <c r="AG22" s="274" t="s">
        <v>41</v>
      </c>
      <c r="AH22" s="274" t="s">
        <v>58</v>
      </c>
      <c r="AI22" s="274" t="s">
        <v>46</v>
      </c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</row>
    <row r="23" spans="1:1023" ht="99.6" customHeight="1" x14ac:dyDescent="0.25">
      <c r="A23" s="345" t="s">
        <v>108</v>
      </c>
      <c r="B23" s="122" t="s">
        <v>59</v>
      </c>
      <c r="C23" s="123" t="s">
        <v>60</v>
      </c>
      <c r="D23" s="124"/>
      <c r="E23" s="124"/>
      <c r="F23" s="61" t="s">
        <v>109</v>
      </c>
      <c r="G23" s="124"/>
      <c r="H23" s="124"/>
      <c r="I23" s="125">
        <v>8</v>
      </c>
      <c r="J23" s="125">
        <v>8</v>
      </c>
      <c r="K23" s="125"/>
      <c r="L23" s="125"/>
      <c r="M23" s="125"/>
      <c r="N23" s="125"/>
      <c r="O23" s="125">
        <v>75</v>
      </c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</row>
    <row r="24" spans="1:1023" ht="53.1" customHeight="1" x14ac:dyDescent="0.25">
      <c r="A24" s="345"/>
      <c r="B24" s="78" t="s">
        <v>110</v>
      </c>
      <c r="C24" s="126"/>
      <c r="D24" s="124"/>
      <c r="E24" s="68" t="s">
        <v>62</v>
      </c>
      <c r="F24" s="124"/>
      <c r="G24" s="124"/>
      <c r="H24" s="124"/>
      <c r="I24" s="125">
        <v>3</v>
      </c>
      <c r="J24" s="125">
        <v>3</v>
      </c>
      <c r="K24" s="125"/>
      <c r="L24" s="125"/>
      <c r="M24" s="125"/>
      <c r="N24" s="125"/>
      <c r="O24" s="125">
        <v>50</v>
      </c>
      <c r="P24" s="124"/>
      <c r="Q24" s="124"/>
      <c r="R24" s="124"/>
      <c r="S24" s="71">
        <v>1</v>
      </c>
      <c r="T24" s="74" t="s">
        <v>43</v>
      </c>
      <c r="U24" s="74" t="s">
        <v>57</v>
      </c>
      <c r="V24" s="339" t="s">
        <v>64</v>
      </c>
      <c r="W24" s="338">
        <v>1</v>
      </c>
      <c r="X24" s="74" t="s">
        <v>43</v>
      </c>
      <c r="Y24" s="74" t="s">
        <v>57</v>
      </c>
      <c r="Z24" s="340" t="s">
        <v>64</v>
      </c>
      <c r="AA24" s="338">
        <v>1</v>
      </c>
      <c r="AB24" s="74" t="s">
        <v>43</v>
      </c>
      <c r="AC24" s="74" t="s">
        <v>57</v>
      </c>
      <c r="AD24" s="340" t="s">
        <v>64</v>
      </c>
      <c r="AE24" s="338">
        <v>1</v>
      </c>
      <c r="AF24" s="74" t="s">
        <v>43</v>
      </c>
      <c r="AG24" s="74" t="s">
        <v>57</v>
      </c>
      <c r="AH24" s="340" t="s">
        <v>64</v>
      </c>
      <c r="AI24" s="346" t="s">
        <v>46</v>
      </c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  <c r="AW24" s="346"/>
      <c r="AX24" s="346"/>
    </row>
    <row r="25" spans="1:1023" ht="63" customHeight="1" x14ac:dyDescent="0.25">
      <c r="A25" s="345"/>
      <c r="B25" s="79" t="s">
        <v>111</v>
      </c>
      <c r="C25" s="126"/>
      <c r="D25" s="124"/>
      <c r="E25" s="68" t="s">
        <v>62</v>
      </c>
      <c r="F25" s="124"/>
      <c r="G25" s="124"/>
      <c r="H25" s="124"/>
      <c r="I25" s="125">
        <v>5</v>
      </c>
      <c r="J25" s="125">
        <v>5</v>
      </c>
      <c r="K25" s="125"/>
      <c r="L25" s="125"/>
      <c r="M25" s="125"/>
      <c r="N25" s="125"/>
      <c r="O25" s="125">
        <v>25</v>
      </c>
      <c r="P25" s="124"/>
      <c r="Q25" s="124"/>
      <c r="R25" s="124"/>
      <c r="S25" s="71">
        <v>1</v>
      </c>
      <c r="T25" s="74" t="s">
        <v>43</v>
      </c>
      <c r="U25" s="74" t="s">
        <v>57</v>
      </c>
      <c r="V25" s="74" t="s">
        <v>74</v>
      </c>
      <c r="W25" s="71">
        <v>1</v>
      </c>
      <c r="X25" s="74" t="s">
        <v>43</v>
      </c>
      <c r="Y25" s="74" t="s">
        <v>57</v>
      </c>
      <c r="Z25" s="74" t="s">
        <v>74</v>
      </c>
      <c r="AA25" s="71">
        <v>1</v>
      </c>
      <c r="AB25" s="74" t="s">
        <v>43</v>
      </c>
      <c r="AC25" s="74" t="s">
        <v>57</v>
      </c>
      <c r="AD25" s="74" t="s">
        <v>74</v>
      </c>
      <c r="AE25" s="71">
        <v>1</v>
      </c>
      <c r="AF25" s="74" t="s">
        <v>43</v>
      </c>
      <c r="AG25" s="74" t="s">
        <v>57</v>
      </c>
      <c r="AH25" s="74" t="s">
        <v>74</v>
      </c>
      <c r="AI25" s="346"/>
      <c r="AJ25" s="346"/>
      <c r="AK25" s="346"/>
      <c r="AL25" s="346"/>
      <c r="AM25" s="346"/>
      <c r="AN25" s="346"/>
      <c r="AO25" s="346"/>
      <c r="AP25" s="346"/>
      <c r="AQ25" s="346"/>
      <c r="AR25" s="346"/>
      <c r="AS25" s="346"/>
      <c r="AT25" s="346"/>
      <c r="AU25" s="346"/>
      <c r="AV25" s="346"/>
      <c r="AW25" s="346"/>
      <c r="AX25" s="346"/>
    </row>
    <row r="26" spans="1:1023" ht="178.5" customHeight="1" x14ac:dyDescent="0.25">
      <c r="A26" s="127" t="s">
        <v>81</v>
      </c>
      <c r="B26" s="128" t="s">
        <v>67</v>
      </c>
      <c r="C26" s="129" t="s">
        <v>112</v>
      </c>
      <c r="D26" s="146"/>
      <c r="E26" s="146"/>
      <c r="F26" s="85" t="s">
        <v>37</v>
      </c>
      <c r="G26" s="131"/>
      <c r="H26" s="131"/>
      <c r="I26" s="88" t="s">
        <v>113</v>
      </c>
      <c r="J26" s="88" t="s">
        <v>113</v>
      </c>
      <c r="K26" s="88"/>
      <c r="L26" s="89"/>
      <c r="M26" s="89"/>
      <c r="N26" s="90"/>
      <c r="O26" s="91"/>
      <c r="P26" s="91">
        <v>20</v>
      </c>
      <c r="Q26" s="131"/>
      <c r="R26" s="131"/>
      <c r="S26" s="132" t="s">
        <v>114</v>
      </c>
      <c r="T26" s="132" t="s">
        <v>115</v>
      </c>
      <c r="U26" s="95" t="s">
        <v>72</v>
      </c>
      <c r="V26" s="132" t="s">
        <v>116</v>
      </c>
      <c r="W26" s="94">
        <v>1</v>
      </c>
      <c r="X26" s="96" t="s">
        <v>43</v>
      </c>
      <c r="Y26" s="97" t="s">
        <v>41</v>
      </c>
      <c r="Z26" s="97" t="s">
        <v>64</v>
      </c>
      <c r="AA26" s="94">
        <v>1</v>
      </c>
      <c r="AB26" s="95" t="s">
        <v>43</v>
      </c>
      <c r="AC26" s="95" t="s">
        <v>41</v>
      </c>
      <c r="AD26" s="95" t="s">
        <v>74</v>
      </c>
      <c r="AE26" s="94">
        <v>1</v>
      </c>
      <c r="AF26" s="96" t="s">
        <v>43</v>
      </c>
      <c r="AG26" s="97" t="s">
        <v>41</v>
      </c>
      <c r="AH26" s="97" t="s">
        <v>74</v>
      </c>
      <c r="AI26" s="132" t="s">
        <v>117</v>
      </c>
      <c r="AJ26" s="132" t="s">
        <v>118</v>
      </c>
      <c r="AK26" s="95" t="s">
        <v>72</v>
      </c>
      <c r="AL26" s="132" t="s">
        <v>119</v>
      </c>
      <c r="AM26" s="94">
        <v>1</v>
      </c>
      <c r="AN26" s="96" t="s">
        <v>43</v>
      </c>
      <c r="AO26" s="97" t="s">
        <v>41</v>
      </c>
      <c r="AP26" s="97" t="s">
        <v>64</v>
      </c>
      <c r="AQ26" s="94">
        <v>1</v>
      </c>
      <c r="AR26" s="95" t="s">
        <v>43</v>
      </c>
      <c r="AS26" s="95" t="s">
        <v>41</v>
      </c>
      <c r="AT26" s="95" t="s">
        <v>78</v>
      </c>
      <c r="AU26" s="94">
        <v>1</v>
      </c>
      <c r="AV26" s="96" t="s">
        <v>43</v>
      </c>
      <c r="AW26" s="97" t="s">
        <v>41</v>
      </c>
      <c r="AX26" s="97" t="s">
        <v>78</v>
      </c>
    </row>
    <row r="27" spans="1:1023" ht="54.95" customHeight="1" x14ac:dyDescent="0.25"/>
  </sheetData>
  <mergeCells count="52">
    <mergeCell ref="S1:AH1"/>
    <mergeCell ref="AI1:AX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O2:R2"/>
    <mergeCell ref="S2:Z2"/>
    <mergeCell ref="AA2:AH2"/>
    <mergeCell ref="AI2:AP2"/>
    <mergeCell ref="AQ2:AX2"/>
    <mergeCell ref="O3:O4"/>
    <mergeCell ref="P3:P4"/>
    <mergeCell ref="Q3:Q4"/>
    <mergeCell ref="R3:R4"/>
    <mergeCell ref="S3:V3"/>
    <mergeCell ref="W3:Z3"/>
    <mergeCell ref="AA3:AD3"/>
    <mergeCell ref="AE3:AH3"/>
    <mergeCell ref="AI3:AL3"/>
    <mergeCell ref="AM3:AP3"/>
    <mergeCell ref="AQ3:AT3"/>
    <mergeCell ref="AU3:AX3"/>
    <mergeCell ref="F5:R5"/>
    <mergeCell ref="S5:AH5"/>
    <mergeCell ref="AI5:AX5"/>
    <mergeCell ref="AI6:AX6"/>
    <mergeCell ref="AA7:AD7"/>
    <mergeCell ref="AI7:AX7"/>
    <mergeCell ref="A8:A10"/>
    <mergeCell ref="AI9:AX9"/>
    <mergeCell ref="F12:R12"/>
    <mergeCell ref="AI13:AX13"/>
    <mergeCell ref="AI14:AX14"/>
    <mergeCell ref="AI10:AX10"/>
    <mergeCell ref="AI15:AX15"/>
    <mergeCell ref="AI16:AX16"/>
    <mergeCell ref="AI17:AX17"/>
    <mergeCell ref="AI18:AX18"/>
    <mergeCell ref="A23:A25"/>
    <mergeCell ref="AI24:AX25"/>
    <mergeCell ref="AI20:AX20"/>
    <mergeCell ref="AI21:AX21"/>
    <mergeCell ref="A19:A21"/>
  </mergeCells>
  <dataValidations count="6">
    <dataValidation type="list" allowBlank="1" showInputMessage="1" showErrorMessage="1" sqref="AJ10:AJ12 AJ8 AN8 AV8 AB9 AI9 AN10:AN12 AV10:AV12 AV26 AB12 AR12 X26 AF26 AN26 AF7:AF12 X7:X12 T7:T12">
      <formula1>mod</formula1>
      <formula2>0</formula2>
    </dataValidation>
    <dataValidation type="list" allowBlank="1" showInputMessage="1" showErrorMessage="1" sqref="AK10:AK12 AK8 AO8 AW8 AC9 AO10:AO12 AW10:AW12 AW26 AC12 AS12 U26 Y26 AG26 AK26 AO26 AG7:AG12 Y7:Y12 U7:U12">
      <formula1>nat</formula1>
      <formula2>0</formula2>
    </dataValidation>
    <dataValidation type="list" allowBlank="1" showInputMessage="1" showErrorMessage="1" sqref="K26 K7:K11">
      <formula1>sections_cnu</formula1>
      <formula2>0</formula2>
    </dataValidation>
    <dataValidation type="list" operator="equal" allowBlank="1" showInputMessage="1" showErrorMessage="1" sqref="U6 Y6 AC6 AG6 Y13:Y18 AC13:AC18 AG13:AG18 U13:U18">
      <formula1>nat</formula1>
      <formula2>0</formula2>
    </dataValidation>
    <dataValidation type="list" operator="equal" allowBlank="1" showInputMessage="1" showErrorMessage="1" sqref="T6 X6 AB6 AF6 X13:X18 AB13:AB18 AF13:AF18 T13:T18">
      <formula1>mod</formula1>
      <formula2>0</formula2>
    </dataValidation>
    <dataValidation type="list" operator="equal" allowBlank="1" showInputMessage="1" showErrorMessage="1" sqref="K6 K13:K18">
      <formula1>sections_cnu</formula1>
      <formula2>0</formula2>
    </dataValidation>
  </dataValidations>
  <pageMargins left="0.23611111111111099" right="0.23611111111111099" top="0" bottom="0" header="0.51180555555555496" footer="0.51180555555555496"/>
  <pageSetup paperSize="8" firstPageNumber="0" fitToWidth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topLeftCell="C34" zoomScaleNormal="100" workbookViewId="0">
      <selection activeCell="N47" sqref="N47"/>
    </sheetView>
  </sheetViews>
  <sheetFormatPr baseColWidth="10" defaultColWidth="11.5703125" defaultRowHeight="15" x14ac:dyDescent="0.25"/>
  <cols>
    <col min="1" max="1" width="11.5703125" style="147"/>
    <col min="2" max="2" width="49.28515625" style="147" customWidth="1"/>
    <col min="3" max="3" width="11.5703125" style="147"/>
    <col min="4" max="4" width="27.7109375" style="147" customWidth="1"/>
    <col min="5" max="5" width="20.140625" style="147" customWidth="1"/>
    <col min="6" max="6" width="8.5703125" style="147" customWidth="1"/>
    <col min="7" max="7" width="34.140625" style="147" customWidth="1"/>
    <col min="8" max="8" width="8.5703125" style="147" customWidth="1"/>
    <col min="9" max="9" width="8.140625" style="147" customWidth="1"/>
    <col min="10" max="10" width="15.5703125" style="147" customWidth="1"/>
    <col min="11" max="11" width="13.5703125" style="147" customWidth="1"/>
    <col min="12" max="15" width="11.5703125" style="147"/>
    <col min="16" max="18" width="12.85546875" style="147" customWidth="1"/>
    <col min="19" max="22" width="11.5703125" style="147"/>
    <col min="23" max="23" width="12.85546875" style="147" customWidth="1"/>
    <col min="24" max="1024" width="11.5703125" style="147"/>
  </cols>
  <sheetData>
    <row r="1" spans="1:38" ht="51" customHeight="1" x14ac:dyDescent="0.25">
      <c r="A1" s="388" t="s">
        <v>146</v>
      </c>
      <c r="B1" s="388" t="s">
        <v>3</v>
      </c>
      <c r="C1" s="388" t="s">
        <v>5</v>
      </c>
      <c r="D1" s="388" t="s">
        <v>6</v>
      </c>
      <c r="E1" s="388" t="s">
        <v>7</v>
      </c>
      <c r="F1" s="393" t="s">
        <v>8</v>
      </c>
      <c r="G1" s="388" t="s">
        <v>9</v>
      </c>
      <c r="H1" s="388" t="s">
        <v>10</v>
      </c>
      <c r="I1" s="388" t="s">
        <v>11</v>
      </c>
      <c r="J1" s="388" t="s">
        <v>12</v>
      </c>
      <c r="K1" s="388" t="s">
        <v>13</v>
      </c>
      <c r="L1" s="148"/>
      <c r="M1" s="148"/>
      <c r="N1" s="390" t="s">
        <v>14</v>
      </c>
      <c r="O1" s="390"/>
      <c r="P1" s="390"/>
      <c r="Q1" s="390"/>
      <c r="R1" s="390"/>
      <c r="S1" s="391" t="s">
        <v>147</v>
      </c>
      <c r="T1" s="391"/>
      <c r="U1" s="391"/>
      <c r="V1" s="391"/>
      <c r="W1" s="391"/>
      <c r="X1" s="391" t="s">
        <v>148</v>
      </c>
      <c r="Y1" s="391"/>
      <c r="Z1" s="391"/>
      <c r="AA1" s="391"/>
      <c r="AB1" s="391"/>
      <c r="AC1" s="391" t="s">
        <v>149</v>
      </c>
      <c r="AD1" s="391"/>
      <c r="AE1" s="391"/>
      <c r="AF1" s="391"/>
      <c r="AG1" s="391"/>
      <c r="AH1" s="391" t="s">
        <v>150</v>
      </c>
      <c r="AI1" s="391"/>
      <c r="AJ1" s="391"/>
      <c r="AK1" s="391"/>
      <c r="AL1" s="391"/>
    </row>
    <row r="2" spans="1:38" ht="51" customHeight="1" x14ac:dyDescent="0.25">
      <c r="A2" s="388"/>
      <c r="B2" s="388"/>
      <c r="C2" s="388"/>
      <c r="D2" s="388"/>
      <c r="E2" s="388"/>
      <c r="F2" s="393"/>
      <c r="G2" s="388"/>
      <c r="H2" s="388"/>
      <c r="I2" s="388"/>
      <c r="J2" s="388"/>
      <c r="K2" s="388"/>
      <c r="L2" s="149" t="s">
        <v>17</v>
      </c>
      <c r="M2" s="149" t="s">
        <v>18</v>
      </c>
      <c r="N2" s="388" t="s">
        <v>19</v>
      </c>
      <c r="O2" s="388" t="s">
        <v>20</v>
      </c>
      <c r="P2" s="388" t="s">
        <v>21</v>
      </c>
      <c r="Q2" s="389" t="s">
        <v>22</v>
      </c>
      <c r="R2" s="388" t="s">
        <v>151</v>
      </c>
      <c r="S2" s="392" t="s">
        <v>152</v>
      </c>
      <c r="T2" s="392" t="s">
        <v>153</v>
      </c>
      <c r="U2" s="388" t="s">
        <v>154</v>
      </c>
      <c r="V2" s="388" t="s">
        <v>155</v>
      </c>
      <c r="W2" s="389" t="s">
        <v>156</v>
      </c>
      <c r="X2" s="388" t="s">
        <v>152</v>
      </c>
      <c r="Y2" s="388" t="s">
        <v>153</v>
      </c>
      <c r="Z2" s="388" t="s">
        <v>154</v>
      </c>
      <c r="AA2" s="388" t="s">
        <v>155</v>
      </c>
      <c r="AB2" s="389" t="s">
        <v>156</v>
      </c>
      <c r="AC2" s="388" t="s">
        <v>152</v>
      </c>
      <c r="AD2" s="388" t="s">
        <v>153</v>
      </c>
      <c r="AE2" s="388" t="s">
        <v>154</v>
      </c>
      <c r="AF2" s="388" t="s">
        <v>155</v>
      </c>
      <c r="AG2" s="389" t="s">
        <v>156</v>
      </c>
      <c r="AH2" s="388" t="s">
        <v>152</v>
      </c>
      <c r="AI2" s="388" t="s">
        <v>153</v>
      </c>
      <c r="AJ2" s="388" t="s">
        <v>154</v>
      </c>
      <c r="AK2" s="388" t="s">
        <v>155</v>
      </c>
      <c r="AL2" s="389" t="s">
        <v>156</v>
      </c>
    </row>
    <row r="3" spans="1:38" ht="34.5" customHeight="1" x14ac:dyDescent="0.25">
      <c r="A3" s="388"/>
      <c r="B3" s="388"/>
      <c r="C3" s="388"/>
      <c r="D3" s="388"/>
      <c r="E3" s="388"/>
      <c r="F3" s="393"/>
      <c r="G3" s="388"/>
      <c r="H3" s="388"/>
      <c r="I3" s="388"/>
      <c r="J3" s="388"/>
      <c r="K3" s="388"/>
      <c r="L3" s="150"/>
      <c r="M3" s="150"/>
      <c r="N3" s="388"/>
      <c r="O3" s="388"/>
      <c r="P3" s="388"/>
      <c r="Q3" s="389"/>
      <c r="R3" s="388"/>
      <c r="S3" s="392"/>
      <c r="T3" s="392"/>
      <c r="U3" s="388"/>
      <c r="V3" s="388"/>
      <c r="W3" s="389"/>
      <c r="X3" s="388"/>
      <c r="Y3" s="388"/>
      <c r="Z3" s="388"/>
      <c r="AA3" s="388"/>
      <c r="AB3" s="389"/>
      <c r="AC3" s="388"/>
      <c r="AD3" s="388"/>
      <c r="AE3" s="388"/>
      <c r="AF3" s="388"/>
      <c r="AG3" s="389"/>
      <c r="AH3" s="388"/>
      <c r="AI3" s="388"/>
      <c r="AJ3" s="388"/>
      <c r="AK3" s="388"/>
      <c r="AL3" s="389"/>
    </row>
    <row r="4" spans="1:38" ht="17.100000000000001" customHeight="1" x14ac:dyDescent="0.25">
      <c r="A4" s="151"/>
      <c r="B4" s="152" t="str">
        <f>'MCC Portail Santé 16'!B5</f>
        <v>Portail  Santé n° 16 : Semestre 1</v>
      </c>
      <c r="C4" s="152" t="str">
        <f>'MCC Portail Santé 16'!D5</f>
        <v xml:space="preserve"> </v>
      </c>
      <c r="D4" s="151"/>
      <c r="E4" s="151"/>
      <c r="F4" s="151"/>
      <c r="G4" s="151"/>
      <c r="H4" s="153"/>
      <c r="I4" s="153"/>
      <c r="J4" s="154" t="s">
        <v>32</v>
      </c>
      <c r="K4" s="155"/>
      <c r="L4" s="155"/>
      <c r="M4" s="155"/>
      <c r="N4" s="153"/>
      <c r="O4" s="153"/>
      <c r="P4" s="153"/>
      <c r="Q4" s="156"/>
      <c r="R4" s="153"/>
      <c r="S4" s="157"/>
      <c r="T4" s="158"/>
      <c r="U4" s="159"/>
      <c r="V4" s="159"/>
      <c r="W4" s="160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</row>
    <row r="5" spans="1:38" ht="16.5" customHeight="1" x14ac:dyDescent="0.25">
      <c r="A5" s="151"/>
      <c r="B5" s="161" t="e">
        <f>'MCC Portail Santé 16'!#REF!</f>
        <v>#REF!</v>
      </c>
      <c r="C5" s="151" t="e">
        <f>'MCC Portail Santé 16'!#REF!</f>
        <v>#REF!</v>
      </c>
      <c r="D5" s="151"/>
      <c r="E5" s="151"/>
      <c r="F5" s="151"/>
      <c r="G5" s="162" t="s">
        <v>157</v>
      </c>
      <c r="H5" s="153"/>
      <c r="I5" s="153"/>
      <c r="J5" s="153"/>
      <c r="K5" s="163"/>
      <c r="L5" s="163"/>
      <c r="M5" s="163"/>
      <c r="N5" s="153"/>
      <c r="O5" s="153"/>
      <c r="P5" s="153"/>
      <c r="Q5" s="156"/>
      <c r="R5" s="153"/>
      <c r="S5" s="164"/>
      <c r="T5" s="158"/>
      <c r="U5" s="159"/>
      <c r="V5" s="159"/>
      <c r="W5" s="160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</row>
    <row r="6" spans="1:38" s="170" customFormat="1" ht="27" customHeight="1" x14ac:dyDescent="0.25">
      <c r="A6" s="165"/>
      <c r="B6" s="166" t="e">
        <f>'MCC Portail Santé 16'!#REF!</f>
        <v>#REF!</v>
      </c>
      <c r="C6" s="166" t="e">
        <f>'MCC Portail Santé 16'!#REF!</f>
        <v>#REF!</v>
      </c>
      <c r="D6" s="166"/>
      <c r="E6" s="166"/>
      <c r="F6" s="166"/>
      <c r="G6" s="166"/>
      <c r="H6" s="167" t="s">
        <v>38</v>
      </c>
      <c r="I6" s="167" t="s">
        <v>38</v>
      </c>
      <c r="J6" s="168"/>
      <c r="K6" s="167"/>
      <c r="L6" s="167"/>
      <c r="M6" s="169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</row>
    <row r="7" spans="1:38" ht="29.25" customHeight="1" x14ac:dyDescent="0.25">
      <c r="A7" s="165"/>
      <c r="B7" s="171" t="e">
        <f>'MCC Portail Santé 16'!#REF!</f>
        <v>#REF!</v>
      </c>
      <c r="C7" s="172" t="e">
        <f>'MCC Portail Santé 16'!#REF!</f>
        <v>#REF!</v>
      </c>
      <c r="D7" s="173" t="s">
        <v>158</v>
      </c>
      <c r="E7" s="174" t="s">
        <v>159</v>
      </c>
      <c r="F7" s="173"/>
      <c r="G7" s="175"/>
      <c r="H7" s="176" t="s">
        <v>69</v>
      </c>
      <c r="I7" s="176" t="s">
        <v>69</v>
      </c>
      <c r="J7" s="177" t="s">
        <v>160</v>
      </c>
      <c r="K7" s="178">
        <v>417</v>
      </c>
      <c r="L7" s="178">
        <v>421</v>
      </c>
      <c r="M7" s="179">
        <f>(K7/L7)*100</f>
        <v>99.049881235154388</v>
      </c>
      <c r="N7" s="180" t="e">
        <f>'MCC Portail Santé 16'!#REF!</f>
        <v>#REF!</v>
      </c>
      <c r="O7" s="181" t="e">
        <f>'MCC Portail Santé 16'!#REF!</f>
        <v>#REF!</v>
      </c>
      <c r="P7" s="181" t="e">
        <f>'MCC Portail Santé 16'!#REF!</f>
        <v>#REF!</v>
      </c>
      <c r="Q7" s="181" t="e">
        <f>'MCC Portail Santé 16'!#REF!</f>
        <v>#REF!</v>
      </c>
      <c r="R7" s="182">
        <f>W7+AB7+AG7+AL7</f>
        <v>29.714964370546319</v>
      </c>
      <c r="S7" s="180">
        <v>1.5</v>
      </c>
      <c r="T7" s="181">
        <v>1</v>
      </c>
      <c r="U7" s="181">
        <v>20</v>
      </c>
      <c r="V7" s="183">
        <f>U7*S7</f>
        <v>30</v>
      </c>
      <c r="W7" s="184">
        <f>V7*M7%</f>
        <v>29.714964370546319</v>
      </c>
      <c r="X7" s="181"/>
      <c r="Y7" s="181"/>
      <c r="Z7" s="181"/>
      <c r="AA7" s="183"/>
      <c r="AB7" s="183"/>
      <c r="AC7" s="181"/>
      <c r="AD7" s="181"/>
      <c r="AE7" s="181"/>
      <c r="AF7" s="183"/>
      <c r="AG7" s="183"/>
      <c r="AH7" s="185"/>
      <c r="AI7" s="181"/>
      <c r="AJ7" s="181"/>
      <c r="AK7" s="183"/>
      <c r="AL7" s="183"/>
    </row>
    <row r="8" spans="1:38" ht="35.25" customHeight="1" x14ac:dyDescent="0.25">
      <c r="A8" s="165"/>
      <c r="B8" s="186" t="e">
        <f>'MCC Portail Santé 16'!#REF!</f>
        <v>#REF!</v>
      </c>
      <c r="C8" s="172" t="e">
        <f>'MCC Portail Santé 16'!#REF!</f>
        <v>#REF!</v>
      </c>
      <c r="D8" s="173" t="s">
        <v>158</v>
      </c>
      <c r="E8" s="174" t="s">
        <v>159</v>
      </c>
      <c r="F8" s="187"/>
      <c r="G8" s="188"/>
      <c r="H8" s="176" t="s">
        <v>161</v>
      </c>
      <c r="I8" s="176" t="s">
        <v>161</v>
      </c>
      <c r="J8" s="177" t="s">
        <v>162</v>
      </c>
      <c r="K8" s="189">
        <v>417</v>
      </c>
      <c r="L8" s="189">
        <v>421</v>
      </c>
      <c r="M8" s="179">
        <f>(K8/L8)*100</f>
        <v>99.049881235154388</v>
      </c>
      <c r="N8" s="180" t="e">
        <f>'MCC Portail Santé 16'!#REF!</f>
        <v>#REF!</v>
      </c>
      <c r="O8" s="181" t="e">
        <f>'MCC Portail Santé 16'!#REF!</f>
        <v>#REF!</v>
      </c>
      <c r="P8" s="181" t="e">
        <f>'MCC Portail Santé 16'!#REF!</f>
        <v>#REF!</v>
      </c>
      <c r="Q8" s="181" t="e">
        <f>'MCC Portail Santé 16'!#REF!</f>
        <v>#REF!</v>
      </c>
      <c r="R8" s="182">
        <f>W8+AB8+AG8+AL8</f>
        <v>138.17458432304039</v>
      </c>
      <c r="S8" s="180">
        <v>1.5</v>
      </c>
      <c r="T8" s="181">
        <v>1</v>
      </c>
      <c r="U8" s="181">
        <v>49</v>
      </c>
      <c r="V8" s="183">
        <f>U8*S8</f>
        <v>73.5</v>
      </c>
      <c r="W8" s="184">
        <f>V8*M8%</f>
        <v>72.801662707838474</v>
      </c>
      <c r="X8" s="181">
        <v>1</v>
      </c>
      <c r="Y8" s="181">
        <v>11</v>
      </c>
      <c r="Z8" s="181">
        <v>6</v>
      </c>
      <c r="AA8" s="183">
        <f>Y8*Z8</f>
        <v>66</v>
      </c>
      <c r="AB8" s="183">
        <f>AA8*M8%</f>
        <v>65.372921615201903</v>
      </c>
      <c r="AC8" s="181"/>
      <c r="AD8" s="181"/>
      <c r="AE8" s="181"/>
      <c r="AF8" s="183"/>
      <c r="AG8" s="183"/>
      <c r="AH8" s="185"/>
      <c r="AI8" s="181"/>
      <c r="AJ8" s="181"/>
      <c r="AK8" s="183"/>
      <c r="AL8" s="183"/>
    </row>
    <row r="9" spans="1:38" ht="24" customHeight="1" x14ac:dyDescent="0.25">
      <c r="A9" s="190"/>
      <c r="B9" s="166" t="e">
        <f>'MCC Portail Santé 16'!#REF!</f>
        <v>#REF!</v>
      </c>
      <c r="C9" s="166" t="e">
        <f>'MCC Portail Santé 16'!#REF!</f>
        <v>#REF!</v>
      </c>
      <c r="D9" s="166"/>
      <c r="E9" s="166"/>
      <c r="F9" s="166"/>
      <c r="G9" s="166"/>
      <c r="H9" s="167">
        <v>9</v>
      </c>
      <c r="I9" s="167">
        <v>9</v>
      </c>
      <c r="J9" s="191"/>
      <c r="K9" s="167"/>
      <c r="L9" s="167"/>
      <c r="M9" s="169"/>
      <c r="N9" s="167"/>
      <c r="O9" s="167"/>
      <c r="P9" s="167"/>
      <c r="Q9" s="167"/>
      <c r="R9" s="192"/>
      <c r="S9" s="167"/>
      <c r="T9" s="167"/>
      <c r="U9" s="167"/>
      <c r="V9" s="169"/>
      <c r="W9" s="169"/>
      <c r="X9" s="167"/>
      <c r="Y9" s="167"/>
      <c r="Z9" s="167"/>
      <c r="AA9" s="169"/>
      <c r="AB9" s="169"/>
      <c r="AC9" s="167"/>
      <c r="AD9" s="167"/>
      <c r="AE9" s="167"/>
      <c r="AF9" s="169"/>
      <c r="AG9" s="169"/>
      <c r="AH9" s="167"/>
      <c r="AI9" s="167"/>
      <c r="AJ9" s="167"/>
      <c r="AK9" s="169"/>
      <c r="AL9" s="169"/>
    </row>
    <row r="10" spans="1:38" ht="35.25" customHeight="1" x14ac:dyDescent="0.25">
      <c r="A10" s="190"/>
      <c r="B10" s="193" t="e">
        <f>'MCC Portail Santé 16'!#REF!</f>
        <v>#REF!</v>
      </c>
      <c r="C10" s="172" t="e">
        <f>'MCC Portail Santé 16'!#REF!</f>
        <v>#REF!</v>
      </c>
      <c r="D10" s="173" t="s">
        <v>158</v>
      </c>
      <c r="E10" s="174" t="s">
        <v>159</v>
      </c>
      <c r="F10" s="173"/>
      <c r="G10" s="175"/>
      <c r="H10" s="177" t="s">
        <v>38</v>
      </c>
      <c r="I10" s="176" t="s">
        <v>38</v>
      </c>
      <c r="J10" s="194"/>
      <c r="K10" s="178">
        <v>296</v>
      </c>
      <c r="L10" s="178">
        <v>300</v>
      </c>
      <c r="M10" s="179">
        <f>(K10/L10)*100</f>
        <v>98.666666666666671</v>
      </c>
      <c r="N10" s="180" t="e">
        <f>'MCC Portail Santé 16'!#REF!</f>
        <v>#REF!</v>
      </c>
      <c r="O10" s="181" t="e">
        <f>'MCC Portail Santé 16'!#REF!</f>
        <v>#REF!</v>
      </c>
      <c r="P10" s="181" t="e">
        <f>'MCC Portail Santé 16'!#REF!</f>
        <v>#REF!</v>
      </c>
      <c r="Q10" s="181" t="e">
        <f>'MCC Portail Santé 16'!#REF!</f>
        <v>#REF!</v>
      </c>
      <c r="R10" s="182">
        <f>W10+AB10+AG10+AL10</f>
        <v>403.05333333333334</v>
      </c>
      <c r="S10" s="180">
        <v>1.5</v>
      </c>
      <c r="T10" s="181">
        <v>1</v>
      </c>
      <c r="U10" s="181">
        <v>43</v>
      </c>
      <c r="V10" s="183">
        <f>U10*S10</f>
        <v>64.5</v>
      </c>
      <c r="W10" s="184">
        <f>V10*M10%</f>
        <v>63.64</v>
      </c>
      <c r="X10" s="181">
        <v>1</v>
      </c>
      <c r="Y10" s="181">
        <v>8</v>
      </c>
      <c r="Z10" s="181">
        <v>43</v>
      </c>
      <c r="AA10" s="183">
        <f>Y10*Z10</f>
        <v>344</v>
      </c>
      <c r="AB10" s="183">
        <f>AA10*M10%</f>
        <v>339.41333333333336</v>
      </c>
      <c r="AC10" s="181"/>
      <c r="AD10" s="181"/>
      <c r="AE10" s="181"/>
      <c r="AF10" s="183"/>
      <c r="AG10" s="183"/>
      <c r="AH10" s="185"/>
      <c r="AI10" s="181"/>
      <c r="AJ10" s="181"/>
      <c r="AK10" s="183"/>
      <c r="AL10" s="183"/>
    </row>
    <row r="11" spans="1:38" ht="23.25" customHeight="1" x14ac:dyDescent="0.25">
      <c r="A11" s="165"/>
      <c r="B11" s="166" t="e">
        <f>'MCC Portail Santé 16'!#REF!</f>
        <v>#REF!</v>
      </c>
      <c r="C11" s="166" t="e">
        <f>'MCC Portail Santé 16'!#REF!</f>
        <v>#REF!</v>
      </c>
      <c r="D11" s="166"/>
      <c r="E11" s="166"/>
      <c r="F11" s="166"/>
      <c r="G11" s="166"/>
      <c r="H11" s="167">
        <v>9</v>
      </c>
      <c r="I11" s="167">
        <v>9</v>
      </c>
      <c r="J11" s="168"/>
      <c r="K11" s="167"/>
      <c r="L11" s="167"/>
      <c r="M11" s="169"/>
      <c r="N11" s="167"/>
      <c r="O11" s="167"/>
      <c r="P11" s="167"/>
      <c r="Q11" s="167"/>
      <c r="R11" s="192"/>
      <c r="S11" s="167"/>
      <c r="T11" s="167"/>
      <c r="U11" s="167"/>
      <c r="V11" s="169"/>
      <c r="W11" s="169"/>
      <c r="X11" s="167"/>
      <c r="Y11" s="167"/>
      <c r="Z11" s="167"/>
      <c r="AA11" s="169"/>
      <c r="AB11" s="169"/>
      <c r="AC11" s="167"/>
      <c r="AD11" s="167"/>
      <c r="AE11" s="167"/>
      <c r="AF11" s="169"/>
      <c r="AG11" s="169"/>
      <c r="AH11" s="167"/>
      <c r="AI11" s="167"/>
      <c r="AJ11" s="167"/>
      <c r="AK11" s="169"/>
      <c r="AL11" s="169"/>
    </row>
    <row r="12" spans="1:38" ht="24" customHeight="1" x14ac:dyDescent="0.25">
      <c r="A12" s="165"/>
      <c r="B12" s="195" t="e">
        <f>'MCC Portail Santé 16'!#REF!</f>
        <v>#REF!</v>
      </c>
      <c r="C12" s="181" t="e">
        <f>'MCC Portail Santé 16'!#REF!</f>
        <v>#REF!</v>
      </c>
      <c r="D12" s="173" t="s">
        <v>163</v>
      </c>
      <c r="E12" s="174" t="s">
        <v>159</v>
      </c>
      <c r="F12" s="173"/>
      <c r="G12" s="175"/>
      <c r="H12" s="174">
        <v>9</v>
      </c>
      <c r="I12" s="174">
        <v>9</v>
      </c>
      <c r="J12" s="174">
        <v>27</v>
      </c>
      <c r="K12" s="178">
        <v>262</v>
      </c>
      <c r="L12" s="178">
        <v>266</v>
      </c>
      <c r="M12" s="179">
        <f>(K12/L12)*100</f>
        <v>98.496240601503757</v>
      </c>
      <c r="N12" s="180" t="e">
        <f>'MCC Portail Santé 16'!#REF!</f>
        <v>#REF!</v>
      </c>
      <c r="O12" s="181" t="e">
        <f>'MCC Portail Santé 16'!#REF!</f>
        <v>#REF!</v>
      </c>
      <c r="P12" s="181" t="e">
        <f>'MCC Portail Santé 16'!#REF!</f>
        <v>#REF!</v>
      </c>
      <c r="Q12" s="181" t="e">
        <f>'MCC Portail Santé 16'!#REF!</f>
        <v>#REF!</v>
      </c>
      <c r="R12" s="182">
        <f>W12+AB12+AG12+AL12</f>
        <v>656.47744360902266</v>
      </c>
      <c r="S12" s="180">
        <v>1.5</v>
      </c>
      <c r="T12" s="181">
        <v>1</v>
      </c>
      <c r="U12" s="181">
        <v>27</v>
      </c>
      <c r="V12" s="183">
        <f>U12*S12</f>
        <v>40.5</v>
      </c>
      <c r="W12" s="184">
        <f>V12*M12%</f>
        <v>39.890977443609025</v>
      </c>
      <c r="X12" s="181">
        <v>1</v>
      </c>
      <c r="Y12" s="181">
        <v>7</v>
      </c>
      <c r="Z12" s="181">
        <v>36</v>
      </c>
      <c r="AA12" s="183">
        <f>Y12*Z12</f>
        <v>252</v>
      </c>
      <c r="AB12" s="183">
        <f>AA12*M12%</f>
        <v>248.21052631578948</v>
      </c>
      <c r="AC12" s="181"/>
      <c r="AD12" s="181"/>
      <c r="AE12" s="181"/>
      <c r="AF12" s="183"/>
      <c r="AG12" s="183"/>
      <c r="AH12" s="185">
        <v>0.66666666666666696</v>
      </c>
      <c r="AI12" s="181">
        <v>17</v>
      </c>
      <c r="AJ12" s="181">
        <v>33</v>
      </c>
      <c r="AK12" s="196">
        <f>(AI12*AJ12)*AH12</f>
        <v>374.00000000000017</v>
      </c>
      <c r="AL12" s="196">
        <f>AK12*M12%</f>
        <v>368.37593984962422</v>
      </c>
    </row>
    <row r="13" spans="1:38" ht="23.25" customHeight="1" x14ac:dyDescent="0.25">
      <c r="A13" s="165"/>
      <c r="B13" s="166" t="e">
        <f>'MCC Portail Santé 16'!#REF!</f>
        <v>#REF!</v>
      </c>
      <c r="C13" s="166" t="e">
        <f>'MCC Portail Santé 16'!#REF!</f>
        <v>#REF!</v>
      </c>
      <c r="D13" s="166"/>
      <c r="E13" s="166"/>
      <c r="F13" s="166"/>
      <c r="G13" s="166"/>
      <c r="H13" s="167">
        <v>9</v>
      </c>
      <c r="I13" s="167">
        <v>9</v>
      </c>
      <c r="J13" s="166"/>
      <c r="K13" s="167"/>
      <c r="L13" s="167"/>
      <c r="M13" s="169"/>
      <c r="N13" s="167"/>
      <c r="O13" s="167"/>
      <c r="P13" s="167"/>
      <c r="Q13" s="167"/>
      <c r="R13" s="192"/>
      <c r="S13" s="167"/>
      <c r="T13" s="167"/>
      <c r="U13" s="167"/>
      <c r="V13" s="169"/>
      <c r="W13" s="169"/>
      <c r="X13" s="167"/>
      <c r="Y13" s="167"/>
      <c r="Z13" s="167"/>
      <c r="AA13" s="169"/>
      <c r="AB13" s="169"/>
      <c r="AC13" s="167"/>
      <c r="AD13" s="167"/>
      <c r="AE13" s="167"/>
      <c r="AF13" s="169"/>
      <c r="AG13" s="169"/>
      <c r="AH13" s="167"/>
      <c r="AI13" s="167"/>
      <c r="AJ13" s="167"/>
      <c r="AK13" s="169"/>
      <c r="AL13" s="169"/>
    </row>
    <row r="14" spans="1:38" ht="23.25" customHeight="1" x14ac:dyDescent="0.25">
      <c r="A14" s="165"/>
      <c r="B14" s="193" t="e">
        <f>'MCC Portail Santé 16'!#REF!</f>
        <v>#REF!</v>
      </c>
      <c r="C14" s="174" t="e">
        <f>'MCC Portail Santé 16'!#REF!</f>
        <v>#REF!</v>
      </c>
      <c r="D14" s="173" t="s">
        <v>158</v>
      </c>
      <c r="E14" s="174" t="s">
        <v>159</v>
      </c>
      <c r="F14" s="173"/>
      <c r="G14" s="175"/>
      <c r="H14" s="174">
        <v>9</v>
      </c>
      <c r="I14" s="174">
        <v>9</v>
      </c>
      <c r="J14" s="197" t="s">
        <v>164</v>
      </c>
      <c r="K14" s="178">
        <v>318</v>
      </c>
      <c r="L14" s="178">
        <v>342</v>
      </c>
      <c r="M14" s="179">
        <f>(K14/L14)*100</f>
        <v>92.982456140350877</v>
      </c>
      <c r="N14" s="198" t="e">
        <f>'MCC Portail Santé 16'!#REF!</f>
        <v>#REF!</v>
      </c>
      <c r="O14" s="198" t="e">
        <f>'MCC Portail Santé 16'!#REF!</f>
        <v>#REF!</v>
      </c>
      <c r="P14" s="198" t="e">
        <f>'MCC Portail Santé 16'!#REF!</f>
        <v>#REF!</v>
      </c>
      <c r="Q14" s="199" t="e">
        <f>'MCC Portail Santé 16'!#REF!</f>
        <v>#REF!</v>
      </c>
      <c r="R14" s="182">
        <f>W14+AB14+AG14+AL14</f>
        <v>439.34210526315786</v>
      </c>
      <c r="S14" s="180">
        <v>1.5</v>
      </c>
      <c r="T14" s="181">
        <v>1</v>
      </c>
      <c r="U14" s="181">
        <v>27</v>
      </c>
      <c r="V14" s="183">
        <f>U14*S14</f>
        <v>40.5</v>
      </c>
      <c r="W14" s="184">
        <f>V14*M14%</f>
        <v>37.657894736842103</v>
      </c>
      <c r="X14" s="181">
        <v>1</v>
      </c>
      <c r="Y14" s="181">
        <v>9</v>
      </c>
      <c r="Z14" s="181">
        <v>48</v>
      </c>
      <c r="AA14" s="183">
        <f>Y14*Z14</f>
        <v>432</v>
      </c>
      <c r="AB14" s="183">
        <f>AA14*M14%</f>
        <v>401.68421052631578</v>
      </c>
      <c r="AC14" s="181"/>
      <c r="AD14" s="181"/>
      <c r="AE14" s="181"/>
      <c r="AF14" s="183"/>
      <c r="AG14" s="183"/>
      <c r="AH14" s="185"/>
      <c r="AI14" s="181"/>
      <c r="AJ14" s="181"/>
      <c r="AK14" s="183"/>
      <c r="AL14" s="183"/>
    </row>
    <row r="15" spans="1:38" ht="23.25" customHeight="1" x14ac:dyDescent="0.25">
      <c r="A15" s="165"/>
      <c r="B15" s="166" t="e">
        <f>'MCC Portail Santé 16'!#REF!</f>
        <v>#REF!</v>
      </c>
      <c r="C15" s="166" t="e">
        <f>'MCC Portail Santé 16'!#REF!</f>
        <v>#REF!</v>
      </c>
      <c r="D15" s="166"/>
      <c r="E15" s="166"/>
      <c r="F15" s="166"/>
      <c r="G15" s="166"/>
      <c r="H15" s="167">
        <v>9</v>
      </c>
      <c r="I15" s="167">
        <v>9</v>
      </c>
      <c r="J15" s="166"/>
      <c r="K15" s="167"/>
      <c r="L15" s="167"/>
      <c r="M15" s="169"/>
      <c r="N15" s="167"/>
      <c r="O15" s="167"/>
      <c r="P15" s="167"/>
      <c r="Q15" s="167"/>
      <c r="R15" s="192"/>
      <c r="S15" s="167"/>
      <c r="T15" s="167"/>
      <c r="U15" s="167"/>
      <c r="V15" s="169"/>
      <c r="W15" s="169"/>
      <c r="X15" s="167"/>
      <c r="Y15" s="167"/>
      <c r="Z15" s="167"/>
      <c r="AA15" s="169"/>
      <c r="AB15" s="169"/>
      <c r="AC15" s="167"/>
      <c r="AD15" s="167"/>
      <c r="AE15" s="167"/>
      <c r="AF15" s="169"/>
      <c r="AG15" s="169"/>
      <c r="AH15" s="167"/>
      <c r="AI15" s="167"/>
      <c r="AJ15" s="167"/>
      <c r="AK15" s="169"/>
      <c r="AL15" s="169"/>
    </row>
    <row r="16" spans="1:38" ht="27.75" customHeight="1" x14ac:dyDescent="0.25">
      <c r="A16" s="165"/>
      <c r="B16" s="200" t="e">
        <f>'MCC Portail Santé 16'!#REF!</f>
        <v>#REF!</v>
      </c>
      <c r="C16" s="201" t="e">
        <f>'MCC Portail Santé 16'!#REF!</f>
        <v>#REF!</v>
      </c>
      <c r="D16" s="173" t="s">
        <v>158</v>
      </c>
      <c r="E16" s="174" t="s">
        <v>159</v>
      </c>
      <c r="F16" s="173"/>
      <c r="G16" s="175"/>
      <c r="H16" s="174">
        <v>9</v>
      </c>
      <c r="I16" s="174">
        <v>9</v>
      </c>
      <c r="J16" s="197" t="s">
        <v>165</v>
      </c>
      <c r="K16" s="178">
        <v>246</v>
      </c>
      <c r="L16" s="178">
        <v>250</v>
      </c>
      <c r="M16" s="179">
        <f>(K16/L16)*100</f>
        <v>98.4</v>
      </c>
      <c r="N16" s="198" t="e">
        <f>'MCC Portail Santé 16'!#REF!</f>
        <v>#REF!</v>
      </c>
      <c r="O16" s="198" t="e">
        <f>'MCC Portail Santé 16'!#REF!</f>
        <v>#REF!</v>
      </c>
      <c r="P16" s="198" t="e">
        <f>'MCC Portail Santé 16'!#REF!</f>
        <v>#REF!</v>
      </c>
      <c r="Q16" s="199" t="e">
        <f>'MCC Portail Santé 16'!#REF!</f>
        <v>#REF!</v>
      </c>
      <c r="R16" s="182">
        <f>W16+AB16+AG16+AL16</f>
        <v>81.180000000000007</v>
      </c>
      <c r="S16" s="180">
        <v>1.5</v>
      </c>
      <c r="T16" s="181">
        <v>1</v>
      </c>
      <c r="U16" s="181">
        <v>55</v>
      </c>
      <c r="V16" s="183">
        <f>U16*S16</f>
        <v>82.5</v>
      </c>
      <c r="W16" s="184">
        <f>V16*M16%</f>
        <v>81.180000000000007</v>
      </c>
      <c r="X16" s="181">
        <v>1</v>
      </c>
      <c r="Y16" s="181">
        <v>7</v>
      </c>
      <c r="Z16" s="181">
        <v>0</v>
      </c>
      <c r="AA16" s="183">
        <f>Y16*Z16</f>
        <v>0</v>
      </c>
      <c r="AB16" s="183">
        <f>AA16*M16%</f>
        <v>0</v>
      </c>
      <c r="AC16" s="181"/>
      <c r="AD16" s="181"/>
      <c r="AE16" s="181"/>
      <c r="AF16" s="183"/>
      <c r="AG16" s="183"/>
      <c r="AH16" s="185"/>
      <c r="AI16" s="181"/>
      <c r="AJ16" s="181"/>
      <c r="AK16" s="183"/>
      <c r="AL16" s="183"/>
    </row>
    <row r="17" spans="1:38" ht="23.25" customHeight="1" x14ac:dyDescent="0.25">
      <c r="A17" s="165"/>
      <c r="B17" s="166" t="e">
        <f>'MCC Portail Santé 16'!#REF!</f>
        <v>#REF!</v>
      </c>
      <c r="C17" s="166" t="e">
        <f>'MCC Portail Santé 16'!#REF!</f>
        <v>#REF!</v>
      </c>
      <c r="D17" s="166"/>
      <c r="E17" s="166"/>
      <c r="F17" s="166"/>
      <c r="G17" s="166"/>
      <c r="H17" s="167"/>
      <c r="I17" s="167"/>
      <c r="J17" s="166"/>
      <c r="K17" s="167"/>
      <c r="L17" s="167"/>
      <c r="M17" s="169"/>
      <c r="N17" s="167"/>
      <c r="O17" s="167"/>
      <c r="P17" s="167"/>
      <c r="Q17" s="167"/>
      <c r="R17" s="192"/>
      <c r="S17" s="167"/>
      <c r="T17" s="167"/>
      <c r="U17" s="167"/>
      <c r="V17" s="169"/>
      <c r="W17" s="169"/>
      <c r="X17" s="167"/>
      <c r="Y17" s="167"/>
      <c r="Z17" s="167"/>
      <c r="AA17" s="169"/>
      <c r="AB17" s="169"/>
      <c r="AC17" s="167"/>
      <c r="AD17" s="167"/>
      <c r="AE17" s="167"/>
      <c r="AF17" s="169"/>
      <c r="AG17" s="169"/>
      <c r="AH17" s="167"/>
      <c r="AI17" s="167"/>
      <c r="AJ17" s="167"/>
      <c r="AK17" s="169"/>
      <c r="AL17" s="169"/>
    </row>
    <row r="18" spans="1:38" ht="23.25" customHeight="1" x14ac:dyDescent="0.25">
      <c r="A18" s="165"/>
      <c r="B18" s="200" t="e">
        <f>'MCC Portail Santé 16'!#REF!</f>
        <v>#REF!</v>
      </c>
      <c r="C18" s="174" t="e">
        <f>'MCC Portail Santé 16'!#REF!</f>
        <v>#REF!</v>
      </c>
      <c r="D18" s="173" t="s">
        <v>158</v>
      </c>
      <c r="E18" s="174" t="s">
        <v>159</v>
      </c>
      <c r="F18" s="173"/>
      <c r="G18" s="175"/>
      <c r="H18" s="174">
        <v>9</v>
      </c>
      <c r="I18" s="174">
        <v>9</v>
      </c>
      <c r="J18" s="197"/>
      <c r="K18" s="178">
        <v>235</v>
      </c>
      <c r="L18" s="178">
        <v>239</v>
      </c>
      <c r="M18" s="179">
        <f>(K18/L18)*100</f>
        <v>98.326359832635973</v>
      </c>
      <c r="N18" s="202" t="e">
        <f>'MCC Portail Santé 16'!#REF!</f>
        <v>#REF!</v>
      </c>
      <c r="O18" s="202" t="e">
        <f>'MCC Portail Santé 16'!#REF!</f>
        <v>#REF!</v>
      </c>
      <c r="P18" s="199" t="e">
        <f>'MCC Portail Santé 16'!#REF!</f>
        <v>#REF!</v>
      </c>
      <c r="Q18" s="202" t="e">
        <f>'MCC Portail Santé 16'!#REF!</f>
        <v>#REF!</v>
      </c>
      <c r="R18" s="182">
        <f>W18+AB18+AG18+AL18</f>
        <v>434.11087866108795</v>
      </c>
      <c r="S18" s="180">
        <v>1.5</v>
      </c>
      <c r="T18" s="181">
        <v>1</v>
      </c>
      <c r="U18" s="181">
        <v>9</v>
      </c>
      <c r="V18" s="183">
        <f>U18*S18</f>
        <v>13.5</v>
      </c>
      <c r="W18" s="184">
        <f>V18*M18%</f>
        <v>13.274058577405855</v>
      </c>
      <c r="X18" s="181">
        <v>1</v>
      </c>
      <c r="Y18" s="181">
        <v>6</v>
      </c>
      <c r="Z18" s="181">
        <v>9</v>
      </c>
      <c r="AA18" s="183">
        <f>Y18*Z18</f>
        <v>54</v>
      </c>
      <c r="AB18" s="183">
        <f>AA18*M18%</f>
        <v>53.096234309623419</v>
      </c>
      <c r="AC18" s="181"/>
      <c r="AD18" s="181"/>
      <c r="AE18" s="181"/>
      <c r="AF18" s="183"/>
      <c r="AG18" s="183"/>
      <c r="AH18" s="185">
        <v>0.66666666666666696</v>
      </c>
      <c r="AI18" s="181">
        <v>17</v>
      </c>
      <c r="AJ18" s="181">
        <v>33</v>
      </c>
      <c r="AK18" s="196">
        <f>(AI18*AJ18)*AH18</f>
        <v>374.00000000000017</v>
      </c>
      <c r="AL18" s="196">
        <f>AK18*M18%</f>
        <v>367.74058577405867</v>
      </c>
    </row>
    <row r="19" spans="1:38" ht="23.25" customHeight="1" x14ac:dyDescent="0.25">
      <c r="A19" s="165"/>
      <c r="B19" s="200" t="e">
        <f>'MCC Portail Santé 16'!#REF!</f>
        <v>#REF!</v>
      </c>
      <c r="C19" s="174" t="e">
        <f>'MCC Portail Santé 16'!#REF!</f>
        <v>#REF!</v>
      </c>
      <c r="D19" s="173" t="s">
        <v>158</v>
      </c>
      <c r="E19" s="174" t="s">
        <v>159</v>
      </c>
      <c r="F19" s="173"/>
      <c r="G19" s="175"/>
      <c r="H19" s="174"/>
      <c r="I19" s="174"/>
      <c r="J19" s="198"/>
      <c r="K19" s="178">
        <v>235</v>
      </c>
      <c r="L19" s="178">
        <v>239</v>
      </c>
      <c r="M19" s="179">
        <f>(K19/L19)*100</f>
        <v>98.326359832635973</v>
      </c>
      <c r="N19" s="202" t="e">
        <f>'MCC Portail Santé 16'!#REF!</f>
        <v>#REF!</v>
      </c>
      <c r="O19" s="202" t="e">
        <f>'MCC Portail Santé 16'!#REF!</f>
        <v>#REF!</v>
      </c>
      <c r="P19" s="199" t="e">
        <f>'MCC Portail Santé 16'!#REF!</f>
        <v>#REF!</v>
      </c>
      <c r="Q19" s="202" t="e">
        <f>'MCC Portail Santé 16'!#REF!</f>
        <v>#REF!</v>
      </c>
      <c r="R19" s="182">
        <f>W19+AB19+AG19+AL19</f>
        <v>478.35774058577414</v>
      </c>
      <c r="S19" s="180">
        <v>1.5</v>
      </c>
      <c r="T19" s="181">
        <v>1</v>
      </c>
      <c r="U19" s="181">
        <v>15</v>
      </c>
      <c r="V19" s="183">
        <f>U19*S19</f>
        <v>22.5</v>
      </c>
      <c r="W19" s="184">
        <f>V19*M19%</f>
        <v>22.123430962343093</v>
      </c>
      <c r="X19" s="181">
        <v>1</v>
      </c>
      <c r="Y19" s="181">
        <v>6</v>
      </c>
      <c r="Z19" s="181">
        <v>15</v>
      </c>
      <c r="AA19" s="183">
        <f>Y19*Z19</f>
        <v>90</v>
      </c>
      <c r="AB19" s="183">
        <f>AA19*M19%</f>
        <v>88.493723849372373</v>
      </c>
      <c r="AC19" s="181"/>
      <c r="AD19" s="181"/>
      <c r="AE19" s="181"/>
      <c r="AF19" s="183"/>
      <c r="AG19" s="183"/>
      <c r="AH19" s="185">
        <v>0.66666666666666696</v>
      </c>
      <c r="AI19" s="181">
        <v>17</v>
      </c>
      <c r="AJ19" s="181">
        <v>33</v>
      </c>
      <c r="AK19" s="196">
        <f>(AI19*AJ19)*AH19</f>
        <v>374.00000000000017</v>
      </c>
      <c r="AL19" s="196">
        <f>AK19*M19%</f>
        <v>367.74058577405867</v>
      </c>
    </row>
    <row r="20" spans="1:38" ht="23.25" customHeight="1" x14ac:dyDescent="0.25">
      <c r="A20" s="165"/>
      <c r="B20" s="200" t="e">
        <f>'MCC Portail Santé 16'!#REF!</f>
        <v>#REF!</v>
      </c>
      <c r="C20" s="174" t="e">
        <f>'MCC Portail Santé 16'!#REF!</f>
        <v>#REF!</v>
      </c>
      <c r="D20" s="173" t="s">
        <v>158</v>
      </c>
      <c r="E20" s="174" t="s">
        <v>159</v>
      </c>
      <c r="F20" s="173"/>
      <c r="G20" s="175"/>
      <c r="H20" s="174"/>
      <c r="I20" s="174"/>
      <c r="J20" s="198"/>
      <c r="K20" s="178">
        <v>235</v>
      </c>
      <c r="L20" s="178">
        <v>239</v>
      </c>
      <c r="M20" s="179">
        <f>(K20/L20)*100</f>
        <v>98.326359832635973</v>
      </c>
      <c r="N20" s="203" t="e">
        <f>'MCC Portail Santé 16'!#REF!</f>
        <v>#REF!</v>
      </c>
      <c r="O20" s="203" t="e">
        <f>'MCC Portail Santé 16'!#REF!</f>
        <v>#REF!</v>
      </c>
      <c r="P20" s="203" t="e">
        <f>'MCC Portail Santé 16'!#REF!</f>
        <v>#REF!</v>
      </c>
      <c r="Q20" s="199" t="e">
        <f>'MCC Portail Santé 16'!#REF!</f>
        <v>#REF!</v>
      </c>
      <c r="R20" s="182">
        <f>W20+AB20+AG20+AL20</f>
        <v>72.269874476987439</v>
      </c>
      <c r="S20" s="180">
        <v>1.5</v>
      </c>
      <c r="T20" s="181">
        <v>1</v>
      </c>
      <c r="U20" s="181">
        <v>9</v>
      </c>
      <c r="V20" s="183">
        <f>U20*S20</f>
        <v>13.5</v>
      </c>
      <c r="W20" s="184">
        <f>V20*M20%</f>
        <v>13.274058577405855</v>
      </c>
      <c r="X20" s="181">
        <v>1</v>
      </c>
      <c r="Y20" s="181">
        <v>6</v>
      </c>
      <c r="Z20" s="181">
        <v>10</v>
      </c>
      <c r="AA20" s="183">
        <f>Y20*Z20</f>
        <v>60</v>
      </c>
      <c r="AB20" s="183">
        <f>AA20*M20%</f>
        <v>58.995815899581579</v>
      </c>
      <c r="AC20" s="181"/>
      <c r="AD20" s="181"/>
      <c r="AE20" s="181"/>
      <c r="AF20" s="183"/>
      <c r="AG20" s="183"/>
      <c r="AH20" s="185"/>
      <c r="AI20" s="181"/>
      <c r="AJ20" s="181"/>
      <c r="AK20" s="183"/>
      <c r="AL20" s="183"/>
    </row>
    <row r="21" spans="1:38" ht="23.25" customHeight="1" x14ac:dyDescent="0.25">
      <c r="A21" s="204"/>
      <c r="B21" s="205" t="e">
        <f>'MCC Portail Santé 16'!#REF!</f>
        <v>#REF!</v>
      </c>
      <c r="C21" s="206" t="e">
        <f>'MCC Portail Santé 16'!#REF!</f>
        <v>#REF!</v>
      </c>
      <c r="D21" s="204"/>
      <c r="E21" s="174" t="s">
        <v>159</v>
      </c>
      <c r="F21" s="206"/>
      <c r="G21" s="206"/>
      <c r="H21" s="207" t="s">
        <v>69</v>
      </c>
      <c r="I21" s="208" t="s">
        <v>69</v>
      </c>
      <c r="J21" s="206"/>
      <c r="K21" s="209">
        <v>586</v>
      </c>
      <c r="L21" s="210">
        <v>606</v>
      </c>
      <c r="M21" s="179">
        <f>(K21/L21)*100</f>
        <v>96.699669966996709</v>
      </c>
      <c r="N21" s="209" t="e">
        <f>'MCC Portail Santé 16'!#REF!</f>
        <v>#REF!</v>
      </c>
      <c r="O21" s="209" t="e">
        <f>'MCC Portail Santé 16'!#REF!</f>
        <v>#REF!</v>
      </c>
      <c r="P21" s="210" t="e">
        <f>'MCC Portail Santé 16'!#REF!</f>
        <v>#REF!</v>
      </c>
      <c r="Q21" s="210" t="e">
        <f>'MCC Portail Santé 16'!#REF!</f>
        <v>#REF!</v>
      </c>
      <c r="R21" s="182">
        <f>W21+AB21+AG21+AL21</f>
        <v>371.32673267326732</v>
      </c>
      <c r="S21" s="180"/>
      <c r="T21" s="181"/>
      <c r="U21" s="181"/>
      <c r="V21" s="183"/>
      <c r="W21" s="184"/>
      <c r="X21" s="181">
        <v>1</v>
      </c>
      <c r="Y21" s="181">
        <v>16</v>
      </c>
      <c r="Z21" s="181">
        <v>24</v>
      </c>
      <c r="AA21" s="183">
        <f>Y21*Z21</f>
        <v>384</v>
      </c>
      <c r="AB21" s="183">
        <f>AA21*M21%</f>
        <v>371.32673267326732</v>
      </c>
      <c r="AC21" s="181"/>
      <c r="AD21" s="209"/>
      <c r="AE21" s="209"/>
      <c r="AF21" s="211"/>
      <c r="AG21" s="211"/>
      <c r="AH21" s="185"/>
      <c r="AI21" s="209"/>
      <c r="AJ21" s="210"/>
      <c r="AK21" s="211"/>
      <c r="AL21" s="212"/>
    </row>
    <row r="22" spans="1:38" ht="23.25" customHeight="1" x14ac:dyDescent="0.25">
      <c r="A22" s="386" t="s">
        <v>166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213"/>
      <c r="M22" s="213">
        <f>(75*3)+24</f>
        <v>249</v>
      </c>
      <c r="N22" s="214" t="e">
        <f>SUM(N6:N21)</f>
        <v>#REF!</v>
      </c>
      <c r="O22" s="214" t="e">
        <f>SUM(O6:O21)</f>
        <v>#REF!</v>
      </c>
      <c r="P22" s="214" t="e">
        <f>SUM(P6:P21)</f>
        <v>#REF!</v>
      </c>
      <c r="Q22" s="214" t="e">
        <f>SUM(Q6:Q21)</f>
        <v>#REF!</v>
      </c>
      <c r="R22" s="215">
        <f>SUM(R7:R21)</f>
        <v>3104.0076572962171</v>
      </c>
      <c r="S22" s="216"/>
      <c r="T22" s="216"/>
      <c r="U22" s="217"/>
      <c r="V22" s="217"/>
      <c r="W22" s="216"/>
      <c r="X22" s="218"/>
      <c r="Y22" s="216"/>
      <c r="Z22" s="217"/>
      <c r="AA22" s="217"/>
      <c r="AB22" s="216"/>
      <c r="AC22" s="218"/>
      <c r="AD22" s="219"/>
      <c r="AE22" s="219"/>
      <c r="AF22" s="219"/>
      <c r="AG22" s="219"/>
      <c r="AH22" s="220"/>
      <c r="AI22" s="219"/>
      <c r="AJ22" s="221"/>
      <c r="AK22" s="221"/>
      <c r="AL22" s="221"/>
    </row>
    <row r="23" spans="1:38" ht="23.25" customHeight="1" x14ac:dyDescent="0.25">
      <c r="A23" s="222"/>
      <c r="B23" s="223" t="e">
        <f>'MCC Portail Santé 16'!#REF!</f>
        <v>#REF!</v>
      </c>
      <c r="C23" s="153" t="e">
        <f>'MCC Portail Santé 16'!#REF!</f>
        <v>#REF!</v>
      </c>
      <c r="D23" s="151"/>
      <c r="E23" s="151"/>
      <c r="F23" s="151"/>
      <c r="G23" s="162" t="s">
        <v>167</v>
      </c>
      <c r="H23" s="153"/>
      <c r="I23" s="153"/>
      <c r="J23" s="153"/>
      <c r="K23" s="224"/>
      <c r="L23" s="224"/>
      <c r="M23" s="224"/>
      <c r="N23" s="153"/>
      <c r="O23" s="153"/>
      <c r="P23" s="153"/>
      <c r="Q23" s="156"/>
      <c r="R23" s="225"/>
      <c r="S23" s="226"/>
      <c r="T23" s="154"/>
      <c r="U23" s="154"/>
      <c r="V23" s="154"/>
      <c r="W23" s="227"/>
      <c r="X23" s="154"/>
      <c r="Y23" s="154"/>
      <c r="Z23" s="154"/>
      <c r="AA23" s="154"/>
      <c r="AB23" s="154"/>
      <c r="AC23" s="154"/>
      <c r="AD23" s="154"/>
      <c r="AE23" s="159"/>
      <c r="AF23" s="159"/>
      <c r="AG23" s="159"/>
      <c r="AH23" s="159"/>
      <c r="AI23" s="159"/>
      <c r="AJ23" s="159"/>
      <c r="AK23" s="159"/>
      <c r="AL23" s="159"/>
    </row>
    <row r="24" spans="1:38" s="170" customFormat="1" ht="27" customHeight="1" x14ac:dyDescent="0.25">
      <c r="A24" s="165"/>
      <c r="B24" s="166" t="e">
        <f>'MCC Portail Santé 16'!#REF!</f>
        <v>#REF!</v>
      </c>
      <c r="C24" s="166" t="e">
        <f>'MCC Portail Santé 16'!#REF!</f>
        <v>#REF!</v>
      </c>
      <c r="D24" s="166"/>
      <c r="E24" s="166"/>
      <c r="F24" s="166"/>
      <c r="G24" s="166"/>
      <c r="H24" s="167">
        <v>14</v>
      </c>
      <c r="I24" s="167">
        <v>14</v>
      </c>
      <c r="J24" s="168"/>
      <c r="K24" s="166"/>
      <c r="L24" s="166"/>
      <c r="M24" s="166"/>
      <c r="N24" s="166"/>
      <c r="O24" s="166"/>
      <c r="P24" s="166"/>
      <c r="Q24" s="166"/>
      <c r="R24" s="228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</row>
    <row r="25" spans="1:38" ht="29.25" customHeight="1" x14ac:dyDescent="0.25">
      <c r="A25" s="165"/>
      <c r="B25" s="171" t="e">
        <f>'MCC Portail Santé 16'!#REF!</f>
        <v>#REF!</v>
      </c>
      <c r="C25" s="172" t="e">
        <f>'MCC Portail Santé 16'!#REF!</f>
        <v>#REF!</v>
      </c>
      <c r="D25" s="173" t="s">
        <v>158</v>
      </c>
      <c r="E25" s="173"/>
      <c r="F25" s="173"/>
      <c r="G25" s="175"/>
      <c r="H25" s="176" t="s">
        <v>69</v>
      </c>
      <c r="I25" s="209">
        <v>3</v>
      </c>
      <c r="J25" s="177" t="s">
        <v>160</v>
      </c>
      <c r="K25" s="178">
        <v>280</v>
      </c>
      <c r="L25" s="178">
        <v>280</v>
      </c>
      <c r="M25" s="179">
        <f>(K25/L25)*100</f>
        <v>100</v>
      </c>
      <c r="N25" s="180" t="e">
        <f>'MCC Portail Santé 16'!#REF!</f>
        <v>#REF!</v>
      </c>
      <c r="O25" s="181" t="e">
        <f>'MCC Portail Santé 16'!#REF!</f>
        <v>#REF!</v>
      </c>
      <c r="P25" s="181" t="e">
        <f>'MCC Portail Santé 16'!#REF!</f>
        <v>#REF!</v>
      </c>
      <c r="Q25" s="181" t="e">
        <f>'MCC Portail Santé 16'!#REF!</f>
        <v>#REF!</v>
      </c>
      <c r="R25" s="182">
        <f>W25+AB25+AG25+AL25</f>
        <v>49.5</v>
      </c>
      <c r="S25" s="180">
        <v>1.5</v>
      </c>
      <c r="T25" s="181">
        <v>1</v>
      </c>
      <c r="U25" s="181">
        <v>19</v>
      </c>
      <c r="V25" s="183">
        <f>U25*S25</f>
        <v>28.5</v>
      </c>
      <c r="W25" s="184">
        <f>V25*M25%</f>
        <v>28.5</v>
      </c>
      <c r="X25" s="181">
        <v>1</v>
      </c>
      <c r="Y25" s="181">
        <v>7</v>
      </c>
      <c r="Z25" s="181">
        <v>3</v>
      </c>
      <c r="AA25" s="183">
        <f>Y25*Z25</f>
        <v>21</v>
      </c>
      <c r="AB25" s="183">
        <f>AA25*M25%</f>
        <v>21</v>
      </c>
      <c r="AC25" s="181"/>
      <c r="AD25" s="181"/>
      <c r="AE25" s="229"/>
      <c r="AF25" s="229"/>
      <c r="AG25" s="229"/>
      <c r="AH25" s="185"/>
      <c r="AI25" s="181"/>
      <c r="AJ25" s="181"/>
      <c r="AK25" s="196"/>
      <c r="AL25" s="229"/>
    </row>
    <row r="26" spans="1:38" ht="29.25" customHeight="1" x14ac:dyDescent="0.25">
      <c r="A26" s="165"/>
      <c r="B26" s="171" t="e">
        <f>'MCC Portail Santé 16'!#REF!</f>
        <v>#REF!</v>
      </c>
      <c r="C26" s="172" t="e">
        <f>'MCC Portail Santé 16'!#REF!</f>
        <v>#REF!</v>
      </c>
      <c r="D26" s="173" t="s">
        <v>158</v>
      </c>
      <c r="E26" s="173"/>
      <c r="F26" s="173"/>
      <c r="G26" s="175"/>
      <c r="H26" s="176" t="s">
        <v>69</v>
      </c>
      <c r="I26" s="230">
        <v>3</v>
      </c>
      <c r="J26" s="177" t="s">
        <v>160</v>
      </c>
      <c r="K26" s="178">
        <v>280</v>
      </c>
      <c r="L26" s="178">
        <v>280</v>
      </c>
      <c r="M26" s="179">
        <f>(K26/L26)*100</f>
        <v>100</v>
      </c>
      <c r="N26" s="180" t="e">
        <f>'MCC Portail Santé 16'!#REF!</f>
        <v>#REF!</v>
      </c>
      <c r="O26" s="181" t="e">
        <f>'MCC Portail Santé 16'!#REF!</f>
        <v>#REF!</v>
      </c>
      <c r="P26" s="181" t="e">
        <f>'MCC Portail Santé 16'!#REF!</f>
        <v>#REF!</v>
      </c>
      <c r="Q26" s="181" t="e">
        <f>'MCC Portail Santé 16'!#REF!</f>
        <v>#REF!</v>
      </c>
      <c r="R26" s="182">
        <f>W26+AB26+AG26+AL26</f>
        <v>99</v>
      </c>
      <c r="S26" s="180">
        <v>1.5</v>
      </c>
      <c r="T26" s="181">
        <v>1</v>
      </c>
      <c r="U26" s="181">
        <v>10</v>
      </c>
      <c r="V26" s="183">
        <f>U26*S26</f>
        <v>15</v>
      </c>
      <c r="W26" s="184">
        <f>V26*M26%</f>
        <v>15</v>
      </c>
      <c r="X26" s="181">
        <v>1</v>
      </c>
      <c r="Y26" s="181">
        <v>7</v>
      </c>
      <c r="Z26" s="181">
        <v>12</v>
      </c>
      <c r="AA26" s="183">
        <f>Y26*Z26</f>
        <v>84</v>
      </c>
      <c r="AB26" s="183">
        <f>AA26*M26%</f>
        <v>84</v>
      </c>
      <c r="AC26" s="181"/>
      <c r="AD26" s="181"/>
      <c r="AE26" s="229"/>
      <c r="AF26" s="229"/>
      <c r="AG26" s="229"/>
      <c r="AH26" s="185"/>
      <c r="AI26" s="181"/>
      <c r="AJ26" s="181"/>
      <c r="AK26" s="196"/>
      <c r="AL26" s="229"/>
    </row>
    <row r="27" spans="1:38" ht="29.25" customHeight="1" x14ac:dyDescent="0.25">
      <c r="A27" s="165"/>
      <c r="B27" s="171" t="e">
        <f>'MCC Portail Santé 16'!#REF!</f>
        <v>#REF!</v>
      </c>
      <c r="C27" s="172" t="e">
        <f>'MCC Portail Santé 16'!#REF!</f>
        <v>#REF!</v>
      </c>
      <c r="D27" s="173" t="s">
        <v>158</v>
      </c>
      <c r="E27" s="173"/>
      <c r="F27" s="173"/>
      <c r="G27" s="175"/>
      <c r="H27" s="176" t="s">
        <v>69</v>
      </c>
      <c r="I27" s="209">
        <v>3</v>
      </c>
      <c r="J27" s="177" t="s">
        <v>160</v>
      </c>
      <c r="K27" s="178">
        <v>280</v>
      </c>
      <c r="L27" s="178">
        <v>280</v>
      </c>
      <c r="M27" s="179">
        <f>(K27/L27)*100</f>
        <v>100</v>
      </c>
      <c r="N27" s="180" t="e">
        <f>'MCC Portail Santé 16'!#REF!</f>
        <v>#REF!</v>
      </c>
      <c r="O27" s="181" t="e">
        <f>'MCC Portail Santé 16'!#REF!</f>
        <v>#REF!</v>
      </c>
      <c r="P27" s="181" t="e">
        <f>'MCC Portail Santé 16'!#REF!</f>
        <v>#REF!</v>
      </c>
      <c r="Q27" s="181" t="e">
        <f>'MCC Portail Santé 16'!#REF!</f>
        <v>#REF!</v>
      </c>
      <c r="R27" s="182">
        <f>W27+AB27+AG27+AL27</f>
        <v>66</v>
      </c>
      <c r="S27" s="180">
        <v>1.5</v>
      </c>
      <c r="T27" s="181">
        <v>1</v>
      </c>
      <c r="U27" s="181">
        <v>16</v>
      </c>
      <c r="V27" s="183">
        <f>U27*S27</f>
        <v>24</v>
      </c>
      <c r="W27" s="184">
        <f>V27*M27%</f>
        <v>24</v>
      </c>
      <c r="X27" s="181">
        <v>1</v>
      </c>
      <c r="Y27" s="181">
        <v>7</v>
      </c>
      <c r="Z27" s="181">
        <v>6</v>
      </c>
      <c r="AA27" s="183">
        <f>Y27*Z27</f>
        <v>42</v>
      </c>
      <c r="AB27" s="183">
        <f>AA27*M27%</f>
        <v>42</v>
      </c>
      <c r="AC27" s="181"/>
      <c r="AD27" s="181"/>
      <c r="AE27" s="229"/>
      <c r="AF27" s="229"/>
      <c r="AG27" s="229"/>
      <c r="AH27" s="185"/>
      <c r="AI27" s="181"/>
      <c r="AJ27" s="181"/>
      <c r="AK27" s="196"/>
      <c r="AL27" s="229"/>
    </row>
    <row r="28" spans="1:38" ht="35.25" customHeight="1" x14ac:dyDescent="0.25">
      <c r="A28" s="165"/>
      <c r="B28" s="186" t="e">
        <f>'MCC Portail Santé 16'!#REF!</f>
        <v>#REF!</v>
      </c>
      <c r="C28" s="172" t="e">
        <f>'MCC Portail Santé 16'!#REF!</f>
        <v>#REF!</v>
      </c>
      <c r="D28" s="173" t="s">
        <v>158</v>
      </c>
      <c r="E28" s="187"/>
      <c r="F28" s="187"/>
      <c r="G28" s="188"/>
      <c r="H28" s="176" t="s">
        <v>113</v>
      </c>
      <c r="I28" s="209">
        <v>2</v>
      </c>
      <c r="J28" s="177" t="s">
        <v>162</v>
      </c>
      <c r="K28" s="178">
        <v>280</v>
      </c>
      <c r="L28" s="178">
        <v>280</v>
      </c>
      <c r="M28" s="179">
        <f>(K28/L28)*100</f>
        <v>100</v>
      </c>
      <c r="N28" s="180" t="e">
        <f>'MCC Portail Santé 16'!#REF!</f>
        <v>#REF!</v>
      </c>
      <c r="O28" s="181" t="e">
        <f>'MCC Portail Santé 16'!#REF!</f>
        <v>#REF!</v>
      </c>
      <c r="P28" s="181" t="e">
        <f>'MCC Portail Santé 16'!#REF!</f>
        <v>#REF!</v>
      </c>
      <c r="Q28" s="181" t="e">
        <f>'MCC Portail Santé 16'!#REF!</f>
        <v>#REF!</v>
      </c>
      <c r="R28" s="182">
        <f>W28+AB28+AG28+AL28</f>
        <v>24</v>
      </c>
      <c r="S28" s="180">
        <v>1.5</v>
      </c>
      <c r="T28" s="181">
        <v>1</v>
      </c>
      <c r="U28" s="181">
        <v>16</v>
      </c>
      <c r="V28" s="183">
        <f>U28*S28</f>
        <v>24</v>
      </c>
      <c r="W28" s="184">
        <f>V28*M28%</f>
        <v>24</v>
      </c>
      <c r="X28" s="181"/>
      <c r="Y28" s="181"/>
      <c r="Z28" s="181"/>
      <c r="AA28" s="183"/>
      <c r="AB28" s="183"/>
      <c r="AC28" s="181"/>
      <c r="AD28" s="181"/>
      <c r="AE28" s="229"/>
      <c r="AF28" s="229"/>
      <c r="AG28" s="229"/>
      <c r="AH28" s="185"/>
      <c r="AI28" s="181"/>
      <c r="AJ28" s="181"/>
      <c r="AK28" s="196"/>
      <c r="AL28" s="229"/>
    </row>
    <row r="29" spans="1:38" ht="35.25" customHeight="1" x14ac:dyDescent="0.25">
      <c r="A29" s="165"/>
      <c r="B29" s="186" t="e">
        <f>'MCC Portail Santé 16'!#REF!</f>
        <v>#REF!</v>
      </c>
      <c r="C29" s="172" t="e">
        <f>'MCC Portail Santé 16'!#REF!</f>
        <v>#REF!</v>
      </c>
      <c r="D29" s="173" t="s">
        <v>158</v>
      </c>
      <c r="E29" s="187"/>
      <c r="F29" s="187"/>
      <c r="G29" s="188"/>
      <c r="H29" s="176" t="s">
        <v>69</v>
      </c>
      <c r="I29" s="209">
        <v>3</v>
      </c>
      <c r="J29" s="177" t="s">
        <v>162</v>
      </c>
      <c r="K29" s="178">
        <v>280</v>
      </c>
      <c r="L29" s="178">
        <v>280</v>
      </c>
      <c r="M29" s="179">
        <f>(K29/L29)*100</f>
        <v>100</v>
      </c>
      <c r="N29" s="180" t="e">
        <f>'MCC Portail Santé 16'!#REF!</f>
        <v>#REF!</v>
      </c>
      <c r="O29" s="181" t="e">
        <f>'MCC Portail Santé 16'!#REF!</f>
        <v>#REF!</v>
      </c>
      <c r="P29" s="181" t="e">
        <f>'MCC Portail Santé 16'!#REF!</f>
        <v>#REF!</v>
      </c>
      <c r="Q29" s="181" t="e">
        <f>'MCC Portail Santé 16'!#REF!</f>
        <v>#REF!</v>
      </c>
      <c r="R29" s="182">
        <f>W29+AB29+AG29+AL29</f>
        <v>374.00000000000017</v>
      </c>
      <c r="S29" s="180"/>
      <c r="T29" s="181"/>
      <c r="U29" s="181"/>
      <c r="V29" s="183"/>
      <c r="W29" s="184"/>
      <c r="X29" s="181"/>
      <c r="Y29" s="181"/>
      <c r="Z29" s="181"/>
      <c r="AA29" s="183"/>
      <c r="AB29" s="183"/>
      <c r="AC29" s="181"/>
      <c r="AD29" s="181"/>
      <c r="AE29" s="229"/>
      <c r="AF29" s="229"/>
      <c r="AG29" s="229"/>
      <c r="AH29" s="185">
        <v>0.66666666666666696</v>
      </c>
      <c r="AI29" s="181">
        <v>17</v>
      </c>
      <c r="AJ29" s="181">
        <v>33</v>
      </c>
      <c r="AK29" s="196">
        <f>(AI29*AJ29)*AH29</f>
        <v>374.00000000000017</v>
      </c>
      <c r="AL29" s="196">
        <f>AK29*M29%</f>
        <v>374.00000000000017</v>
      </c>
    </row>
    <row r="30" spans="1:38" ht="24" customHeight="1" x14ac:dyDescent="0.25">
      <c r="A30" s="190"/>
      <c r="B30" s="166" t="e">
        <f>'MCC Portail Santé 16'!#REF!</f>
        <v>#REF!</v>
      </c>
      <c r="C30" s="166" t="e">
        <f>'MCC Portail Santé 16'!#REF!</f>
        <v>#REF!</v>
      </c>
      <c r="D30" s="166"/>
      <c r="E30" s="166"/>
      <c r="F30" s="166"/>
      <c r="G30" s="166"/>
      <c r="H30" s="167">
        <v>14</v>
      </c>
      <c r="I30" s="167">
        <v>14</v>
      </c>
      <c r="J30" s="191"/>
      <c r="K30" s="167"/>
      <c r="L30" s="167"/>
      <c r="M30" s="167"/>
      <c r="N30" s="166"/>
      <c r="O30" s="166"/>
      <c r="P30" s="166"/>
      <c r="Q30" s="166"/>
      <c r="R30" s="228"/>
      <c r="S30" s="166"/>
      <c r="T30" s="166"/>
      <c r="U30" s="166"/>
      <c r="V30" s="231"/>
      <c r="W30" s="231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7"/>
      <c r="AJ30" s="167"/>
      <c r="AK30" s="166"/>
      <c r="AL30" s="166"/>
    </row>
    <row r="31" spans="1:38" ht="35.25" customHeight="1" x14ac:dyDescent="0.25">
      <c r="A31" s="190"/>
      <c r="B31" s="193" t="e">
        <f>'MCC Portail Santé 16'!#REF!</f>
        <v>#REF!</v>
      </c>
      <c r="C31" s="172" t="e">
        <f>'MCC Portail Santé 16'!#REF!</f>
        <v>#REF!</v>
      </c>
      <c r="D31" s="173" t="s">
        <v>158</v>
      </c>
      <c r="E31" s="173"/>
      <c r="F31" s="173"/>
      <c r="G31" s="175"/>
      <c r="H31" s="177" t="s">
        <v>168</v>
      </c>
      <c r="I31" s="176" t="s">
        <v>168</v>
      </c>
      <c r="J31" s="194"/>
      <c r="K31" s="178">
        <v>200</v>
      </c>
      <c r="L31" s="178">
        <v>200</v>
      </c>
      <c r="M31" s="179">
        <f>(K31/L31)*100</f>
        <v>100</v>
      </c>
      <c r="N31" s="180" t="e">
        <f>'MCC Portail Santé 16'!#REF!</f>
        <v>#REF!</v>
      </c>
      <c r="O31" s="181" t="e">
        <f>'MCC Portail Santé 16'!#REF!</f>
        <v>#REF!</v>
      </c>
      <c r="P31" s="181" t="e">
        <f>'MCC Portail Santé 16'!#REF!</f>
        <v>#REF!</v>
      </c>
      <c r="Q31" s="181" t="e">
        <f>'MCC Portail Santé 16'!#REF!</f>
        <v>#REF!</v>
      </c>
      <c r="R31" s="182">
        <f>W31+AB31+AG31+AL31</f>
        <v>300.5</v>
      </c>
      <c r="S31" s="180">
        <v>1.5</v>
      </c>
      <c r="T31" s="181">
        <v>1</v>
      </c>
      <c r="U31" s="181">
        <v>47</v>
      </c>
      <c r="V31" s="183">
        <f>U31*S31</f>
        <v>70.5</v>
      </c>
      <c r="W31" s="184">
        <f>V31*M31%</f>
        <v>70.5</v>
      </c>
      <c r="X31" s="181">
        <v>1</v>
      </c>
      <c r="Y31" s="181">
        <v>5</v>
      </c>
      <c r="Z31" s="181">
        <v>46</v>
      </c>
      <c r="AA31" s="183">
        <f>Y31*Z31</f>
        <v>230</v>
      </c>
      <c r="AB31" s="183">
        <f>AA31*M31%</f>
        <v>230</v>
      </c>
      <c r="AC31" s="181"/>
      <c r="AD31" s="181"/>
      <c r="AE31" s="229"/>
      <c r="AF31" s="229"/>
      <c r="AG31" s="229"/>
      <c r="AH31" s="185"/>
      <c r="AI31" s="181"/>
      <c r="AJ31" s="181"/>
      <c r="AK31" s="196"/>
      <c r="AL31" s="229"/>
    </row>
    <row r="32" spans="1:38" ht="23.25" customHeight="1" x14ac:dyDescent="0.25">
      <c r="A32" s="165"/>
      <c r="B32" s="166" t="e">
        <f>'MCC Portail Santé 16'!#REF!</f>
        <v>#REF!</v>
      </c>
      <c r="C32" s="166" t="e">
        <f>'MCC Portail Santé 16'!#REF!</f>
        <v>#REF!</v>
      </c>
      <c r="D32" s="166"/>
      <c r="E32" s="166"/>
      <c r="F32" s="166"/>
      <c r="G32" s="166"/>
      <c r="H32" s="167">
        <v>14</v>
      </c>
      <c r="I32" s="167">
        <v>14</v>
      </c>
      <c r="J32" s="168"/>
      <c r="K32" s="167"/>
      <c r="L32" s="167"/>
      <c r="M32" s="167"/>
      <c r="N32" s="166"/>
      <c r="O32" s="166"/>
      <c r="P32" s="166"/>
      <c r="Q32" s="166"/>
      <c r="R32" s="228"/>
      <c r="S32" s="166"/>
      <c r="T32" s="166"/>
      <c r="U32" s="166"/>
      <c r="V32" s="231"/>
      <c r="W32" s="231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7"/>
      <c r="AJ32" s="167"/>
      <c r="AK32" s="166"/>
      <c r="AL32" s="166"/>
    </row>
    <row r="33" spans="1:38" ht="24" customHeight="1" x14ac:dyDescent="0.25">
      <c r="A33" s="232"/>
      <c r="B33" s="233" t="e">
        <f>'MCC Portail Santé 16'!#REF!</f>
        <v>#REF!</v>
      </c>
      <c r="C33" s="234" t="e">
        <f>'MCC Portail Santé 16'!#REF!</f>
        <v>#REF!</v>
      </c>
      <c r="D33" s="173" t="s">
        <v>158</v>
      </c>
      <c r="E33" s="173"/>
      <c r="F33" s="173"/>
      <c r="G33" s="175"/>
      <c r="H33" s="174">
        <v>7</v>
      </c>
      <c r="I33" s="174">
        <v>7</v>
      </c>
      <c r="J33" s="174">
        <v>27</v>
      </c>
      <c r="K33" s="178">
        <v>177</v>
      </c>
      <c r="L33" s="178">
        <v>177</v>
      </c>
      <c r="M33" s="179">
        <f>(K33/L33)*100</f>
        <v>100</v>
      </c>
      <c r="N33" s="235" t="e">
        <f>'MCC Portail Santé 16'!#REF!</f>
        <v>#REF!</v>
      </c>
      <c r="O33" s="236" t="e">
        <f>'MCC Portail Santé 16'!#REF!</f>
        <v>#REF!</v>
      </c>
      <c r="P33" s="181" t="e">
        <f>'MCC Portail Santé 16'!#REF!</f>
        <v>#REF!</v>
      </c>
      <c r="Q33" s="235" t="e">
        <f>'MCC Portail Santé 16'!#REF!</f>
        <v>#REF!</v>
      </c>
      <c r="R33" s="182">
        <f>W33+AB33+AG33+AL33</f>
        <v>273.00000000000006</v>
      </c>
      <c r="S33" s="180">
        <v>1.5</v>
      </c>
      <c r="T33" s="181">
        <v>1</v>
      </c>
      <c r="U33" s="181">
        <v>18</v>
      </c>
      <c r="V33" s="183">
        <f>U33*S33</f>
        <v>27</v>
      </c>
      <c r="W33" s="184">
        <f>V33*M33%</f>
        <v>27</v>
      </c>
      <c r="X33" s="181">
        <v>1</v>
      </c>
      <c r="Y33" s="181">
        <v>5</v>
      </c>
      <c r="Z33" s="181">
        <v>30</v>
      </c>
      <c r="AA33" s="183">
        <f>Y33*Z33</f>
        <v>150</v>
      </c>
      <c r="AB33" s="183">
        <f>AA33*M33%</f>
        <v>150</v>
      </c>
      <c r="AC33" s="181"/>
      <c r="AD33" s="181"/>
      <c r="AE33" s="229"/>
      <c r="AF33" s="229"/>
      <c r="AG33" s="229"/>
      <c r="AH33" s="185">
        <v>0.66666666666666696</v>
      </c>
      <c r="AI33" s="181">
        <v>12</v>
      </c>
      <c r="AJ33" s="181">
        <v>12</v>
      </c>
      <c r="AK33" s="196">
        <f>(AI33*AJ33)*AH33</f>
        <v>96.000000000000043</v>
      </c>
      <c r="AL33" s="196">
        <f>AK33*M33%</f>
        <v>96.000000000000043</v>
      </c>
    </row>
    <row r="34" spans="1:38" ht="24" customHeight="1" x14ac:dyDescent="0.25">
      <c r="A34" s="232"/>
      <c r="B34" s="233" t="e">
        <f>'MCC Portail Santé 16'!#REF!</f>
        <v>#REF!</v>
      </c>
      <c r="C34" s="234" t="e">
        <f>'MCC Portail Santé 16'!#REF!</f>
        <v>#REF!</v>
      </c>
      <c r="D34" s="173" t="s">
        <v>158</v>
      </c>
      <c r="E34" s="173"/>
      <c r="F34" s="173"/>
      <c r="G34" s="175"/>
      <c r="H34" s="174">
        <v>4</v>
      </c>
      <c r="I34" s="174">
        <v>4</v>
      </c>
      <c r="J34" s="174">
        <v>27</v>
      </c>
      <c r="K34" s="178">
        <v>177</v>
      </c>
      <c r="L34" s="178">
        <v>177</v>
      </c>
      <c r="M34" s="179">
        <f>(K34/L34)*100</f>
        <v>100</v>
      </c>
      <c r="N34" s="235" t="e">
        <f>'MCC Portail Santé 16'!#REF!</f>
        <v>#REF!</v>
      </c>
      <c r="O34" s="236" t="e">
        <f>'MCC Portail Santé 16'!#REF!</f>
        <v>#REF!</v>
      </c>
      <c r="P34" s="181" t="e">
        <f>'MCC Portail Santé 16'!#REF!</f>
        <v>#REF!</v>
      </c>
      <c r="Q34" s="235" t="e">
        <f>'MCC Portail Santé 16'!#REF!</f>
        <v>#REF!</v>
      </c>
      <c r="R34" s="182">
        <f>W34+AB34+AG34+AL34</f>
        <v>108</v>
      </c>
      <c r="S34" s="180">
        <v>1.5</v>
      </c>
      <c r="T34" s="181">
        <v>1</v>
      </c>
      <c r="U34" s="181">
        <v>12</v>
      </c>
      <c r="V34" s="183">
        <f>U34*S34</f>
        <v>18</v>
      </c>
      <c r="W34" s="184">
        <f>V34*M34%</f>
        <v>18</v>
      </c>
      <c r="X34" s="181">
        <v>1</v>
      </c>
      <c r="Y34" s="181">
        <v>5</v>
      </c>
      <c r="Z34" s="181">
        <v>18</v>
      </c>
      <c r="AA34" s="183">
        <f>Y34*Z34</f>
        <v>90</v>
      </c>
      <c r="AB34" s="183">
        <f>AA34*M34%</f>
        <v>90</v>
      </c>
      <c r="AC34" s="181"/>
      <c r="AD34" s="181"/>
      <c r="AE34" s="229"/>
      <c r="AF34" s="229"/>
      <c r="AG34" s="229"/>
      <c r="AH34" s="185"/>
      <c r="AI34" s="181"/>
      <c r="AJ34" s="181"/>
      <c r="AK34" s="196"/>
      <c r="AL34" s="229"/>
    </row>
    <row r="35" spans="1:38" ht="24" customHeight="1" x14ac:dyDescent="0.25">
      <c r="A35" s="232"/>
      <c r="B35" s="237" t="e">
        <f>'MCC Portail Santé 16'!#REF!</f>
        <v>#REF!</v>
      </c>
      <c r="C35" s="234" t="e">
        <f>'MCC Portail Santé 16'!#REF!</f>
        <v>#REF!</v>
      </c>
      <c r="D35" s="173" t="s">
        <v>158</v>
      </c>
      <c r="E35" s="173"/>
      <c r="F35" s="173"/>
      <c r="G35" s="175"/>
      <c r="H35" s="174">
        <v>3</v>
      </c>
      <c r="I35" s="174">
        <v>3</v>
      </c>
      <c r="J35" s="174">
        <v>27</v>
      </c>
      <c r="K35" s="178">
        <v>177</v>
      </c>
      <c r="L35" s="178">
        <v>177</v>
      </c>
      <c r="M35" s="179">
        <f>(K35/L35)*100</f>
        <v>100</v>
      </c>
      <c r="N35" s="235" t="e">
        <f>'MCC Portail Santé 16'!#REF!</f>
        <v>#REF!</v>
      </c>
      <c r="O35" s="236" t="e">
        <f>'MCC Portail Santé 16'!#REF!</f>
        <v>#REF!</v>
      </c>
      <c r="P35" s="181" t="e">
        <f>'MCC Portail Santé 16'!#REF!</f>
        <v>#REF!</v>
      </c>
      <c r="Q35" s="235" t="e">
        <f>'MCC Portail Santé 16'!#REF!</f>
        <v>#REF!</v>
      </c>
      <c r="R35" s="182">
        <f>W35+AB35+AG35+AL35</f>
        <v>97.500000000000028</v>
      </c>
      <c r="S35" s="180">
        <v>1.5</v>
      </c>
      <c r="T35" s="181">
        <v>1</v>
      </c>
      <c r="U35" s="181">
        <v>13</v>
      </c>
      <c r="V35" s="183">
        <f>U35*S35</f>
        <v>19.5</v>
      </c>
      <c r="W35" s="184">
        <f>V35*M35%</f>
        <v>19.5</v>
      </c>
      <c r="X35" s="181">
        <v>1</v>
      </c>
      <c r="Y35" s="181">
        <v>5</v>
      </c>
      <c r="Z35" s="181">
        <v>6</v>
      </c>
      <c r="AA35" s="183">
        <f>Y35*Z35</f>
        <v>30</v>
      </c>
      <c r="AB35" s="183">
        <f>AA35*M35%</f>
        <v>30</v>
      </c>
      <c r="AC35" s="181"/>
      <c r="AD35" s="181"/>
      <c r="AE35" s="229"/>
      <c r="AF35" s="229"/>
      <c r="AG35" s="229"/>
      <c r="AH35" s="185">
        <v>0.66666666666666696</v>
      </c>
      <c r="AI35" s="181">
        <v>12</v>
      </c>
      <c r="AJ35" s="181">
        <v>6</v>
      </c>
      <c r="AK35" s="196">
        <f>(AI35*AJ35)*AH35</f>
        <v>48.000000000000021</v>
      </c>
      <c r="AL35" s="196">
        <f>AK35*M35%</f>
        <v>48.000000000000021</v>
      </c>
    </row>
    <row r="36" spans="1:38" ht="23.25" customHeight="1" x14ac:dyDescent="0.25">
      <c r="A36" s="165"/>
      <c r="B36" s="166" t="e">
        <f>'MCC Portail Santé 16'!#REF!</f>
        <v>#REF!</v>
      </c>
      <c r="C36" s="166" t="e">
        <f>'MCC Portail Santé 16'!#REF!</f>
        <v>#REF!</v>
      </c>
      <c r="D36" s="166"/>
      <c r="E36" s="166"/>
      <c r="F36" s="166"/>
      <c r="G36" s="166"/>
      <c r="H36" s="167">
        <v>14</v>
      </c>
      <c r="I36" s="167">
        <v>14</v>
      </c>
      <c r="J36" s="166"/>
      <c r="K36" s="167"/>
      <c r="L36" s="167"/>
      <c r="M36" s="167"/>
      <c r="N36" s="238"/>
      <c r="O36" s="166"/>
      <c r="P36" s="166"/>
      <c r="Q36" s="166"/>
      <c r="R36" s="228"/>
      <c r="S36" s="166"/>
      <c r="T36" s="166"/>
      <c r="U36" s="166"/>
      <c r="V36" s="231"/>
      <c r="W36" s="231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7"/>
      <c r="AJ36" s="167"/>
      <c r="AK36" s="166"/>
      <c r="AL36" s="166"/>
    </row>
    <row r="37" spans="1:38" ht="23.25" customHeight="1" x14ac:dyDescent="0.25">
      <c r="A37" s="165"/>
      <c r="B37" s="193" t="e">
        <f>'MCC Portail Santé 16'!#REF!</f>
        <v>#REF!</v>
      </c>
      <c r="C37" s="174" t="e">
        <f>'MCC Portail Santé 16'!#REF!</f>
        <v>#REF!</v>
      </c>
      <c r="D37" s="173" t="s">
        <v>158</v>
      </c>
      <c r="E37" s="174" t="s">
        <v>159</v>
      </c>
      <c r="F37" s="173"/>
      <c r="G37" s="175"/>
      <c r="H37" s="174">
        <v>7</v>
      </c>
      <c r="I37" s="174">
        <v>7</v>
      </c>
      <c r="J37" s="197" t="s">
        <v>164</v>
      </c>
      <c r="K37" s="178">
        <v>208</v>
      </c>
      <c r="L37" s="178">
        <v>228</v>
      </c>
      <c r="M37" s="179">
        <f>(K37/L37)*100</f>
        <v>91.228070175438589</v>
      </c>
      <c r="N37" s="198" t="e">
        <f>'MCC Portail Santé 16'!#REF!</f>
        <v>#REF!</v>
      </c>
      <c r="O37" s="198" t="e">
        <f>'MCC Portail Santé 16'!#REF!</f>
        <v>#REF!</v>
      </c>
      <c r="P37" s="198" t="e">
        <f>'MCC Portail Santé 16'!#REF!</f>
        <v>#REF!</v>
      </c>
      <c r="Q37" s="199" t="e">
        <f>'MCC Portail Santé 16'!#REF!</f>
        <v>#REF!</v>
      </c>
      <c r="R37" s="182">
        <f>W37+AB37+AG37+AL37</f>
        <v>202.52631578947367</v>
      </c>
      <c r="S37" s="180">
        <v>1.5</v>
      </c>
      <c r="T37" s="181">
        <v>1</v>
      </c>
      <c r="U37" s="181">
        <v>24</v>
      </c>
      <c r="V37" s="183">
        <f>U37*S37</f>
        <v>36</v>
      </c>
      <c r="W37" s="184">
        <f>V37*M37%</f>
        <v>32.84210526315789</v>
      </c>
      <c r="X37" s="181">
        <v>1</v>
      </c>
      <c r="Y37" s="181">
        <v>6</v>
      </c>
      <c r="Z37" s="181">
        <v>31</v>
      </c>
      <c r="AA37" s="183">
        <f>Y37*Z37</f>
        <v>186</v>
      </c>
      <c r="AB37" s="183">
        <f>AA37*M37%</f>
        <v>169.68421052631578</v>
      </c>
      <c r="AC37" s="181"/>
      <c r="AD37" s="181"/>
      <c r="AE37" s="229"/>
      <c r="AF37" s="229"/>
      <c r="AG37" s="229"/>
      <c r="AH37" s="185"/>
      <c r="AI37" s="181"/>
      <c r="AJ37" s="181"/>
      <c r="AK37" s="196"/>
      <c r="AL37" s="229"/>
    </row>
    <row r="38" spans="1:38" ht="23.25" customHeight="1" x14ac:dyDescent="0.25">
      <c r="A38" s="165"/>
      <c r="B38" s="193" t="e">
        <f>'MCC Portail Santé 16'!#REF!</f>
        <v>#REF!</v>
      </c>
      <c r="C38" s="174" t="e">
        <f>'MCC Portail Santé 16'!#REF!</f>
        <v>#REF!</v>
      </c>
      <c r="D38" s="173" t="s">
        <v>158</v>
      </c>
      <c r="E38" s="174" t="s">
        <v>159</v>
      </c>
      <c r="F38" s="173"/>
      <c r="G38" s="175"/>
      <c r="H38" s="174">
        <v>7</v>
      </c>
      <c r="I38" s="174">
        <v>7</v>
      </c>
      <c r="J38" s="197" t="s">
        <v>164</v>
      </c>
      <c r="K38" s="178">
        <v>208</v>
      </c>
      <c r="L38" s="178">
        <v>228</v>
      </c>
      <c r="M38" s="179">
        <f>(K38/L38)*100</f>
        <v>91.228070175438589</v>
      </c>
      <c r="N38" s="198" t="e">
        <f>'MCC Portail Santé 16'!#REF!</f>
        <v>#REF!</v>
      </c>
      <c r="O38" s="198" t="e">
        <f>'MCC Portail Santé 16'!#REF!</f>
        <v>#REF!</v>
      </c>
      <c r="P38" s="198" t="e">
        <f>'MCC Portail Santé 16'!#REF!</f>
        <v>#REF!</v>
      </c>
      <c r="Q38" s="199" t="e">
        <f>'MCC Portail Santé 16'!#REF!</f>
        <v>#REF!</v>
      </c>
      <c r="R38" s="182">
        <f>W38+AB38+AG38+AL38</f>
        <v>229.89473684210526</v>
      </c>
      <c r="S38" s="180">
        <v>1.5</v>
      </c>
      <c r="T38" s="181">
        <v>1</v>
      </c>
      <c r="U38" s="181">
        <v>24</v>
      </c>
      <c r="V38" s="183">
        <f>U38*S38</f>
        <v>36</v>
      </c>
      <c r="W38" s="184">
        <f>V38*M38%</f>
        <v>32.84210526315789</v>
      </c>
      <c r="X38" s="181">
        <v>1</v>
      </c>
      <c r="Y38" s="181">
        <v>6</v>
      </c>
      <c r="Z38" s="181">
        <v>36</v>
      </c>
      <c r="AA38" s="183">
        <f>Y38*Z38</f>
        <v>216</v>
      </c>
      <c r="AB38" s="183">
        <f>AA38*M38%</f>
        <v>197.05263157894737</v>
      </c>
      <c r="AC38" s="181"/>
      <c r="AD38" s="181"/>
      <c r="AE38" s="229"/>
      <c r="AF38" s="229"/>
      <c r="AG38" s="229"/>
      <c r="AH38" s="185"/>
      <c r="AI38" s="181"/>
      <c r="AJ38" s="181"/>
      <c r="AK38" s="196"/>
      <c r="AL38" s="229"/>
    </row>
    <row r="39" spans="1:38" ht="23.25" customHeight="1" x14ac:dyDescent="0.25">
      <c r="A39" s="165"/>
      <c r="B39" s="166" t="e">
        <f>'MCC Portail Santé 16'!#REF!</f>
        <v>#REF!</v>
      </c>
      <c r="C39" s="166" t="e">
        <f>'MCC Portail Santé 16'!#REF!</f>
        <v>#REF!</v>
      </c>
      <c r="D39" s="166"/>
      <c r="E39" s="166"/>
      <c r="F39" s="166"/>
      <c r="G39" s="166"/>
      <c r="H39" s="167">
        <v>14</v>
      </c>
      <c r="I39" s="167">
        <v>14</v>
      </c>
      <c r="J39" s="166"/>
      <c r="K39" s="167"/>
      <c r="L39" s="167"/>
      <c r="M39" s="167"/>
      <c r="N39" s="166"/>
      <c r="O39" s="166"/>
      <c r="P39" s="166"/>
      <c r="Q39" s="166"/>
      <c r="R39" s="228"/>
      <c r="S39" s="166"/>
      <c r="T39" s="166"/>
      <c r="U39" s="166"/>
      <c r="V39" s="231"/>
      <c r="W39" s="231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7"/>
      <c r="AJ39" s="167"/>
      <c r="AK39" s="166"/>
      <c r="AL39" s="166"/>
    </row>
    <row r="40" spans="1:38" ht="27.75" customHeight="1" x14ac:dyDescent="0.25">
      <c r="A40" s="165"/>
      <c r="B40" s="200" t="e">
        <f>'MCC Portail Santé 16'!#REF!</f>
        <v>#REF!</v>
      </c>
      <c r="C40" s="201" t="e">
        <f>'MCC Portail Santé 16'!#REF!</f>
        <v>#REF!</v>
      </c>
      <c r="D40" s="173" t="s">
        <v>158</v>
      </c>
      <c r="E40" s="173"/>
      <c r="F40" s="173"/>
      <c r="G40" s="175"/>
      <c r="H40" s="174">
        <v>5</v>
      </c>
      <c r="I40" s="174">
        <v>5</v>
      </c>
      <c r="J40" s="197" t="s">
        <v>169</v>
      </c>
      <c r="K40" s="178">
        <v>167</v>
      </c>
      <c r="L40" s="178">
        <v>167</v>
      </c>
      <c r="M40" s="179">
        <f>(K40/L40)*100</f>
        <v>100</v>
      </c>
      <c r="N40" s="210" t="e">
        <f>'MCC Portail Santé 16'!#REF!</f>
        <v>#REF!</v>
      </c>
      <c r="O40" s="209" t="e">
        <f>'MCC Portail Santé 16'!#REF!</f>
        <v>#REF!</v>
      </c>
      <c r="P40" s="239" t="e">
        <f>'MCC Portail Santé 16'!#REF!</f>
        <v>#REF!</v>
      </c>
      <c r="Q40" s="210" t="e">
        <f>'MCC Portail Santé 16'!#REF!</f>
        <v>#REF!</v>
      </c>
      <c r="R40" s="182">
        <f>W40+AB40+AG40+AL40</f>
        <v>176.66666666666674</v>
      </c>
      <c r="S40" s="180">
        <v>1.5</v>
      </c>
      <c r="T40" s="181">
        <v>1</v>
      </c>
      <c r="U40" s="181">
        <v>20</v>
      </c>
      <c r="V40" s="183">
        <f>U40*S40</f>
        <v>30</v>
      </c>
      <c r="W40" s="184">
        <f>V40*M40%</f>
        <v>30</v>
      </c>
      <c r="X40" s="181"/>
      <c r="Y40" s="181"/>
      <c r="Z40" s="181"/>
      <c r="AA40" s="183"/>
      <c r="AB40" s="183"/>
      <c r="AC40" s="181"/>
      <c r="AD40" s="181"/>
      <c r="AE40" s="181"/>
      <c r="AF40" s="240"/>
      <c r="AG40" s="240"/>
      <c r="AH40" s="185">
        <v>0.66666666666666696</v>
      </c>
      <c r="AI40" s="181">
        <v>11</v>
      </c>
      <c r="AJ40" s="181">
        <v>20</v>
      </c>
      <c r="AK40" s="196">
        <f>(AI40*AJ40)*AH40</f>
        <v>146.66666666666674</v>
      </c>
      <c r="AL40" s="196">
        <f>AK40*M40%</f>
        <v>146.66666666666674</v>
      </c>
    </row>
    <row r="41" spans="1:38" ht="27.75" customHeight="1" x14ac:dyDescent="0.25">
      <c r="A41" s="165"/>
      <c r="B41" s="200" t="e">
        <f>'MCC Portail Santé 16'!#REF!</f>
        <v>#REF!</v>
      </c>
      <c r="C41" s="201" t="e">
        <f>'MCC Portail Santé 16'!#REF!</f>
        <v>#REF!</v>
      </c>
      <c r="D41" s="173" t="s">
        <v>158</v>
      </c>
      <c r="E41" s="173"/>
      <c r="F41" s="173"/>
      <c r="G41" s="175"/>
      <c r="H41" s="174">
        <v>7</v>
      </c>
      <c r="I41" s="174">
        <v>7</v>
      </c>
      <c r="J41" s="197" t="s">
        <v>169</v>
      </c>
      <c r="K41" s="178">
        <v>167</v>
      </c>
      <c r="L41" s="178">
        <v>167</v>
      </c>
      <c r="M41" s="179">
        <f>(K41/L41)*100</f>
        <v>100</v>
      </c>
      <c r="N41" s="210" t="e">
        <f>'MCC Portail Santé 16'!#REF!</f>
        <v>#REF!</v>
      </c>
      <c r="O41" s="209" t="e">
        <f>'MCC Portail Santé 16'!#REF!</f>
        <v>#REF!</v>
      </c>
      <c r="P41" s="239" t="e">
        <f>'MCC Portail Santé 16'!#REF!</f>
        <v>#REF!</v>
      </c>
      <c r="Q41" s="210" t="e">
        <f>'MCC Portail Santé 16'!#REF!</f>
        <v>#REF!</v>
      </c>
      <c r="R41" s="182">
        <f>W41+AB41+AG41+AL41</f>
        <v>252.00000000000009</v>
      </c>
      <c r="S41" s="180">
        <v>1.5</v>
      </c>
      <c r="T41" s="181">
        <v>1</v>
      </c>
      <c r="U41" s="181">
        <v>20</v>
      </c>
      <c r="V41" s="183">
        <f>U41*S41</f>
        <v>30</v>
      </c>
      <c r="W41" s="184">
        <f>V41*M41%</f>
        <v>30</v>
      </c>
      <c r="X41" s="181">
        <v>1</v>
      </c>
      <c r="Y41" s="181">
        <v>3</v>
      </c>
      <c r="Z41" s="181">
        <v>8</v>
      </c>
      <c r="AA41" s="183">
        <f>Y41*Z41</f>
        <v>24</v>
      </c>
      <c r="AB41" s="183">
        <f>AA41*M41%</f>
        <v>24</v>
      </c>
      <c r="AC41" s="181"/>
      <c r="AD41" s="181"/>
      <c r="AE41" s="181"/>
      <c r="AF41" s="240"/>
      <c r="AG41" s="240"/>
      <c r="AH41" s="185">
        <v>0.66666666666666696</v>
      </c>
      <c r="AI41" s="181">
        <v>11</v>
      </c>
      <c r="AJ41" s="181">
        <v>27</v>
      </c>
      <c r="AK41" s="196">
        <f>(AI41*AJ41)*AH41</f>
        <v>198.00000000000009</v>
      </c>
      <c r="AL41" s="196">
        <f>AK41*M41%</f>
        <v>198.00000000000009</v>
      </c>
    </row>
    <row r="42" spans="1:38" ht="27.75" customHeight="1" x14ac:dyDescent="0.25">
      <c r="A42" s="165"/>
      <c r="B42" s="200" t="e">
        <f>'MCC Portail Santé 16'!#REF!</f>
        <v>#REF!</v>
      </c>
      <c r="C42" s="201" t="e">
        <f>'MCC Portail Santé 16'!#REF!</f>
        <v>#REF!</v>
      </c>
      <c r="D42" s="173" t="s">
        <v>158</v>
      </c>
      <c r="E42" s="173"/>
      <c r="F42" s="173"/>
      <c r="G42" s="175"/>
      <c r="H42" s="174">
        <v>7</v>
      </c>
      <c r="I42" s="174">
        <v>7</v>
      </c>
      <c r="J42" s="197" t="s">
        <v>169</v>
      </c>
      <c r="K42" s="178">
        <v>167</v>
      </c>
      <c r="L42" s="178">
        <v>167</v>
      </c>
      <c r="M42" s="179">
        <f>(K42/L42)*100</f>
        <v>100</v>
      </c>
      <c r="N42" s="209" t="e">
        <f>'MCC Portail Santé 16'!#REF!</f>
        <v>#REF!</v>
      </c>
      <c r="O42" s="209" t="e">
        <f>'MCC Portail Santé 16'!#REF!</f>
        <v>#REF!</v>
      </c>
      <c r="P42" s="239" t="e">
        <f>'MCC Portail Santé 16'!#REF!</f>
        <v>#REF!</v>
      </c>
      <c r="Q42" s="209" t="e">
        <f>'MCC Portail Santé 16'!#REF!</f>
        <v>#REF!</v>
      </c>
      <c r="R42" s="182">
        <f>W42+AB42+AG42+AL42</f>
        <v>117.50000000000004</v>
      </c>
      <c r="S42" s="180">
        <v>1.5</v>
      </c>
      <c r="T42" s="181">
        <v>1</v>
      </c>
      <c r="U42" s="181">
        <v>5</v>
      </c>
      <c r="V42" s="183">
        <f>U42*S42</f>
        <v>7.5</v>
      </c>
      <c r="W42" s="184">
        <f>V42*M42%</f>
        <v>7.5</v>
      </c>
      <c r="X42" s="181"/>
      <c r="Y42" s="181"/>
      <c r="Z42" s="181"/>
      <c r="AA42" s="183"/>
      <c r="AB42" s="183"/>
      <c r="AC42" s="181"/>
      <c r="AD42" s="181"/>
      <c r="AE42" s="181"/>
      <c r="AF42" s="240"/>
      <c r="AG42" s="240"/>
      <c r="AH42" s="185">
        <v>0.66666666666666696</v>
      </c>
      <c r="AI42" s="181">
        <v>11</v>
      </c>
      <c r="AJ42" s="181">
        <v>15</v>
      </c>
      <c r="AK42" s="196">
        <f>(AI42*AJ42)*AH42</f>
        <v>110.00000000000004</v>
      </c>
      <c r="AL42" s="196">
        <f>AK42*M42%</f>
        <v>110.00000000000004</v>
      </c>
    </row>
    <row r="43" spans="1:38" ht="23.25" customHeight="1" x14ac:dyDescent="0.25">
      <c r="A43" s="165"/>
      <c r="B43" s="166" t="e">
        <f>'MCC Portail Santé 16'!#REF!</f>
        <v>#REF!</v>
      </c>
      <c r="C43" s="166" t="e">
        <f>'MCC Portail Santé 16'!#REF!</f>
        <v>#REF!</v>
      </c>
      <c r="D43" s="166"/>
      <c r="E43" s="166"/>
      <c r="F43" s="166"/>
      <c r="G43" s="166"/>
      <c r="H43" s="167">
        <v>14</v>
      </c>
      <c r="I43" s="167">
        <v>14</v>
      </c>
      <c r="J43" s="166"/>
      <c r="K43" s="167"/>
      <c r="L43" s="167"/>
      <c r="M43" s="167"/>
      <c r="N43" s="241"/>
      <c r="O43" s="241"/>
      <c r="P43" s="166"/>
      <c r="Q43" s="241"/>
      <c r="R43" s="228"/>
      <c r="S43" s="166"/>
      <c r="T43" s="166"/>
      <c r="U43" s="166"/>
      <c r="V43" s="231"/>
      <c r="W43" s="231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7"/>
      <c r="AJ43" s="167"/>
      <c r="AK43" s="166"/>
      <c r="AL43" s="166"/>
    </row>
    <row r="44" spans="1:38" ht="23.25" customHeight="1" x14ac:dyDescent="0.25">
      <c r="A44" s="165"/>
      <c r="B44" s="200" t="e">
        <f>'MCC Portail Santé 16'!#REF!</f>
        <v>#REF!</v>
      </c>
      <c r="C44" s="174" t="e">
        <f>'MCC Portail Santé 16'!#REF!</f>
        <v>#REF!</v>
      </c>
      <c r="D44" s="173" t="s">
        <v>158</v>
      </c>
      <c r="E44" s="173"/>
      <c r="F44" s="173"/>
      <c r="G44" s="175"/>
      <c r="H44" s="174"/>
      <c r="I44" s="174"/>
      <c r="J44" s="197"/>
      <c r="K44" s="178">
        <v>160</v>
      </c>
      <c r="L44" s="178">
        <v>160</v>
      </c>
      <c r="M44" s="179">
        <f>(K44/L44)*100</f>
        <v>100</v>
      </c>
      <c r="N44" s="202" t="e">
        <f>'MCC Portail Santé 16'!#REF!</f>
        <v>#REF!</v>
      </c>
      <c r="O44" s="202" t="e">
        <f>'MCC Portail Santé 16'!#REF!</f>
        <v>#REF!</v>
      </c>
      <c r="P44" s="199" t="e">
        <f>'MCC Portail Santé 16'!#REF!</f>
        <v>#REF!</v>
      </c>
      <c r="Q44" s="202" t="e">
        <f>'MCC Portail Santé 16'!#REF!</f>
        <v>#REF!</v>
      </c>
      <c r="R44" s="182">
        <f>W44+AB44+AG44+AL44</f>
        <v>141.16666666666669</v>
      </c>
      <c r="S44" s="180">
        <v>1.5</v>
      </c>
      <c r="T44" s="181">
        <v>1</v>
      </c>
      <c r="U44" s="181">
        <v>15</v>
      </c>
      <c r="V44" s="183">
        <f>U44*S44</f>
        <v>22.5</v>
      </c>
      <c r="W44" s="184">
        <f>V44*M44%</f>
        <v>22.5</v>
      </c>
      <c r="X44" s="181">
        <v>1</v>
      </c>
      <c r="Y44" s="181">
        <v>4</v>
      </c>
      <c r="Z44" s="181">
        <v>15</v>
      </c>
      <c r="AA44" s="183">
        <f>Y44*Z44</f>
        <v>60</v>
      </c>
      <c r="AB44" s="183">
        <f>AA44*M44%</f>
        <v>60</v>
      </c>
      <c r="AC44" s="181"/>
      <c r="AD44" s="181"/>
      <c r="AE44" s="229"/>
      <c r="AF44" s="229"/>
      <c r="AG44" s="229"/>
      <c r="AH44" s="185">
        <v>0.66666666666666696</v>
      </c>
      <c r="AI44" s="181">
        <v>11</v>
      </c>
      <c r="AJ44" s="181">
        <v>8</v>
      </c>
      <c r="AK44" s="196">
        <f>(AI44*AJ44)*AH44</f>
        <v>58.666666666666693</v>
      </c>
      <c r="AL44" s="196">
        <f>AK44*M44%</f>
        <v>58.666666666666693</v>
      </c>
    </row>
    <row r="45" spans="1:38" ht="23.25" customHeight="1" x14ac:dyDescent="0.25">
      <c r="A45" s="165"/>
      <c r="B45" s="200" t="e">
        <f>'MCC Portail Santé 16'!#REF!</f>
        <v>#REF!</v>
      </c>
      <c r="C45" s="174" t="e">
        <f>'MCC Portail Santé 16'!#REF!</f>
        <v>#REF!</v>
      </c>
      <c r="D45" s="173" t="s">
        <v>158</v>
      </c>
      <c r="E45" s="173"/>
      <c r="F45" s="173"/>
      <c r="G45" s="175"/>
      <c r="H45" s="174"/>
      <c r="I45" s="174"/>
      <c r="J45" s="198"/>
      <c r="K45" s="178">
        <v>160</v>
      </c>
      <c r="L45" s="178">
        <v>160</v>
      </c>
      <c r="M45" s="179">
        <f>(K45/L45)*100</f>
        <v>100</v>
      </c>
      <c r="N45" s="202" t="e">
        <f>'MCC Portail Santé 16'!#REF!</f>
        <v>#REF!</v>
      </c>
      <c r="O45" s="202" t="e">
        <f>'MCC Portail Santé 16'!#REF!</f>
        <v>#REF!</v>
      </c>
      <c r="P45" s="199" t="e">
        <f>'MCC Portail Santé 16'!#REF!</f>
        <v>#REF!</v>
      </c>
      <c r="Q45" s="202" t="e">
        <f>'MCC Portail Santé 16'!#REF!</f>
        <v>#REF!</v>
      </c>
      <c r="R45" s="182">
        <f>W45+AB45+AG45+AL45</f>
        <v>94.5</v>
      </c>
      <c r="S45" s="180">
        <v>1.5</v>
      </c>
      <c r="T45" s="181">
        <v>1</v>
      </c>
      <c r="U45" s="181">
        <v>15</v>
      </c>
      <c r="V45" s="183">
        <f>U45*S45</f>
        <v>22.5</v>
      </c>
      <c r="W45" s="184">
        <f>V45*M45%</f>
        <v>22.5</v>
      </c>
      <c r="X45" s="181">
        <v>1</v>
      </c>
      <c r="Y45" s="181">
        <v>4</v>
      </c>
      <c r="Z45" s="181">
        <v>18</v>
      </c>
      <c r="AA45" s="183">
        <f>Y45*Z45</f>
        <v>72</v>
      </c>
      <c r="AB45" s="183">
        <f>AA45*M45%</f>
        <v>72</v>
      </c>
      <c r="AC45" s="181"/>
      <c r="AD45" s="181"/>
      <c r="AE45" s="229"/>
      <c r="AF45" s="229"/>
      <c r="AG45" s="229"/>
      <c r="AH45" s="185">
        <v>0.66666666666666696</v>
      </c>
      <c r="AI45" s="229"/>
      <c r="AJ45" s="229"/>
      <c r="AK45" s="196"/>
      <c r="AL45" s="229"/>
    </row>
    <row r="46" spans="1:38" ht="23.25" customHeight="1" x14ac:dyDescent="0.25">
      <c r="A46" s="165"/>
      <c r="B46" s="200" t="e">
        <f>'MCC Portail Santé 16'!#REF!</f>
        <v>#REF!</v>
      </c>
      <c r="C46" s="174" t="e">
        <f>'MCC Portail Santé 16'!#REF!</f>
        <v>#REF!</v>
      </c>
      <c r="D46" s="173" t="s">
        <v>158</v>
      </c>
      <c r="E46" s="173"/>
      <c r="F46" s="173"/>
      <c r="G46" s="175"/>
      <c r="H46" s="174"/>
      <c r="I46" s="174"/>
      <c r="J46" s="198"/>
      <c r="K46" s="178">
        <v>160</v>
      </c>
      <c r="L46" s="178">
        <v>160</v>
      </c>
      <c r="M46" s="179">
        <f>(K46/L46)*100</f>
        <v>100</v>
      </c>
      <c r="N46" s="203" t="e">
        <f>'MCC Portail Santé 16'!#REF!</f>
        <v>#REF!</v>
      </c>
      <c r="O46" s="203" t="e">
        <f>'MCC Portail Santé 16'!#REF!</f>
        <v>#REF!</v>
      </c>
      <c r="P46" s="203" t="e">
        <f>'MCC Portail Santé 16'!#REF!</f>
        <v>#REF!</v>
      </c>
      <c r="Q46" s="199" t="e">
        <f>'MCC Portail Santé 16'!#REF!</f>
        <v>#REF!</v>
      </c>
      <c r="R46" s="182">
        <f>W46+AB46+AG46+AL46</f>
        <v>176.00000000000006</v>
      </c>
      <c r="S46" s="180">
        <v>1.5</v>
      </c>
      <c r="T46" s="181">
        <v>1</v>
      </c>
      <c r="U46" s="181">
        <v>16</v>
      </c>
      <c r="V46" s="183">
        <f>U46*S46</f>
        <v>24</v>
      </c>
      <c r="W46" s="184">
        <f>V46*M46%</f>
        <v>24</v>
      </c>
      <c r="X46" s="181">
        <v>1</v>
      </c>
      <c r="Y46" s="181">
        <v>4</v>
      </c>
      <c r="Z46" s="181">
        <v>16</v>
      </c>
      <c r="AA46" s="183">
        <f>Y46*Z46</f>
        <v>64</v>
      </c>
      <c r="AB46" s="183">
        <f>AA46*M46%</f>
        <v>64</v>
      </c>
      <c r="AC46" s="181"/>
      <c r="AD46" s="181"/>
      <c r="AE46" s="229"/>
      <c r="AF46" s="229"/>
      <c r="AG46" s="229"/>
      <c r="AH46" s="185">
        <v>0.66666666666666696</v>
      </c>
      <c r="AI46" s="181">
        <v>11</v>
      </c>
      <c r="AJ46" s="181">
        <v>12</v>
      </c>
      <c r="AK46" s="196">
        <f>(AI46*AJ46)*AH46</f>
        <v>88.000000000000043</v>
      </c>
      <c r="AL46" s="196">
        <f>AK46*M46%</f>
        <v>88.000000000000043</v>
      </c>
    </row>
    <row r="47" spans="1:38" ht="23.25" customHeight="1" x14ac:dyDescent="0.25">
      <c r="A47" s="204"/>
      <c r="B47" s="205" t="e">
        <f>'MCC Portail Santé 16'!#REF!</f>
        <v>#REF!</v>
      </c>
      <c r="C47" s="206" t="e">
        <f>'MCC Portail Santé 16'!#REF!</f>
        <v>#REF!</v>
      </c>
      <c r="D47" s="204"/>
      <c r="E47" s="210" t="s">
        <v>159</v>
      </c>
      <c r="F47" s="206"/>
      <c r="G47" s="206"/>
      <c r="H47" s="207" t="s">
        <v>113</v>
      </c>
      <c r="I47" s="208" t="s">
        <v>113</v>
      </c>
      <c r="J47" s="206"/>
      <c r="K47" s="209">
        <v>586</v>
      </c>
      <c r="L47" s="210">
        <v>606</v>
      </c>
      <c r="M47" s="179">
        <f>(K47/L47)*100</f>
        <v>96.699669966996709</v>
      </c>
      <c r="N47" s="209" t="e">
        <f>'MCC Portail Santé 16'!#REF!</f>
        <v>#REF!</v>
      </c>
      <c r="O47" s="209" t="e">
        <f>'MCC Portail Santé 16'!#REF!</f>
        <v>#REF!</v>
      </c>
      <c r="P47" s="210" t="e">
        <f>'MCC Portail Santé 16'!#REF!</f>
        <v>#REF!</v>
      </c>
      <c r="Q47" s="210" t="e">
        <f>'MCC Portail Santé 16'!#REF!</f>
        <v>#REF!</v>
      </c>
      <c r="R47" s="182">
        <f>W47+AB47+AG47+AL47</f>
        <v>309.43894389438947</v>
      </c>
      <c r="S47" s="180"/>
      <c r="T47" s="181"/>
      <c r="U47" s="181"/>
      <c r="V47" s="183"/>
      <c r="W47" s="184"/>
      <c r="X47" s="181">
        <v>1</v>
      </c>
      <c r="Y47" s="242">
        <v>16</v>
      </c>
      <c r="Z47" s="181">
        <v>20</v>
      </c>
      <c r="AA47" s="183">
        <f>Y47*Z47</f>
        <v>320</v>
      </c>
      <c r="AB47" s="183">
        <f>AA47*M47%</f>
        <v>309.43894389438947</v>
      </c>
      <c r="AC47" s="181"/>
      <c r="AD47" s="206"/>
      <c r="AE47" s="206"/>
      <c r="AF47" s="204"/>
      <c r="AG47" s="204"/>
      <c r="AH47" s="185"/>
      <c r="AI47" s="206"/>
      <c r="AJ47" s="204"/>
      <c r="AK47" s="243"/>
      <c r="AL47" s="206"/>
    </row>
    <row r="48" spans="1:38" ht="23.25" customHeight="1" x14ac:dyDescent="0.25">
      <c r="A48" s="386" t="s">
        <v>170</v>
      </c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213"/>
      <c r="M48" s="213">
        <f>(115*2)+20</f>
        <v>250</v>
      </c>
      <c r="N48" s="244" t="e">
        <f>SUM(N25:N47)</f>
        <v>#REF!</v>
      </c>
      <c r="O48" s="244" t="e">
        <f>SUM(O25:O47)</f>
        <v>#REF!</v>
      </c>
      <c r="P48" s="244" t="e">
        <f>SUM(P32:P47)</f>
        <v>#REF!</v>
      </c>
      <c r="Q48" s="244" t="e">
        <f>SUM(Q25:Q47)</f>
        <v>#REF!</v>
      </c>
      <c r="R48" s="215">
        <f>SUM(R25:R47)</f>
        <v>3091.1933298593021</v>
      </c>
      <c r="S48" s="216"/>
      <c r="T48" s="216"/>
      <c r="U48" s="217"/>
      <c r="V48" s="217"/>
      <c r="W48" s="216"/>
      <c r="X48" s="218"/>
      <c r="Y48" s="216"/>
      <c r="Z48" s="217"/>
      <c r="AA48" s="217"/>
      <c r="AB48" s="216"/>
      <c r="AC48" s="218"/>
      <c r="AD48" s="219"/>
      <c r="AE48" s="219"/>
      <c r="AF48" s="219"/>
      <c r="AG48" s="219"/>
      <c r="AH48" s="220"/>
      <c r="AI48" s="219"/>
      <c r="AJ48" s="221"/>
      <c r="AK48" s="221"/>
      <c r="AL48" s="221"/>
    </row>
    <row r="49" spans="1:245" ht="30.75" customHeight="1" x14ac:dyDescent="0.25">
      <c r="A49" s="245"/>
      <c r="B49" s="387" t="s">
        <v>171</v>
      </c>
      <c r="C49" s="387"/>
      <c r="D49" s="387"/>
      <c r="E49" s="387"/>
      <c r="F49" s="387"/>
      <c r="G49" s="387"/>
      <c r="H49" s="387"/>
      <c r="I49" s="387"/>
      <c r="J49" s="246">
        <f>M22+M48</f>
        <v>499</v>
      </c>
      <c r="K49" s="247" t="s">
        <v>172</v>
      </c>
      <c r="L49" s="248">
        <f>R22+R48</f>
        <v>6195.2009871555192</v>
      </c>
      <c r="M49" s="247" t="s">
        <v>173</v>
      </c>
      <c r="N49" s="249">
        <f>L49/L21</f>
        <v>10.223103939200527</v>
      </c>
      <c r="O49" s="250"/>
      <c r="P49" s="250"/>
      <c r="Q49" s="250"/>
      <c r="R49" s="251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3"/>
      <c r="AE49" s="253"/>
      <c r="AF49" s="253"/>
      <c r="AG49" s="253"/>
      <c r="AH49" s="253"/>
      <c r="AI49" s="253"/>
      <c r="AJ49" s="253"/>
      <c r="AK49" s="253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4"/>
      <c r="BP49" s="254"/>
      <c r="BQ49" s="254"/>
      <c r="BR49" s="254"/>
      <c r="BS49" s="254"/>
      <c r="BT49" s="254"/>
      <c r="BU49" s="254"/>
      <c r="BV49" s="254"/>
      <c r="BW49" s="254"/>
      <c r="BX49" s="254"/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254"/>
      <c r="CN49" s="254"/>
      <c r="CO49" s="254"/>
      <c r="CP49" s="254"/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254"/>
      <c r="DF49" s="254"/>
      <c r="DG49" s="254"/>
      <c r="DH49" s="254"/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254"/>
      <c r="DX49" s="254"/>
      <c r="DY49" s="254"/>
      <c r="DZ49" s="254"/>
      <c r="EA49" s="254"/>
      <c r="EB49" s="254"/>
      <c r="EC49" s="254"/>
      <c r="ED49" s="254"/>
      <c r="EE49" s="254"/>
      <c r="EF49" s="254"/>
      <c r="EG49" s="254"/>
      <c r="EH49" s="254"/>
      <c r="EI49" s="254"/>
      <c r="EJ49" s="254"/>
      <c r="EK49" s="254"/>
      <c r="EL49" s="254"/>
      <c r="EM49" s="254"/>
      <c r="EN49" s="254"/>
      <c r="EO49" s="254"/>
      <c r="EP49" s="254"/>
      <c r="EQ49" s="254"/>
      <c r="ER49" s="254"/>
      <c r="ES49" s="254"/>
      <c r="ET49" s="254"/>
      <c r="EU49" s="254"/>
      <c r="EV49" s="254"/>
      <c r="EW49" s="254"/>
      <c r="EX49" s="254"/>
      <c r="EY49" s="254"/>
      <c r="EZ49" s="254"/>
      <c r="FA49" s="254"/>
      <c r="FB49" s="254"/>
      <c r="FC49" s="254"/>
      <c r="FD49" s="254"/>
      <c r="FE49" s="254"/>
      <c r="FF49" s="254"/>
      <c r="FG49" s="254"/>
      <c r="FH49" s="254"/>
      <c r="FI49" s="254"/>
      <c r="FJ49" s="254"/>
      <c r="FK49" s="254"/>
      <c r="FL49" s="254"/>
      <c r="FM49" s="254"/>
      <c r="FN49" s="254"/>
      <c r="FO49" s="254"/>
      <c r="FP49" s="254"/>
      <c r="FQ49" s="254"/>
      <c r="FR49" s="254"/>
      <c r="FS49" s="254"/>
      <c r="FT49" s="254"/>
      <c r="FU49" s="254"/>
      <c r="FV49" s="254"/>
      <c r="FW49" s="254"/>
      <c r="FX49" s="254"/>
      <c r="FY49" s="254"/>
      <c r="FZ49" s="254"/>
      <c r="GA49" s="254"/>
      <c r="GB49" s="254"/>
      <c r="GC49" s="254"/>
      <c r="GD49" s="254"/>
      <c r="GE49" s="254"/>
      <c r="GF49" s="254"/>
      <c r="GG49" s="254"/>
      <c r="GH49" s="254"/>
      <c r="GI49" s="254"/>
      <c r="GJ49" s="254"/>
      <c r="GK49" s="254"/>
      <c r="GL49" s="254"/>
      <c r="GM49" s="254"/>
      <c r="GN49" s="254"/>
      <c r="GO49" s="254"/>
      <c r="GP49" s="254"/>
      <c r="GQ49" s="254"/>
      <c r="GR49" s="254"/>
      <c r="GS49" s="254"/>
      <c r="GT49" s="254"/>
      <c r="GU49" s="254"/>
      <c r="GV49" s="254"/>
      <c r="GW49" s="254"/>
      <c r="GX49" s="254"/>
      <c r="GY49" s="254"/>
      <c r="GZ49" s="254"/>
      <c r="HA49" s="254"/>
      <c r="HB49" s="254"/>
      <c r="HC49" s="254"/>
      <c r="HD49" s="254"/>
      <c r="HE49" s="254"/>
      <c r="HF49" s="254"/>
      <c r="HG49" s="254"/>
      <c r="HH49" s="254"/>
      <c r="HI49" s="254"/>
      <c r="HJ49" s="254"/>
      <c r="HK49" s="254"/>
      <c r="HL49" s="254"/>
      <c r="HM49" s="254"/>
      <c r="HN49" s="254"/>
      <c r="HO49" s="254"/>
      <c r="HP49" s="254"/>
      <c r="HQ49" s="254"/>
      <c r="HR49" s="254"/>
      <c r="HS49" s="254"/>
      <c r="HT49" s="254"/>
      <c r="HU49" s="254"/>
      <c r="HV49" s="254"/>
      <c r="HW49" s="254"/>
      <c r="HX49" s="254"/>
      <c r="HY49" s="254"/>
      <c r="HZ49" s="254"/>
      <c r="IA49" s="254"/>
      <c r="IB49" s="254"/>
      <c r="IC49" s="254"/>
      <c r="ID49" s="254"/>
      <c r="IE49" s="254"/>
      <c r="IF49" s="254"/>
      <c r="IG49" s="254"/>
      <c r="IH49" s="254"/>
      <c r="II49" s="254"/>
      <c r="IJ49" s="254"/>
      <c r="IK49" s="254"/>
    </row>
    <row r="53" spans="1:245" ht="60" x14ac:dyDescent="0.25">
      <c r="B53" s="254" t="s">
        <v>174</v>
      </c>
    </row>
    <row r="55" spans="1:245" x14ac:dyDescent="0.25">
      <c r="D55" s="254" t="s">
        <v>175</v>
      </c>
    </row>
  </sheetData>
  <mergeCells count="44">
    <mergeCell ref="A1:A3"/>
    <mergeCell ref="B1:B3"/>
    <mergeCell ref="C1:C3"/>
    <mergeCell ref="D1:D3"/>
    <mergeCell ref="E1:E3"/>
    <mergeCell ref="AF2:AF3"/>
    <mergeCell ref="AG2:AG3"/>
    <mergeCell ref="F1:F3"/>
    <mergeCell ref="G1:G3"/>
    <mergeCell ref="H1:H3"/>
    <mergeCell ref="I1:I3"/>
    <mergeCell ref="J1:J3"/>
    <mergeCell ref="AJ2:AJ3"/>
    <mergeCell ref="AK2:AK3"/>
    <mergeCell ref="AL2:AL3"/>
    <mergeCell ref="AH1:AL1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A22:K22"/>
    <mergeCell ref="A48:K48"/>
    <mergeCell ref="B49:I49"/>
    <mergeCell ref="AH2:AH3"/>
    <mergeCell ref="AI2:AI3"/>
    <mergeCell ref="Z2:Z3"/>
    <mergeCell ref="AA2:AA3"/>
    <mergeCell ref="AB2:AB3"/>
    <mergeCell ref="K1:K3"/>
    <mergeCell ref="N1:R1"/>
    <mergeCell ref="S1:W1"/>
    <mergeCell ref="X1:AB1"/>
    <mergeCell ref="AC1:AG1"/>
    <mergeCell ref="AC2:AC3"/>
    <mergeCell ref="AD2:AD3"/>
    <mergeCell ref="AE2:AE3"/>
  </mergeCells>
  <dataValidations count="2">
    <dataValidation type="list" operator="equal" allowBlank="1" showInputMessage="1" showErrorMessage="1" sqref="J11 J14 J16 J18 J32 J37:J38 J40:J42 J44">
      <formula1>sections_cnu</formula1>
      <formula2>0</formula2>
    </dataValidation>
    <dataValidation type="list" allowBlank="1" showInputMessage="1" showErrorMessage="1" sqref="J6:J10 J24:J31">
      <formula1>sections_cnu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34"/>
  <sheetViews>
    <sheetView topLeftCell="A4" zoomScaleNormal="100" workbookViewId="0">
      <selection activeCell="N26" sqref="N26"/>
    </sheetView>
  </sheetViews>
  <sheetFormatPr baseColWidth="10" defaultColWidth="10.7109375" defaultRowHeight="15" x14ac:dyDescent="0.25"/>
  <cols>
    <col min="2" max="2" width="49.85546875" customWidth="1"/>
    <col min="10" max="10" width="14.140625" customWidth="1"/>
  </cols>
  <sheetData>
    <row r="1" spans="1:38" s="255" customFormat="1" ht="15" customHeight="1" x14ac:dyDescent="0.25">
      <c r="A1" s="388" t="s">
        <v>146</v>
      </c>
      <c r="B1" s="388" t="s">
        <v>3</v>
      </c>
      <c r="C1" s="388" t="s">
        <v>5</v>
      </c>
      <c r="D1" s="388" t="s">
        <v>6</v>
      </c>
      <c r="E1" s="388" t="s">
        <v>7</v>
      </c>
      <c r="F1" s="393" t="s">
        <v>8</v>
      </c>
      <c r="G1" s="388" t="s">
        <v>9</v>
      </c>
      <c r="H1" s="388" t="s">
        <v>10</v>
      </c>
      <c r="I1" s="388" t="s">
        <v>11</v>
      </c>
      <c r="J1" s="388" t="s">
        <v>12</v>
      </c>
      <c r="K1" s="388" t="s">
        <v>13</v>
      </c>
      <c r="L1" s="148"/>
      <c r="M1" s="148"/>
      <c r="N1" s="390" t="s">
        <v>14</v>
      </c>
      <c r="O1" s="390"/>
      <c r="P1" s="390"/>
      <c r="Q1" s="390"/>
      <c r="R1" s="390"/>
      <c r="S1" s="391" t="s">
        <v>147</v>
      </c>
      <c r="T1" s="391"/>
      <c r="U1" s="391"/>
      <c r="V1" s="391"/>
      <c r="W1" s="391"/>
      <c r="X1" s="391" t="s">
        <v>148</v>
      </c>
      <c r="Y1" s="391"/>
      <c r="Z1" s="391"/>
      <c r="AA1" s="391"/>
      <c r="AB1" s="391"/>
      <c r="AC1" s="391" t="s">
        <v>149</v>
      </c>
      <c r="AD1" s="391"/>
      <c r="AE1" s="391"/>
      <c r="AF1" s="391"/>
      <c r="AG1" s="391"/>
      <c r="AH1" s="391" t="s">
        <v>150</v>
      </c>
      <c r="AI1" s="391"/>
      <c r="AJ1" s="391"/>
      <c r="AK1" s="391"/>
      <c r="AL1" s="391"/>
    </row>
    <row r="2" spans="1:38" ht="38.25" customHeight="1" x14ac:dyDescent="0.25">
      <c r="A2" s="388"/>
      <c r="B2" s="388"/>
      <c r="C2" s="388"/>
      <c r="D2" s="388"/>
      <c r="E2" s="388"/>
      <c r="F2" s="393"/>
      <c r="G2" s="388"/>
      <c r="H2" s="388"/>
      <c r="I2" s="388"/>
      <c r="J2" s="388"/>
      <c r="K2" s="388"/>
      <c r="L2" s="149" t="s">
        <v>17</v>
      </c>
      <c r="M2" s="149" t="s">
        <v>18</v>
      </c>
      <c r="N2" s="388" t="s">
        <v>19</v>
      </c>
      <c r="O2" s="388" t="s">
        <v>20</v>
      </c>
      <c r="P2" s="388" t="s">
        <v>21</v>
      </c>
      <c r="Q2" s="389" t="s">
        <v>22</v>
      </c>
      <c r="R2" s="388" t="s">
        <v>151</v>
      </c>
      <c r="S2" s="392" t="s">
        <v>152</v>
      </c>
      <c r="T2" s="392" t="s">
        <v>153</v>
      </c>
      <c r="U2" s="388" t="s">
        <v>154</v>
      </c>
      <c r="V2" s="388" t="s">
        <v>155</v>
      </c>
      <c r="W2" s="389" t="s">
        <v>156</v>
      </c>
      <c r="X2" s="388" t="s">
        <v>152</v>
      </c>
      <c r="Y2" s="388" t="s">
        <v>153</v>
      </c>
      <c r="Z2" s="388" t="s">
        <v>154</v>
      </c>
      <c r="AA2" s="388" t="s">
        <v>155</v>
      </c>
      <c r="AB2" s="389" t="s">
        <v>156</v>
      </c>
      <c r="AC2" s="388" t="s">
        <v>152</v>
      </c>
      <c r="AD2" s="388" t="s">
        <v>153</v>
      </c>
      <c r="AE2" s="388" t="s">
        <v>154</v>
      </c>
      <c r="AF2" s="388" t="s">
        <v>155</v>
      </c>
      <c r="AG2" s="389" t="s">
        <v>156</v>
      </c>
      <c r="AH2" s="388" t="s">
        <v>152</v>
      </c>
      <c r="AI2" s="388" t="s">
        <v>153</v>
      </c>
      <c r="AJ2" s="388" t="s">
        <v>154</v>
      </c>
      <c r="AK2" s="388" t="s">
        <v>155</v>
      </c>
      <c r="AL2" s="389" t="s">
        <v>156</v>
      </c>
    </row>
    <row r="3" spans="1:38" x14ac:dyDescent="0.25">
      <c r="A3" s="388"/>
      <c r="B3" s="388"/>
      <c r="C3" s="388"/>
      <c r="D3" s="388"/>
      <c r="E3" s="388"/>
      <c r="F3" s="393"/>
      <c r="G3" s="388"/>
      <c r="H3" s="388"/>
      <c r="I3" s="388"/>
      <c r="J3" s="388"/>
      <c r="K3" s="388"/>
      <c r="L3" s="150"/>
      <c r="M3" s="150"/>
      <c r="N3" s="388"/>
      <c r="O3" s="388"/>
      <c r="P3" s="388"/>
      <c r="Q3" s="389"/>
      <c r="R3" s="388"/>
      <c r="S3" s="392"/>
      <c r="T3" s="392"/>
      <c r="U3" s="388"/>
      <c r="V3" s="388"/>
      <c r="W3" s="389"/>
      <c r="X3" s="388"/>
      <c r="Y3" s="388"/>
      <c r="Z3" s="388"/>
      <c r="AA3" s="388"/>
      <c r="AB3" s="389"/>
      <c r="AC3" s="388"/>
      <c r="AD3" s="388"/>
      <c r="AE3" s="388"/>
      <c r="AF3" s="388"/>
      <c r="AG3" s="389"/>
      <c r="AH3" s="388"/>
      <c r="AI3" s="388"/>
      <c r="AJ3" s="388"/>
      <c r="AK3" s="388"/>
      <c r="AL3" s="389"/>
    </row>
    <row r="4" spans="1:38" x14ac:dyDescent="0.25">
      <c r="A4" s="151"/>
      <c r="B4" s="152" t="e">
        <f>#REF!</f>
        <v>#REF!</v>
      </c>
      <c r="C4" s="152" t="e">
        <f>#REF!</f>
        <v>#REF!</v>
      </c>
      <c r="D4" s="151"/>
      <c r="E4" s="151"/>
      <c r="F4" s="151"/>
      <c r="G4" s="151"/>
      <c r="H4" s="153"/>
      <c r="I4" s="153"/>
      <c r="J4" s="154" t="s">
        <v>32</v>
      </c>
      <c r="K4" s="155"/>
      <c r="L4" s="155"/>
      <c r="M4" s="155"/>
      <c r="N4" s="153"/>
      <c r="O4" s="153"/>
      <c r="P4" s="153"/>
      <c r="Q4" s="156"/>
      <c r="R4" s="153"/>
      <c r="S4" s="157"/>
      <c r="T4" s="158"/>
      <c r="U4" s="159"/>
      <c r="V4" s="159"/>
      <c r="W4" s="160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</row>
    <row r="5" spans="1:38" x14ac:dyDescent="0.25">
      <c r="A5" s="151"/>
      <c r="B5" s="256" t="e">
        <f>#REF!</f>
        <v>#REF!</v>
      </c>
      <c r="C5" s="151" t="e">
        <f>#REF!</f>
        <v>#REF!</v>
      </c>
      <c r="D5" s="151"/>
      <c r="E5" s="151"/>
      <c r="F5" s="151"/>
      <c r="G5" s="162" t="s">
        <v>176</v>
      </c>
      <c r="H5" s="153"/>
      <c r="I5" s="153"/>
      <c r="J5" s="153"/>
      <c r="K5" s="163"/>
      <c r="L5" s="163"/>
      <c r="M5" s="163"/>
      <c r="N5" s="153"/>
      <c r="O5" s="153"/>
      <c r="P5" s="153"/>
      <c r="Q5" s="156"/>
      <c r="R5" s="153"/>
      <c r="S5" s="164"/>
      <c r="T5" s="158"/>
      <c r="U5" s="159"/>
      <c r="V5" s="159"/>
      <c r="W5" s="160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</row>
    <row r="6" spans="1:38" s="170" customFormat="1" x14ac:dyDescent="0.25">
      <c r="A6" s="165"/>
      <c r="B6" s="166" t="e">
        <f>#REF!</f>
        <v>#REF!</v>
      </c>
      <c r="C6" s="166" t="e">
        <f>#REF!</f>
        <v>#REF!</v>
      </c>
      <c r="D6" s="166"/>
      <c r="E6" s="166"/>
      <c r="F6" s="166"/>
      <c r="G6" s="166"/>
      <c r="H6" s="167" t="s">
        <v>38</v>
      </c>
      <c r="I6" s="167" t="s">
        <v>38</v>
      </c>
      <c r="J6" s="168"/>
      <c r="K6" s="167"/>
      <c r="L6" s="167"/>
      <c r="M6" s="169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</row>
    <row r="7" spans="1:38" x14ac:dyDescent="0.25">
      <c r="A7" s="165"/>
      <c r="B7" s="171" t="e">
        <f>#REF!</f>
        <v>#REF!</v>
      </c>
      <c r="C7" s="172" t="e">
        <f>#REF!</f>
        <v>#REF!</v>
      </c>
      <c r="D7" s="173" t="s">
        <v>158</v>
      </c>
      <c r="E7" s="174" t="s">
        <v>177</v>
      </c>
      <c r="F7" s="173"/>
      <c r="G7" s="175"/>
      <c r="H7" s="209">
        <v>3</v>
      </c>
      <c r="I7" s="209">
        <v>3</v>
      </c>
      <c r="J7" s="177" t="s">
        <v>160</v>
      </c>
      <c r="K7" s="178">
        <v>4</v>
      </c>
      <c r="L7" s="178">
        <v>421</v>
      </c>
      <c r="M7" s="179">
        <f>(K7/L7)*100</f>
        <v>0.95011876484560576</v>
      </c>
      <c r="N7" s="180" t="e">
        <f>#REF!</f>
        <v>#REF!</v>
      </c>
      <c r="O7" s="181" t="e">
        <f>#REF!</f>
        <v>#REF!</v>
      </c>
      <c r="P7" s="181" t="e">
        <f>#REF!</f>
        <v>#REF!</v>
      </c>
      <c r="Q7" s="181" t="e">
        <f>#REF!</f>
        <v>#REF!</v>
      </c>
      <c r="R7" s="257">
        <f>W7+AB7+AG7+AL7</f>
        <v>0.28503562945368172</v>
      </c>
      <c r="S7" s="180">
        <v>1.5</v>
      </c>
      <c r="T7" s="181">
        <v>1</v>
      </c>
      <c r="U7" s="181">
        <v>20</v>
      </c>
      <c r="V7" s="183">
        <f>U7*S7</f>
        <v>30</v>
      </c>
      <c r="W7" s="184">
        <f>V7*M7%</f>
        <v>0.28503562945368172</v>
      </c>
      <c r="X7" s="181">
        <v>1</v>
      </c>
      <c r="Y7" s="181"/>
      <c r="Z7" s="181"/>
      <c r="AA7" s="183"/>
      <c r="AB7" s="183"/>
      <c r="AC7" s="181">
        <v>1.25</v>
      </c>
      <c r="AD7" s="181"/>
      <c r="AE7" s="181"/>
      <c r="AF7" s="183">
        <f>(AD7*AE7)*AC7</f>
        <v>0</v>
      </c>
      <c r="AG7" s="183">
        <f>AF7*M7%</f>
        <v>0</v>
      </c>
      <c r="AH7" s="185">
        <v>0.66666666666666696</v>
      </c>
      <c r="AI7" s="181"/>
      <c r="AJ7" s="181"/>
      <c r="AK7" s="183"/>
      <c r="AL7" s="183"/>
    </row>
    <row r="8" spans="1:38" x14ac:dyDescent="0.25">
      <c r="A8" s="165"/>
      <c r="B8" s="186" t="e">
        <f>#REF!</f>
        <v>#REF!</v>
      </c>
      <c r="C8" s="172" t="e">
        <f>#REF!</f>
        <v>#REF!</v>
      </c>
      <c r="D8" s="173" t="s">
        <v>158</v>
      </c>
      <c r="E8" s="174" t="s">
        <v>177</v>
      </c>
      <c r="F8" s="187"/>
      <c r="G8" s="188"/>
      <c r="H8" s="209">
        <v>6</v>
      </c>
      <c r="I8" s="209">
        <v>6</v>
      </c>
      <c r="J8" s="177" t="s">
        <v>162</v>
      </c>
      <c r="K8" s="189">
        <v>4</v>
      </c>
      <c r="L8" s="189">
        <v>421</v>
      </c>
      <c r="M8" s="179">
        <f>(K8/L8)*100</f>
        <v>0.95011876484560576</v>
      </c>
      <c r="N8" s="180" t="e">
        <f>#REF!</f>
        <v>#REF!</v>
      </c>
      <c r="O8" s="181" t="e">
        <f>#REF!</f>
        <v>#REF!</v>
      </c>
      <c r="P8" s="181" t="e">
        <f>#REF!</f>
        <v>#REF!</v>
      </c>
      <c r="Q8" s="181" t="e">
        <f>#REF!</f>
        <v>#REF!</v>
      </c>
      <c r="R8" s="257">
        <f>W8+AB8+AG8+AL8</f>
        <v>1.3254156769596199</v>
      </c>
      <c r="S8" s="180">
        <v>1.5</v>
      </c>
      <c r="T8" s="181">
        <v>1</v>
      </c>
      <c r="U8" s="181">
        <v>49</v>
      </c>
      <c r="V8" s="183">
        <f>U8*S8</f>
        <v>73.5</v>
      </c>
      <c r="W8" s="184">
        <f>V8*M8%</f>
        <v>0.69833729216152018</v>
      </c>
      <c r="X8" s="181">
        <v>1</v>
      </c>
      <c r="Y8" s="181">
        <v>11</v>
      </c>
      <c r="Z8" s="181">
        <v>6</v>
      </c>
      <c r="AA8" s="183">
        <f>Y8*Z8</f>
        <v>66</v>
      </c>
      <c r="AB8" s="183">
        <f>AA8*M8%</f>
        <v>0.62707838479809974</v>
      </c>
      <c r="AC8" s="181">
        <v>1.25</v>
      </c>
      <c r="AD8" s="181"/>
      <c r="AE8" s="181"/>
      <c r="AF8" s="183">
        <f>(AD8*AE8)*AC8</f>
        <v>0</v>
      </c>
      <c r="AG8" s="183">
        <f>AF8*M8%</f>
        <v>0</v>
      </c>
      <c r="AH8" s="185">
        <v>0.66666666666666696</v>
      </c>
      <c r="AI8" s="181"/>
      <c r="AJ8" s="181"/>
      <c r="AK8" s="183">
        <f>(AI8*AJ8)*AH8</f>
        <v>0</v>
      </c>
      <c r="AL8" s="183"/>
    </row>
    <row r="9" spans="1:38" x14ac:dyDescent="0.25">
      <c r="A9" s="190"/>
      <c r="B9" s="166" t="e">
        <f>#REF!</f>
        <v>#REF!</v>
      </c>
      <c r="C9" s="166" t="e">
        <f>#REF!</f>
        <v>#REF!</v>
      </c>
      <c r="D9" s="166"/>
      <c r="E9" s="166"/>
      <c r="F9" s="166"/>
      <c r="G9" s="166"/>
      <c r="H9" s="167">
        <v>9</v>
      </c>
      <c r="I9" s="167">
        <v>9</v>
      </c>
      <c r="J9" s="191"/>
      <c r="K9" s="167"/>
      <c r="L9" s="167"/>
      <c r="M9" s="169"/>
      <c r="N9" s="167"/>
      <c r="O9" s="167"/>
      <c r="P9" s="167"/>
      <c r="Q9" s="167"/>
      <c r="R9" s="167"/>
      <c r="S9" s="167"/>
      <c r="T9" s="167"/>
      <c r="U9" s="167"/>
      <c r="V9" s="169"/>
      <c r="W9" s="169"/>
      <c r="X9" s="167"/>
      <c r="Y9" s="167"/>
      <c r="Z9" s="167"/>
      <c r="AA9" s="169"/>
      <c r="AB9" s="169"/>
      <c r="AC9" s="167"/>
      <c r="AD9" s="167"/>
      <c r="AE9" s="167"/>
      <c r="AF9" s="169"/>
      <c r="AG9" s="169"/>
      <c r="AH9" s="167"/>
      <c r="AI9" s="167"/>
      <c r="AJ9" s="167"/>
      <c r="AK9" s="169"/>
      <c r="AL9" s="169"/>
    </row>
    <row r="10" spans="1:38" x14ac:dyDescent="0.25">
      <c r="A10" s="190"/>
      <c r="B10" s="193" t="e">
        <f>#REF!</f>
        <v>#REF!</v>
      </c>
      <c r="C10" s="172" t="e">
        <f>#REF!</f>
        <v>#REF!</v>
      </c>
      <c r="D10" s="173" t="s">
        <v>158</v>
      </c>
      <c r="E10" s="174" t="s">
        <v>177</v>
      </c>
      <c r="F10" s="173"/>
      <c r="G10" s="175"/>
      <c r="H10" s="210">
        <v>9</v>
      </c>
      <c r="I10" s="209">
        <v>9</v>
      </c>
      <c r="J10" s="194"/>
      <c r="K10" s="178">
        <v>4</v>
      </c>
      <c r="L10" s="178">
        <v>300</v>
      </c>
      <c r="M10" s="179">
        <f>(K10/L10)*100</f>
        <v>1.3333333333333335</v>
      </c>
      <c r="N10" s="180" t="e">
        <f>#REF!</f>
        <v>#REF!</v>
      </c>
      <c r="O10" s="181" t="e">
        <f>#REF!</f>
        <v>#REF!</v>
      </c>
      <c r="P10" s="181" t="e">
        <f>#REF!</f>
        <v>#REF!</v>
      </c>
      <c r="Q10" s="181" t="e">
        <f>#REF!</f>
        <v>#REF!</v>
      </c>
      <c r="R10" s="257">
        <f>W10+AB10+AG10+AL10</f>
        <v>5.4466666666666672</v>
      </c>
      <c r="S10" s="180">
        <v>1.5</v>
      </c>
      <c r="T10" s="181">
        <v>1</v>
      </c>
      <c r="U10" s="181">
        <v>43</v>
      </c>
      <c r="V10" s="183">
        <f>U10*S10</f>
        <v>64.5</v>
      </c>
      <c r="W10" s="184">
        <f>V10*M10%</f>
        <v>0.8600000000000001</v>
      </c>
      <c r="X10" s="181">
        <v>1</v>
      </c>
      <c r="Y10" s="181">
        <v>8</v>
      </c>
      <c r="Z10" s="181">
        <v>43</v>
      </c>
      <c r="AA10" s="183">
        <f>Y10*Z10</f>
        <v>344</v>
      </c>
      <c r="AB10" s="183">
        <f>AA10*M10%</f>
        <v>4.5866666666666669</v>
      </c>
      <c r="AC10" s="181">
        <v>1.25</v>
      </c>
      <c r="AD10" s="181"/>
      <c r="AE10" s="181"/>
      <c r="AF10" s="183">
        <f>(AD10*AE10)*AC10</f>
        <v>0</v>
      </c>
      <c r="AG10" s="183">
        <f>AF10*M10%</f>
        <v>0</v>
      </c>
      <c r="AH10" s="185">
        <v>0.66666666666666696</v>
      </c>
      <c r="AI10" s="181"/>
      <c r="AJ10" s="181"/>
      <c r="AK10" s="183">
        <f>(AI10*AJ10)*AH10</f>
        <v>0</v>
      </c>
      <c r="AL10" s="183"/>
    </row>
    <row r="11" spans="1:38" x14ac:dyDescent="0.25">
      <c r="A11" s="165"/>
      <c r="B11" s="166" t="e">
        <f>#REF!</f>
        <v>#REF!</v>
      </c>
      <c r="C11" s="166" t="e">
        <f>#REF!</f>
        <v>#REF!</v>
      </c>
      <c r="D11" s="166"/>
      <c r="E11" s="166"/>
      <c r="F11" s="166"/>
      <c r="G11" s="166"/>
      <c r="H11" s="167">
        <v>9</v>
      </c>
      <c r="I11" s="167">
        <v>9</v>
      </c>
      <c r="J11" s="168"/>
      <c r="K11" s="167"/>
      <c r="L11" s="167"/>
      <c r="M11" s="169"/>
      <c r="N11" s="167"/>
      <c r="O11" s="167"/>
      <c r="P11" s="167"/>
      <c r="Q11" s="167"/>
      <c r="R11" s="167"/>
      <c r="S11" s="167"/>
      <c r="T11" s="167"/>
      <c r="U11" s="167"/>
      <c r="V11" s="169"/>
      <c r="W11" s="169"/>
      <c r="X11" s="167"/>
      <c r="Y11" s="167"/>
      <c r="Z11" s="167"/>
      <c r="AA11" s="169"/>
      <c r="AB11" s="169"/>
      <c r="AC11" s="167"/>
      <c r="AD11" s="167"/>
      <c r="AE11" s="167"/>
      <c r="AF11" s="169"/>
      <c r="AG11" s="169"/>
      <c r="AH11" s="167"/>
      <c r="AI11" s="167"/>
      <c r="AJ11" s="167"/>
      <c r="AK11" s="169"/>
      <c r="AL11" s="169"/>
    </row>
    <row r="12" spans="1:38" x14ac:dyDescent="0.25">
      <c r="A12" s="165"/>
      <c r="B12" s="195" t="e">
        <f>#REF!</f>
        <v>#REF!</v>
      </c>
      <c r="C12" s="181" t="e">
        <f>#REF!</f>
        <v>#REF!</v>
      </c>
      <c r="D12" s="173" t="s">
        <v>163</v>
      </c>
      <c r="E12" s="174" t="s">
        <v>177</v>
      </c>
      <c r="F12" s="173"/>
      <c r="G12" s="175"/>
      <c r="H12" s="174">
        <v>9</v>
      </c>
      <c r="I12" s="174">
        <v>9</v>
      </c>
      <c r="J12" s="174">
        <v>27</v>
      </c>
      <c r="K12" s="178">
        <v>4</v>
      </c>
      <c r="L12" s="178">
        <v>266</v>
      </c>
      <c r="M12" s="179">
        <f>(K12/L12)*100</f>
        <v>1.5037593984962405</v>
      </c>
      <c r="N12" s="180" t="e">
        <f>#REF!</f>
        <v>#REF!</v>
      </c>
      <c r="O12" s="181" t="e">
        <f>#REF!</f>
        <v>#REF!</v>
      </c>
      <c r="P12" s="181" t="e">
        <f>#REF!</f>
        <v>#REF!</v>
      </c>
      <c r="Q12" s="181" t="e">
        <f>#REF!</f>
        <v>#REF!</v>
      </c>
      <c r="R12" s="257">
        <f>W12+AB12+AG12+AL12</f>
        <v>4.3984962406015038</v>
      </c>
      <c r="S12" s="180">
        <v>1.5</v>
      </c>
      <c r="T12" s="181">
        <v>1</v>
      </c>
      <c r="U12" s="181">
        <v>27</v>
      </c>
      <c r="V12" s="183">
        <f>U12*S12</f>
        <v>40.5</v>
      </c>
      <c r="W12" s="184">
        <f>V12*M12%</f>
        <v>0.60902255639097747</v>
      </c>
      <c r="X12" s="181">
        <v>1</v>
      </c>
      <c r="Y12" s="181">
        <v>7</v>
      </c>
      <c r="Z12" s="181">
        <v>36</v>
      </c>
      <c r="AA12" s="183">
        <f>Y12*Z12</f>
        <v>252</v>
      </c>
      <c r="AB12" s="183">
        <f>AA12*M12%</f>
        <v>3.7894736842105261</v>
      </c>
      <c r="AC12" s="181">
        <v>1.25</v>
      </c>
      <c r="AD12" s="181"/>
      <c r="AE12" s="181"/>
      <c r="AF12" s="183">
        <f>(AD12*AE12)*AC12</f>
        <v>0</v>
      </c>
      <c r="AG12" s="183">
        <f>AF12*M12%</f>
        <v>0</v>
      </c>
      <c r="AH12" s="185">
        <v>0.66666666666666696</v>
      </c>
      <c r="AI12" s="181"/>
      <c r="AJ12" s="181">
        <v>12</v>
      </c>
      <c r="AK12" s="183">
        <f>(AI12*AJ12)*AH12</f>
        <v>0</v>
      </c>
      <c r="AL12" s="183"/>
    </row>
    <row r="13" spans="1:38" x14ac:dyDescent="0.25">
      <c r="A13" s="165"/>
      <c r="B13" s="166" t="e">
        <f>#REF!</f>
        <v>#REF!</v>
      </c>
      <c r="C13" s="166" t="e">
        <f>#REF!</f>
        <v>#REF!</v>
      </c>
      <c r="D13" s="166"/>
      <c r="E13" s="166"/>
      <c r="F13" s="166"/>
      <c r="G13" s="166"/>
      <c r="H13" s="167">
        <v>9</v>
      </c>
      <c r="I13" s="167">
        <v>9</v>
      </c>
      <c r="J13" s="166"/>
      <c r="K13" s="167"/>
      <c r="L13" s="167"/>
      <c r="M13" s="169"/>
      <c r="N13" s="167"/>
      <c r="O13" s="167"/>
      <c r="P13" s="167"/>
      <c r="Q13" s="167"/>
      <c r="R13" s="167"/>
      <c r="S13" s="167"/>
      <c r="T13" s="167"/>
      <c r="U13" s="167"/>
      <c r="V13" s="169"/>
      <c r="W13" s="169"/>
      <c r="X13" s="167"/>
      <c r="Y13" s="167"/>
      <c r="Z13" s="167"/>
      <c r="AA13" s="169"/>
      <c r="AB13" s="169"/>
      <c r="AC13" s="167"/>
      <c r="AD13" s="167"/>
      <c r="AE13" s="167"/>
      <c r="AF13" s="169"/>
      <c r="AG13" s="169"/>
      <c r="AH13" s="167"/>
      <c r="AI13" s="167"/>
      <c r="AJ13" s="167"/>
      <c r="AK13" s="169"/>
      <c r="AL13" s="169"/>
    </row>
    <row r="14" spans="1:38" x14ac:dyDescent="0.25">
      <c r="A14" s="165"/>
      <c r="B14" s="200" t="e">
        <f>#REF!</f>
        <v>#REF!</v>
      </c>
      <c r="C14" s="201" t="e">
        <f>#REF!</f>
        <v>#REF!</v>
      </c>
      <c r="D14" s="173" t="s">
        <v>158</v>
      </c>
      <c r="E14" s="174" t="s">
        <v>177</v>
      </c>
      <c r="F14" s="173"/>
      <c r="G14" s="175"/>
      <c r="H14" s="174">
        <v>9</v>
      </c>
      <c r="I14" s="174">
        <v>9</v>
      </c>
      <c r="J14" s="197" t="s">
        <v>165</v>
      </c>
      <c r="K14" s="178">
        <v>4</v>
      </c>
      <c r="L14" s="178">
        <v>250</v>
      </c>
      <c r="M14" s="179">
        <f>(K14/L14)*100</f>
        <v>1.6</v>
      </c>
      <c r="N14" s="198" t="e">
        <f>#REF!</f>
        <v>#REF!</v>
      </c>
      <c r="O14" s="198" t="e">
        <f>#REF!</f>
        <v>#REF!</v>
      </c>
      <c r="P14" s="198" t="e">
        <f>#REF!</f>
        <v>#REF!</v>
      </c>
      <c r="Q14" s="199" t="e">
        <f>#REF!</f>
        <v>#REF!</v>
      </c>
      <c r="R14" s="257">
        <f>W14+AB14+AG14+AL14</f>
        <v>3.5600000000000005</v>
      </c>
      <c r="S14" s="180">
        <v>1.5</v>
      </c>
      <c r="T14" s="181">
        <v>1</v>
      </c>
      <c r="U14" s="181">
        <v>55</v>
      </c>
      <c r="V14" s="183">
        <f>U14*S14</f>
        <v>82.5</v>
      </c>
      <c r="W14" s="184">
        <f>V14*M14%</f>
        <v>1.32</v>
      </c>
      <c r="X14" s="181">
        <v>1</v>
      </c>
      <c r="Y14" s="181">
        <v>7</v>
      </c>
      <c r="Z14" s="181">
        <v>20</v>
      </c>
      <c r="AA14" s="183">
        <f>Y14*Z14</f>
        <v>140</v>
      </c>
      <c r="AB14" s="183">
        <f>AA14*M14%</f>
        <v>2.2400000000000002</v>
      </c>
      <c r="AC14" s="181">
        <v>1.25</v>
      </c>
      <c r="AD14" s="181"/>
      <c r="AE14" s="181"/>
      <c r="AF14" s="183">
        <f>(AD14*AE14)*AC14</f>
        <v>0</v>
      </c>
      <c r="AG14" s="183">
        <f>AF14*M14%</f>
        <v>0</v>
      </c>
      <c r="AH14" s="185">
        <v>0.66666666666666696</v>
      </c>
      <c r="AI14" s="181"/>
      <c r="AJ14" s="181"/>
      <c r="AK14" s="183">
        <f>(AI14*AJ14)*AH14</f>
        <v>0</v>
      </c>
      <c r="AL14" s="183"/>
    </row>
    <row r="15" spans="1:38" x14ac:dyDescent="0.25">
      <c r="A15" s="165"/>
      <c r="B15" s="166" t="e">
        <f>#REF!</f>
        <v>#REF!</v>
      </c>
      <c r="C15" s="166" t="e">
        <f>#REF!</f>
        <v>#REF!</v>
      </c>
      <c r="D15" s="166"/>
      <c r="E15" s="166"/>
      <c r="F15" s="166"/>
      <c r="G15" s="166"/>
      <c r="H15" s="167"/>
      <c r="I15" s="167"/>
      <c r="J15" s="166"/>
      <c r="K15" s="167"/>
      <c r="L15" s="167"/>
      <c r="M15" s="169"/>
      <c r="N15" s="167"/>
      <c r="O15" s="167"/>
      <c r="P15" s="167"/>
      <c r="Q15" s="167"/>
      <c r="R15" s="167"/>
      <c r="S15" s="167"/>
      <c r="T15" s="167"/>
      <c r="U15" s="167"/>
      <c r="V15" s="169"/>
      <c r="W15" s="169"/>
      <c r="X15" s="167"/>
      <c r="Y15" s="167"/>
      <c r="Z15" s="167"/>
      <c r="AA15" s="169"/>
      <c r="AB15" s="169"/>
      <c r="AC15" s="167"/>
      <c r="AD15" s="167"/>
      <c r="AE15" s="167"/>
      <c r="AF15" s="169"/>
      <c r="AG15" s="169"/>
      <c r="AH15" s="167"/>
      <c r="AI15" s="167"/>
      <c r="AJ15" s="167"/>
      <c r="AK15" s="169"/>
      <c r="AL15" s="169"/>
    </row>
    <row r="16" spans="1:38" x14ac:dyDescent="0.25">
      <c r="A16" s="165"/>
      <c r="B16" s="200" t="e">
        <f>#REF!</f>
        <v>#REF!</v>
      </c>
      <c r="C16" s="174" t="e">
        <f>#REF!</f>
        <v>#REF!</v>
      </c>
      <c r="D16" s="173" t="s">
        <v>158</v>
      </c>
      <c r="E16" s="174" t="s">
        <v>177</v>
      </c>
      <c r="F16" s="173"/>
      <c r="G16" s="175"/>
      <c r="H16" s="174">
        <v>9</v>
      </c>
      <c r="I16" s="174">
        <v>9</v>
      </c>
      <c r="J16" s="197"/>
      <c r="K16" s="178">
        <v>4</v>
      </c>
      <c r="L16" s="178">
        <v>239</v>
      </c>
      <c r="M16" s="179">
        <f>(K16/L16)*100</f>
        <v>1.6736401673640167</v>
      </c>
      <c r="N16" s="202" t="e">
        <f>#REF!</f>
        <v>#REF!</v>
      </c>
      <c r="O16" s="202" t="e">
        <f>#REF!</f>
        <v>#REF!</v>
      </c>
      <c r="P16" s="199" t="e">
        <f>#REF!</f>
        <v>#REF!</v>
      </c>
      <c r="Q16" s="202" t="e">
        <f>#REF!</f>
        <v>#REF!</v>
      </c>
      <c r="R16" s="257">
        <f>W16+AB16+AG16+AL16</f>
        <v>1.1297071129707112</v>
      </c>
      <c r="S16" s="180">
        <v>1.5</v>
      </c>
      <c r="T16" s="181">
        <v>1</v>
      </c>
      <c r="U16" s="181">
        <v>9</v>
      </c>
      <c r="V16" s="183">
        <f>U16*S16</f>
        <v>13.5</v>
      </c>
      <c r="W16" s="184">
        <f>V16*M16%</f>
        <v>0.22594142259414224</v>
      </c>
      <c r="X16" s="181">
        <v>1</v>
      </c>
      <c r="Y16" s="181">
        <v>6</v>
      </c>
      <c r="Z16" s="181">
        <v>9</v>
      </c>
      <c r="AA16" s="183">
        <f>Y16*Z16</f>
        <v>54</v>
      </c>
      <c r="AB16" s="183">
        <f>AA16*M16%</f>
        <v>0.90376569037656895</v>
      </c>
      <c r="AC16" s="181">
        <v>1.25</v>
      </c>
      <c r="AD16" s="181"/>
      <c r="AE16" s="181"/>
      <c r="AF16" s="183">
        <f>(AD16*AE16)*AC16</f>
        <v>0</v>
      </c>
      <c r="AG16" s="183">
        <f>AF16*M16%</f>
        <v>0</v>
      </c>
      <c r="AH16" s="185">
        <v>0.66666666666666696</v>
      </c>
      <c r="AI16" s="181"/>
      <c r="AJ16" s="181">
        <v>6</v>
      </c>
      <c r="AK16" s="183">
        <f>(AI16*AJ16)*AH16</f>
        <v>0</v>
      </c>
      <c r="AL16" s="183"/>
    </row>
    <row r="17" spans="1:38" x14ac:dyDescent="0.25">
      <c r="A17" s="165"/>
      <c r="B17" s="200" t="e">
        <f>#REF!</f>
        <v>#REF!</v>
      </c>
      <c r="C17" s="174" t="e">
        <f>#REF!</f>
        <v>#REF!</v>
      </c>
      <c r="D17" s="173" t="s">
        <v>158</v>
      </c>
      <c r="E17" s="174" t="s">
        <v>177</v>
      </c>
      <c r="F17" s="173"/>
      <c r="G17" s="175"/>
      <c r="H17" s="174"/>
      <c r="I17" s="174"/>
      <c r="J17" s="198"/>
      <c r="K17" s="178">
        <v>4</v>
      </c>
      <c r="L17" s="178">
        <v>239</v>
      </c>
      <c r="M17" s="179">
        <f>(K17/L17)*100</f>
        <v>1.6736401673640167</v>
      </c>
      <c r="N17" s="202" t="e">
        <f>#REF!</f>
        <v>#REF!</v>
      </c>
      <c r="O17" s="202" t="e">
        <f>#REF!</f>
        <v>#REF!</v>
      </c>
      <c r="P17" s="199" t="e">
        <f>#REF!</f>
        <v>#REF!</v>
      </c>
      <c r="Q17" s="202" t="e">
        <f>#REF!</f>
        <v>#REF!</v>
      </c>
      <c r="R17" s="257">
        <f>W17+AB17+AG17+AL17</f>
        <v>1.8828451882845187</v>
      </c>
      <c r="S17" s="180">
        <v>1.5</v>
      </c>
      <c r="T17" s="181">
        <v>1</v>
      </c>
      <c r="U17" s="181">
        <v>15</v>
      </c>
      <c r="V17" s="183">
        <f>U17*S17</f>
        <v>22.5</v>
      </c>
      <c r="W17" s="184">
        <f>V17*M17%</f>
        <v>0.37656903765690375</v>
      </c>
      <c r="X17" s="181">
        <v>1</v>
      </c>
      <c r="Y17" s="181">
        <v>6</v>
      </c>
      <c r="Z17" s="181">
        <v>15</v>
      </c>
      <c r="AA17" s="183">
        <f>Y17*Z17</f>
        <v>90</v>
      </c>
      <c r="AB17" s="183">
        <f>AA17*M17%</f>
        <v>1.506276150627615</v>
      </c>
      <c r="AC17" s="181">
        <v>1.25</v>
      </c>
      <c r="AD17" s="181"/>
      <c r="AE17" s="181"/>
      <c r="AF17" s="183">
        <f>(AD17*AE17)*AC17</f>
        <v>0</v>
      </c>
      <c r="AG17" s="183">
        <f>AF17*M17%</f>
        <v>0</v>
      </c>
      <c r="AH17" s="185">
        <v>0.66666666666666696</v>
      </c>
      <c r="AI17" s="181"/>
      <c r="AJ17" s="181">
        <v>2</v>
      </c>
      <c r="AK17" s="183">
        <f>(AI17*AJ17)*AH17</f>
        <v>0</v>
      </c>
      <c r="AL17" s="183"/>
    </row>
    <row r="18" spans="1:38" x14ac:dyDescent="0.25">
      <c r="A18" s="165"/>
      <c r="B18" s="200" t="e">
        <f>#REF!</f>
        <v>#REF!</v>
      </c>
      <c r="C18" s="174" t="e">
        <f>#REF!</f>
        <v>#REF!</v>
      </c>
      <c r="D18" s="173" t="s">
        <v>158</v>
      </c>
      <c r="E18" s="174" t="s">
        <v>177</v>
      </c>
      <c r="F18" s="173"/>
      <c r="G18" s="175"/>
      <c r="H18" s="174"/>
      <c r="I18" s="174"/>
      <c r="J18" s="198"/>
      <c r="K18" s="178">
        <v>4</v>
      </c>
      <c r="L18" s="178">
        <v>239</v>
      </c>
      <c r="M18" s="179">
        <f>(K18/L18)*100</f>
        <v>1.6736401673640167</v>
      </c>
      <c r="N18" s="203" t="e">
        <f>#REF!</f>
        <v>#REF!</v>
      </c>
      <c r="O18" s="203" t="e">
        <f>#REF!</f>
        <v>#REF!</v>
      </c>
      <c r="P18" s="203" t="e">
        <f>#REF!</f>
        <v>#REF!</v>
      </c>
      <c r="Q18" s="199" t="e">
        <f>#REF!</f>
        <v>#REF!</v>
      </c>
      <c r="R18" s="257">
        <f>W18+AB18+AG18+AL18</f>
        <v>1.2301255230125523</v>
      </c>
      <c r="S18" s="180">
        <v>1.5</v>
      </c>
      <c r="T18" s="181">
        <v>1</v>
      </c>
      <c r="U18" s="181">
        <v>9</v>
      </c>
      <c r="V18" s="183">
        <f>U18*S18</f>
        <v>13.5</v>
      </c>
      <c r="W18" s="184">
        <f>V18*M18%</f>
        <v>0.22594142259414224</v>
      </c>
      <c r="X18" s="181">
        <v>1</v>
      </c>
      <c r="Y18" s="181">
        <v>6</v>
      </c>
      <c r="Z18" s="181">
        <v>10</v>
      </c>
      <c r="AA18" s="183">
        <f>Y18*Z18</f>
        <v>60</v>
      </c>
      <c r="AB18" s="183">
        <f>AA18*M18%</f>
        <v>1.00418410041841</v>
      </c>
      <c r="AC18" s="181">
        <v>1.25</v>
      </c>
      <c r="AD18" s="181"/>
      <c r="AE18" s="181"/>
      <c r="AF18" s="183">
        <f>(AD18*AE18)*AC18</f>
        <v>0</v>
      </c>
      <c r="AG18" s="183">
        <f>AF18*M18%</f>
        <v>0</v>
      </c>
      <c r="AH18" s="185">
        <v>0.66666666666666696</v>
      </c>
      <c r="AI18" s="181"/>
      <c r="AJ18" s="181"/>
      <c r="AK18" s="183">
        <f>(AI18*AJ18)*AH18</f>
        <v>0</v>
      </c>
      <c r="AL18" s="183"/>
    </row>
    <row r="19" spans="1:38" s="255" customFormat="1" x14ac:dyDescent="0.2">
      <c r="A19" s="151"/>
      <c r="B19" s="256" t="e">
        <f>#REF!</f>
        <v>#REF!</v>
      </c>
      <c r="C19" s="151" t="e">
        <f>#REF!</f>
        <v>#REF!</v>
      </c>
      <c r="D19" s="151"/>
      <c r="E19" s="151"/>
      <c r="F19" s="151"/>
      <c r="G19" s="162"/>
      <c r="H19" s="153"/>
      <c r="I19" s="153"/>
      <c r="J19" s="153"/>
      <c r="K19" s="163"/>
      <c r="L19" s="163"/>
      <c r="M19" s="163"/>
      <c r="N19" s="153"/>
      <c r="O19" s="153"/>
      <c r="P19" s="153"/>
      <c r="Q19" s="156"/>
      <c r="R19" s="153"/>
      <c r="S19" s="164"/>
      <c r="T19" s="158"/>
      <c r="U19" s="159"/>
      <c r="V19" s="159"/>
      <c r="W19" s="160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</row>
    <row r="20" spans="1:38" s="170" customFormat="1" x14ac:dyDescent="0.25">
      <c r="A20" s="204"/>
      <c r="B20" s="206" t="e">
        <f>#REF!</f>
        <v>#REF!</v>
      </c>
      <c r="C20" s="206" t="e">
        <f>#REF!</f>
        <v>#REF!</v>
      </c>
      <c r="D20" s="204"/>
      <c r="E20" s="174" t="s">
        <v>177</v>
      </c>
      <c r="F20" s="206"/>
      <c r="G20" s="206"/>
      <c r="H20" s="258">
        <v>3</v>
      </c>
      <c r="I20" s="259">
        <v>3</v>
      </c>
      <c r="J20" s="206"/>
      <c r="K20" s="209">
        <v>20</v>
      </c>
      <c r="L20" s="210">
        <v>606</v>
      </c>
      <c r="M20" s="179">
        <f>(K20/L20)*100</f>
        <v>3.3003300330032999</v>
      </c>
      <c r="N20" s="209" t="e">
        <f>#REF!</f>
        <v>#REF!</v>
      </c>
      <c r="O20" s="209" t="e">
        <f>#REF!</f>
        <v>#REF!</v>
      </c>
      <c r="P20" s="210" t="e">
        <f>#REF!</f>
        <v>#REF!</v>
      </c>
      <c r="Q20" s="210" t="e">
        <f>#REF!</f>
        <v>#REF!</v>
      </c>
      <c r="R20" s="257">
        <f>W20+AB20+AG20+AL20</f>
        <v>12.673267326732672</v>
      </c>
      <c r="S20" s="180">
        <v>1.5</v>
      </c>
      <c r="T20" s="181"/>
      <c r="U20" s="181"/>
      <c r="V20" s="183">
        <f>U20*S20</f>
        <v>0</v>
      </c>
      <c r="W20" s="184">
        <f>V20*M20%</f>
        <v>0</v>
      </c>
      <c r="X20" s="181">
        <v>1</v>
      </c>
      <c r="Y20" s="181">
        <v>16</v>
      </c>
      <c r="Z20" s="181">
        <v>24</v>
      </c>
      <c r="AA20" s="183">
        <f>Y20*Z20</f>
        <v>384</v>
      </c>
      <c r="AB20" s="183">
        <f>AA20*M20%</f>
        <v>12.673267326732672</v>
      </c>
      <c r="AC20" s="181">
        <v>1.25</v>
      </c>
      <c r="AD20" s="209"/>
      <c r="AE20" s="209"/>
      <c r="AF20" s="211">
        <f>(AD20*AE20)*AC20</f>
        <v>0</v>
      </c>
      <c r="AG20" s="211">
        <f>AF20*M20%</f>
        <v>0</v>
      </c>
      <c r="AH20" s="185">
        <v>0.66666666666666696</v>
      </c>
      <c r="AI20" s="209"/>
      <c r="AJ20" s="210"/>
      <c r="AK20" s="211">
        <f>(AI20*AJ20)*AH20</f>
        <v>0</v>
      </c>
      <c r="AL20" s="212"/>
    </row>
    <row r="21" spans="1:38" x14ac:dyDescent="0.25">
      <c r="A21" s="165"/>
      <c r="B21" s="193" t="e">
        <f>#REF!</f>
        <v>#REF!</v>
      </c>
      <c r="C21" s="174" t="e">
        <f>#REF!</f>
        <v>#REF!</v>
      </c>
      <c r="D21" s="173" t="s">
        <v>158</v>
      </c>
      <c r="E21" s="174" t="s">
        <v>177</v>
      </c>
      <c r="F21" s="173"/>
      <c r="G21" s="175"/>
      <c r="H21" s="174">
        <v>9</v>
      </c>
      <c r="I21" s="174">
        <v>9</v>
      </c>
      <c r="J21" s="197" t="s">
        <v>164</v>
      </c>
      <c r="K21" s="178">
        <v>20</v>
      </c>
      <c r="L21" s="178">
        <v>342</v>
      </c>
      <c r="M21" s="179">
        <f>(K21/L21)*100</f>
        <v>5.8479532163742682</v>
      </c>
      <c r="N21" s="198" t="e">
        <f>#REF!</f>
        <v>#REF!</v>
      </c>
      <c r="O21" s="198" t="e">
        <f>#REF!</f>
        <v>#REF!</v>
      </c>
      <c r="P21" s="198" t="e">
        <f>#REF!</f>
        <v>#REF!</v>
      </c>
      <c r="Q21" s="199" t="e">
        <f>#REF!</f>
        <v>#REF!</v>
      </c>
      <c r="R21" s="257">
        <f>W21+AB21+AG21+AL21</f>
        <v>27.631578947368418</v>
      </c>
      <c r="S21" s="180">
        <v>1.5</v>
      </c>
      <c r="T21" s="181">
        <v>1</v>
      </c>
      <c r="U21" s="181">
        <v>27</v>
      </c>
      <c r="V21" s="183">
        <f>U21*S21</f>
        <v>40.5</v>
      </c>
      <c r="W21" s="184">
        <f>V21*M21%</f>
        <v>2.3684210526315783</v>
      </c>
      <c r="X21" s="181">
        <v>1</v>
      </c>
      <c r="Y21" s="181">
        <v>9</v>
      </c>
      <c r="Z21" s="181">
        <v>48</v>
      </c>
      <c r="AA21" s="183">
        <f>Y21*Z21</f>
        <v>432</v>
      </c>
      <c r="AB21" s="183">
        <f>AA21*M21%</f>
        <v>25.263157894736839</v>
      </c>
      <c r="AC21" s="181">
        <v>1.25</v>
      </c>
      <c r="AD21" s="181"/>
      <c r="AE21" s="181"/>
      <c r="AF21" s="183">
        <f>(AD21*AE21)*AC21</f>
        <v>0</v>
      </c>
      <c r="AG21" s="183">
        <f>AF21*M21%</f>
        <v>0</v>
      </c>
      <c r="AH21" s="185">
        <v>0.66666666666666696</v>
      </c>
      <c r="AI21" s="181"/>
      <c r="AJ21" s="181"/>
      <c r="AK21" s="183">
        <f>(AI21*AJ21)*AH21</f>
        <v>0</v>
      </c>
      <c r="AL21" s="183"/>
    </row>
    <row r="22" spans="1:38" ht="25.5" x14ac:dyDescent="0.25">
      <c r="A22" s="165"/>
      <c r="B22" s="193" t="e">
        <f>#REF!</f>
        <v>#REF!</v>
      </c>
      <c r="C22" s="174" t="e">
        <f>#REF!</f>
        <v>#REF!</v>
      </c>
      <c r="D22" s="173" t="s">
        <v>158</v>
      </c>
      <c r="E22" s="174" t="s">
        <v>178</v>
      </c>
      <c r="F22" s="173"/>
      <c r="G22" s="175"/>
      <c r="H22" s="174">
        <v>4</v>
      </c>
      <c r="I22" s="174">
        <v>4</v>
      </c>
      <c r="J22" s="197" t="s">
        <v>179</v>
      </c>
      <c r="K22" s="178">
        <v>20</v>
      </c>
      <c r="L22" s="178">
        <v>506</v>
      </c>
      <c r="M22" s="179">
        <f>(K22/L22)*100</f>
        <v>3.9525691699604746</v>
      </c>
      <c r="N22" s="198" t="e">
        <f>#REF!</f>
        <v>#REF!</v>
      </c>
      <c r="O22" s="198" t="e">
        <f>#REF!</f>
        <v>#REF!</v>
      </c>
      <c r="P22" s="198" t="e">
        <f>#REF!</f>
        <v>#REF!</v>
      </c>
      <c r="Q22" s="199" t="e">
        <f>#REF!</f>
        <v>#REF!</v>
      </c>
      <c r="R22" s="257">
        <f>W22+AB22+AG22+AL22</f>
        <v>1.4229249011857708</v>
      </c>
      <c r="S22" s="180">
        <v>1.5</v>
      </c>
      <c r="T22" s="181">
        <v>1</v>
      </c>
      <c r="U22" s="181">
        <v>24</v>
      </c>
      <c r="V22" s="183">
        <f>U22*S22</f>
        <v>36</v>
      </c>
      <c r="W22" s="184">
        <f>V22*M22%</f>
        <v>1.4229249011857708</v>
      </c>
      <c r="X22" s="181">
        <v>1</v>
      </c>
      <c r="Y22" s="181"/>
      <c r="Z22" s="181"/>
      <c r="AA22" s="183"/>
      <c r="AB22" s="183"/>
      <c r="AC22" s="181">
        <v>1.25</v>
      </c>
      <c r="AD22" s="181"/>
      <c r="AE22" s="181"/>
      <c r="AF22" s="183">
        <f>(AD22*AE22)*AC22</f>
        <v>0</v>
      </c>
      <c r="AG22" s="183">
        <f>AF22*M22%</f>
        <v>0</v>
      </c>
      <c r="AH22" s="185">
        <v>0.66666666666666696</v>
      </c>
      <c r="AI22" s="181"/>
      <c r="AJ22" s="181"/>
      <c r="AK22" s="183">
        <f>(AI22*AJ22)*AH22</f>
        <v>0</v>
      </c>
      <c r="AL22" s="183"/>
    </row>
    <row r="23" spans="1:38" ht="25.5" x14ac:dyDescent="0.25">
      <c r="A23" s="165"/>
      <c r="B23" s="193" t="e">
        <f>#REF!</f>
        <v>#REF!</v>
      </c>
      <c r="C23" s="174" t="e">
        <f>#REF!</f>
        <v>#REF!</v>
      </c>
      <c r="D23" s="173" t="s">
        <v>158</v>
      </c>
      <c r="E23" s="174" t="s">
        <v>178</v>
      </c>
      <c r="F23" s="173"/>
      <c r="G23" s="175"/>
      <c r="H23" s="174">
        <v>5</v>
      </c>
      <c r="I23" s="174">
        <v>5</v>
      </c>
      <c r="J23" s="197" t="s">
        <v>179</v>
      </c>
      <c r="K23" s="178">
        <v>20</v>
      </c>
      <c r="L23" s="178">
        <v>506</v>
      </c>
      <c r="M23" s="179">
        <f>(K23/L23)*100</f>
        <v>3.9525691699604746</v>
      </c>
      <c r="N23" s="198" t="e">
        <f>#REF!</f>
        <v>#REF!</v>
      </c>
      <c r="O23" s="198" t="e">
        <f>#REF!</f>
        <v>#REF!</v>
      </c>
      <c r="P23" s="198" t="e">
        <f>#REF!</f>
        <v>#REF!</v>
      </c>
      <c r="Q23" s="199" t="e">
        <f>#REF!</f>
        <v>#REF!</v>
      </c>
      <c r="R23" s="257">
        <f>W23+AB23+AG23+AL23</f>
        <v>10.079051383399209</v>
      </c>
      <c r="S23" s="180">
        <v>1.5</v>
      </c>
      <c r="T23" s="181">
        <v>1</v>
      </c>
      <c r="U23" s="181">
        <v>30</v>
      </c>
      <c r="V23" s="183">
        <f>U23*S23</f>
        <v>45</v>
      </c>
      <c r="W23" s="184">
        <f>V23*M23%</f>
        <v>1.7786561264822134</v>
      </c>
      <c r="X23" s="181">
        <v>1</v>
      </c>
      <c r="Y23" s="181">
        <v>14</v>
      </c>
      <c r="Z23" s="181">
        <v>15</v>
      </c>
      <c r="AA23" s="183">
        <f>Y23*Z23</f>
        <v>210</v>
      </c>
      <c r="AB23" s="183">
        <f>AA23*M23%</f>
        <v>8.3003952569169961</v>
      </c>
      <c r="AC23" s="181">
        <v>1.25</v>
      </c>
      <c r="AD23" s="181"/>
      <c r="AE23" s="181"/>
      <c r="AF23" s="183">
        <f>(AD23*AE23)*AC23</f>
        <v>0</v>
      </c>
      <c r="AG23" s="183">
        <f>AF23*M23%</f>
        <v>0</v>
      </c>
      <c r="AH23" s="185">
        <v>0.66666666666666696</v>
      </c>
      <c r="AI23" s="181"/>
      <c r="AJ23" s="181"/>
      <c r="AK23" s="183">
        <f>(AI23*AJ23)*AH23</f>
        <v>0</v>
      </c>
      <c r="AL23" s="183"/>
    </row>
    <row r="24" spans="1:38" x14ac:dyDescent="0.25">
      <c r="A24" s="386" t="s">
        <v>166</v>
      </c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213"/>
      <c r="M24" s="213" t="e">
        <f>75+O20+N21+O21+N22+N23+O23</f>
        <v>#REF!</v>
      </c>
      <c r="N24" s="260" t="e">
        <f>SUM(N6:N23)</f>
        <v>#REF!</v>
      </c>
      <c r="O24" s="260" t="e">
        <f>SUM(O6:O23)</f>
        <v>#REF!</v>
      </c>
      <c r="P24" s="260" t="e">
        <f>SUM(P6:P23)</f>
        <v>#REF!</v>
      </c>
      <c r="Q24" s="260" t="e">
        <f>SUM(Q6:Q23)</f>
        <v>#REF!</v>
      </c>
      <c r="R24" s="261">
        <f>SUM(R7:R23)</f>
        <v>71.065114596635325</v>
      </c>
      <c r="S24" s="216"/>
      <c r="T24" s="216"/>
      <c r="U24" s="217"/>
      <c r="V24" s="217"/>
      <c r="W24" s="216"/>
      <c r="X24" s="218"/>
      <c r="Y24" s="216"/>
      <c r="Z24" s="217"/>
      <c r="AA24" s="217"/>
      <c r="AB24" s="216"/>
      <c r="AC24" s="218"/>
      <c r="AD24" s="219"/>
      <c r="AE24" s="219"/>
      <c r="AF24" s="219"/>
      <c r="AG24" s="219"/>
      <c r="AH24" s="220"/>
      <c r="AI24" s="219"/>
      <c r="AJ24" s="221"/>
      <c r="AK24" s="221"/>
      <c r="AL24" s="221"/>
    </row>
    <row r="25" spans="1:38" s="255" customFormat="1" ht="26.25" x14ac:dyDescent="0.25">
      <c r="A25" s="222"/>
      <c r="B25" s="223" t="e">
        <f>#REF!</f>
        <v>#REF!</v>
      </c>
      <c r="C25" s="153" t="e">
        <f>#REF!</f>
        <v>#REF!</v>
      </c>
      <c r="D25" s="151"/>
      <c r="E25" s="151"/>
      <c r="F25" s="151"/>
      <c r="G25" s="162" t="s">
        <v>180</v>
      </c>
      <c r="H25" s="153"/>
      <c r="I25" s="153"/>
      <c r="J25" s="153"/>
      <c r="K25" s="224"/>
      <c r="L25" s="224"/>
      <c r="M25" s="224"/>
      <c r="N25" s="153"/>
      <c r="O25" s="153"/>
      <c r="P25" s="153"/>
      <c r="Q25" s="156"/>
      <c r="R25" s="153"/>
      <c r="S25" s="226"/>
      <c r="T25" s="154"/>
      <c r="U25" s="154"/>
      <c r="V25" s="154"/>
      <c r="W25" s="227"/>
      <c r="X25" s="154"/>
      <c r="Y25" s="154"/>
      <c r="Z25" s="154"/>
      <c r="AA25" s="154"/>
      <c r="AB25" s="154"/>
      <c r="AC25" s="154"/>
      <c r="AD25" s="154"/>
      <c r="AE25" s="159"/>
      <c r="AF25" s="159"/>
      <c r="AG25" s="159"/>
      <c r="AH25" s="159"/>
      <c r="AI25" s="159"/>
      <c r="AJ25" s="159"/>
      <c r="AK25" s="159"/>
      <c r="AL25" s="159"/>
    </row>
    <row r="26" spans="1:38" s="170" customFormat="1" x14ac:dyDescent="0.25">
      <c r="A26" s="165"/>
      <c r="B26" s="193" t="e">
        <f>#REF!</f>
        <v>#REF!</v>
      </c>
      <c r="C26" s="174" t="e">
        <f>#REF!</f>
        <v>#REF!</v>
      </c>
      <c r="D26" s="173" t="s">
        <v>158</v>
      </c>
      <c r="E26" s="173"/>
      <c r="F26" s="173"/>
      <c r="G26" s="175"/>
      <c r="H26" s="174">
        <v>7</v>
      </c>
      <c r="I26" s="174">
        <v>7</v>
      </c>
      <c r="J26" s="197" t="s">
        <v>164</v>
      </c>
      <c r="K26" s="178">
        <v>20</v>
      </c>
      <c r="L26" s="178">
        <v>228</v>
      </c>
      <c r="M26" s="179">
        <f t="shared" ref="M26:M32" si="0">(K26/L26)*100</f>
        <v>8.7719298245614024</v>
      </c>
      <c r="N26" s="198" t="e">
        <f>#REF!</f>
        <v>#REF!</v>
      </c>
      <c r="O26" s="198" t="e">
        <f>#REF!</f>
        <v>#REF!</v>
      </c>
      <c r="P26" s="198" t="e">
        <f>#REF!</f>
        <v>#REF!</v>
      </c>
      <c r="Q26" s="199" t="e">
        <f>#REF!</f>
        <v>#REF!</v>
      </c>
      <c r="R26" s="257">
        <f t="shared" ref="R26:R32" si="1">W26+AB26+AG26+AL26</f>
        <v>19.473684210526315</v>
      </c>
      <c r="S26" s="180">
        <v>1.5</v>
      </c>
      <c r="T26" s="181">
        <v>1</v>
      </c>
      <c r="U26" s="181">
        <v>24</v>
      </c>
      <c r="V26" s="183">
        <f t="shared" ref="V26:V32" si="2">U26*S26</f>
        <v>36</v>
      </c>
      <c r="W26" s="184">
        <f t="shared" ref="W26:W32" si="3">V26*M26%</f>
        <v>3.1578947368421053</v>
      </c>
      <c r="X26" s="181">
        <v>1</v>
      </c>
      <c r="Y26" s="181">
        <v>6</v>
      </c>
      <c r="Z26" s="181">
        <v>31</v>
      </c>
      <c r="AA26" s="183">
        <f t="shared" ref="AA26:AA32" si="4">Y26*Z26</f>
        <v>186</v>
      </c>
      <c r="AB26" s="183">
        <f t="shared" ref="AB26:AB32" si="5">AA26*M26%</f>
        <v>16.315789473684209</v>
      </c>
      <c r="AC26" s="181">
        <v>1.25</v>
      </c>
      <c r="AD26" s="181"/>
      <c r="AE26" s="181"/>
      <c r="AF26" s="229">
        <f t="shared" ref="AF26:AF32" si="6">(AD26*AE26)*AC26</f>
        <v>0</v>
      </c>
      <c r="AG26" s="229">
        <f t="shared" ref="AG26:AG32" si="7">AF26*M26%</f>
        <v>0</v>
      </c>
      <c r="AH26" s="185">
        <v>0.66666666666666696</v>
      </c>
      <c r="AI26" s="181"/>
      <c r="AJ26" s="181"/>
      <c r="AK26" s="196">
        <f t="shared" ref="AK26:AK32" si="8">(AI26*AJ26)*AH26</f>
        <v>0</v>
      </c>
      <c r="AL26" s="229"/>
    </row>
    <row r="27" spans="1:38" s="170" customFormat="1" x14ac:dyDescent="0.25">
      <c r="A27" s="165"/>
      <c r="B27" s="193" t="e">
        <f>#REF!</f>
        <v>#REF!</v>
      </c>
      <c r="C27" s="174" t="e">
        <f>#REF!</f>
        <v>#REF!</v>
      </c>
      <c r="D27" s="173" t="s">
        <v>158</v>
      </c>
      <c r="E27" s="173"/>
      <c r="F27" s="173"/>
      <c r="G27" s="175"/>
      <c r="H27" s="174">
        <v>7</v>
      </c>
      <c r="I27" s="174">
        <v>7</v>
      </c>
      <c r="J27" s="197" t="s">
        <v>164</v>
      </c>
      <c r="K27" s="178">
        <v>20</v>
      </c>
      <c r="L27" s="178">
        <v>228</v>
      </c>
      <c r="M27" s="179">
        <f t="shared" si="0"/>
        <v>8.7719298245614024</v>
      </c>
      <c r="N27" s="198" t="e">
        <f>#REF!</f>
        <v>#REF!</v>
      </c>
      <c r="O27" s="198" t="e">
        <f>#REF!</f>
        <v>#REF!</v>
      </c>
      <c r="P27" s="198" t="e">
        <f>#REF!</f>
        <v>#REF!</v>
      </c>
      <c r="Q27" s="199" t="e">
        <f>#REF!</f>
        <v>#REF!</v>
      </c>
      <c r="R27" s="257">
        <f t="shared" si="1"/>
        <v>22.105263157894736</v>
      </c>
      <c r="S27" s="180">
        <v>1.5</v>
      </c>
      <c r="T27" s="181">
        <v>1</v>
      </c>
      <c r="U27" s="181">
        <v>24</v>
      </c>
      <c r="V27" s="183">
        <f t="shared" si="2"/>
        <v>36</v>
      </c>
      <c r="W27" s="184">
        <f t="shared" si="3"/>
        <v>3.1578947368421053</v>
      </c>
      <c r="X27" s="181">
        <v>1</v>
      </c>
      <c r="Y27" s="181">
        <v>6</v>
      </c>
      <c r="Z27" s="181">
        <v>36</v>
      </c>
      <c r="AA27" s="183">
        <f t="shared" si="4"/>
        <v>216</v>
      </c>
      <c r="AB27" s="183">
        <f t="shared" si="5"/>
        <v>18.94736842105263</v>
      </c>
      <c r="AC27" s="181">
        <v>1.25</v>
      </c>
      <c r="AD27" s="181"/>
      <c r="AE27" s="181"/>
      <c r="AF27" s="229">
        <f t="shared" si="6"/>
        <v>0</v>
      </c>
      <c r="AG27" s="229">
        <f t="shared" si="7"/>
        <v>0</v>
      </c>
      <c r="AH27" s="185">
        <v>0.66666666666666696</v>
      </c>
      <c r="AI27" s="181"/>
      <c r="AJ27" s="181"/>
      <c r="AK27" s="196">
        <f t="shared" si="8"/>
        <v>0</v>
      </c>
      <c r="AL27" s="229"/>
    </row>
    <row r="28" spans="1:38" x14ac:dyDescent="0.25">
      <c r="A28" s="204"/>
      <c r="B28" s="206" t="e">
        <f>#REF!</f>
        <v>#REF!</v>
      </c>
      <c r="C28" s="206" t="e">
        <f>#REF!</f>
        <v>#REF!</v>
      </c>
      <c r="D28" s="173" t="s">
        <v>158</v>
      </c>
      <c r="E28" s="204"/>
      <c r="F28" s="206"/>
      <c r="G28" s="206"/>
      <c r="H28" s="258">
        <v>2</v>
      </c>
      <c r="I28" s="259">
        <v>2</v>
      </c>
      <c r="J28" s="206"/>
      <c r="K28" s="209">
        <v>20</v>
      </c>
      <c r="L28" s="210">
        <v>606</v>
      </c>
      <c r="M28" s="179">
        <f t="shared" si="0"/>
        <v>3.3003300330032999</v>
      </c>
      <c r="N28" s="206" t="e">
        <f>#REF!</f>
        <v>#REF!</v>
      </c>
      <c r="O28" s="209" t="e">
        <f>#REF!</f>
        <v>#REF!</v>
      </c>
      <c r="P28" s="204" t="e">
        <f>#REF!</f>
        <v>#REF!</v>
      </c>
      <c r="Q28" s="204" t="e">
        <f>#REF!</f>
        <v>#REF!</v>
      </c>
      <c r="R28" s="257">
        <f t="shared" si="1"/>
        <v>10.561056105610561</v>
      </c>
      <c r="S28" s="180">
        <v>1.5</v>
      </c>
      <c r="T28" s="181"/>
      <c r="U28" s="181"/>
      <c r="V28" s="183">
        <f t="shared" si="2"/>
        <v>0</v>
      </c>
      <c r="W28" s="184">
        <f t="shared" si="3"/>
        <v>0</v>
      </c>
      <c r="X28" s="181">
        <v>1</v>
      </c>
      <c r="Y28" s="181">
        <v>16</v>
      </c>
      <c r="Z28" s="181">
        <v>20</v>
      </c>
      <c r="AA28" s="183">
        <f t="shared" si="4"/>
        <v>320</v>
      </c>
      <c r="AB28" s="183">
        <f t="shared" si="5"/>
        <v>10.561056105610561</v>
      </c>
      <c r="AC28" s="181">
        <v>1.25</v>
      </c>
      <c r="AD28" s="209"/>
      <c r="AE28" s="209"/>
      <c r="AF28" s="204">
        <f t="shared" si="6"/>
        <v>0</v>
      </c>
      <c r="AG28" s="204">
        <f t="shared" si="7"/>
        <v>0</v>
      </c>
      <c r="AH28" s="185">
        <v>0.66666666666666696</v>
      </c>
      <c r="AI28" s="206"/>
      <c r="AJ28" s="204"/>
      <c r="AK28" s="243">
        <f t="shared" si="8"/>
        <v>0</v>
      </c>
      <c r="AL28" s="206"/>
    </row>
    <row r="29" spans="1:38" ht="25.5" x14ac:dyDescent="0.25">
      <c r="A29" s="204"/>
      <c r="B29" s="206" t="e">
        <f>#REF!</f>
        <v>#REF!</v>
      </c>
      <c r="C29" s="206" t="e">
        <f>#REF!</f>
        <v>#REF!</v>
      </c>
      <c r="D29" s="173" t="s">
        <v>158</v>
      </c>
      <c r="E29" s="174" t="s">
        <v>178</v>
      </c>
      <c r="F29" s="206"/>
      <c r="G29" s="206"/>
      <c r="H29" s="258">
        <v>5</v>
      </c>
      <c r="I29" s="259">
        <v>5</v>
      </c>
      <c r="J29" s="176" t="s">
        <v>179</v>
      </c>
      <c r="K29" s="209">
        <v>20</v>
      </c>
      <c r="L29" s="210">
        <v>231</v>
      </c>
      <c r="M29" s="179">
        <f t="shared" si="0"/>
        <v>8.6580086580086579</v>
      </c>
      <c r="N29" s="209" t="e">
        <f>#REF!</f>
        <v>#REF!</v>
      </c>
      <c r="O29" s="209" t="e">
        <f>#REF!</f>
        <v>#REF!</v>
      </c>
      <c r="P29" s="210" t="e">
        <f>#REF!</f>
        <v>#REF!</v>
      </c>
      <c r="Q29" s="210" t="e">
        <f>#REF!</f>
        <v>#REF!</v>
      </c>
      <c r="R29" s="257">
        <f t="shared" si="1"/>
        <v>20.779220779220779</v>
      </c>
      <c r="S29" s="180">
        <v>1.5</v>
      </c>
      <c r="T29" s="181"/>
      <c r="U29" s="181"/>
      <c r="V29" s="183">
        <f t="shared" si="2"/>
        <v>0</v>
      </c>
      <c r="W29" s="184">
        <f t="shared" si="3"/>
        <v>0</v>
      </c>
      <c r="X29" s="181">
        <v>1</v>
      </c>
      <c r="Y29" s="181"/>
      <c r="Z29" s="181"/>
      <c r="AA29" s="183">
        <f t="shared" si="4"/>
        <v>0</v>
      </c>
      <c r="AB29" s="183">
        <f t="shared" si="5"/>
        <v>0</v>
      </c>
      <c r="AC29" s="181">
        <v>1.25</v>
      </c>
      <c r="AD29" s="209">
        <v>4</v>
      </c>
      <c r="AE29" s="209">
        <v>48</v>
      </c>
      <c r="AF29" s="243">
        <f t="shared" si="6"/>
        <v>240</v>
      </c>
      <c r="AG29" s="243">
        <f t="shared" si="7"/>
        <v>20.779220779220779</v>
      </c>
      <c r="AH29" s="185">
        <v>0.66666666666666696</v>
      </c>
      <c r="AI29" s="206"/>
      <c r="AJ29" s="204"/>
      <c r="AK29" s="243">
        <f t="shared" si="8"/>
        <v>0</v>
      </c>
      <c r="AL29" s="206"/>
    </row>
    <row r="30" spans="1:38" ht="25.5" x14ac:dyDescent="0.25">
      <c r="A30" s="204"/>
      <c r="B30" s="206" t="e">
        <f>#REF!</f>
        <v>#REF!</v>
      </c>
      <c r="C30" s="206" t="e">
        <f>#REF!</f>
        <v>#REF!</v>
      </c>
      <c r="D30" s="173" t="s">
        <v>158</v>
      </c>
      <c r="E30" s="174" t="s">
        <v>178</v>
      </c>
      <c r="F30" s="206"/>
      <c r="G30" s="206"/>
      <c r="H30" s="258">
        <v>3</v>
      </c>
      <c r="I30" s="259">
        <v>3</v>
      </c>
      <c r="J30" s="176" t="s">
        <v>179</v>
      </c>
      <c r="K30" s="209">
        <v>20</v>
      </c>
      <c r="L30" s="210">
        <v>451</v>
      </c>
      <c r="M30" s="179">
        <f t="shared" si="0"/>
        <v>4.434589800443459</v>
      </c>
      <c r="N30" s="209" t="e">
        <f>#REF!</f>
        <v>#REF!</v>
      </c>
      <c r="O30" s="209" t="e">
        <f>#REF!</f>
        <v>#REF!</v>
      </c>
      <c r="P30" s="210" t="e">
        <f>#REF!</f>
        <v>#REF!</v>
      </c>
      <c r="Q30" s="210" t="e">
        <f>#REF!</f>
        <v>#REF!</v>
      </c>
      <c r="R30" s="257">
        <f t="shared" si="1"/>
        <v>6.651884700665188</v>
      </c>
      <c r="S30" s="180">
        <v>1.5</v>
      </c>
      <c r="T30" s="181"/>
      <c r="U30" s="181"/>
      <c r="V30" s="183">
        <f t="shared" si="2"/>
        <v>0</v>
      </c>
      <c r="W30" s="184">
        <f t="shared" si="3"/>
        <v>0</v>
      </c>
      <c r="X30" s="181">
        <v>1</v>
      </c>
      <c r="Y30" s="181"/>
      <c r="Z30" s="181"/>
      <c r="AA30" s="183">
        <f t="shared" si="4"/>
        <v>0</v>
      </c>
      <c r="AB30" s="183">
        <f t="shared" si="5"/>
        <v>0</v>
      </c>
      <c r="AC30" s="181">
        <v>1.25</v>
      </c>
      <c r="AD30" s="209">
        <v>4</v>
      </c>
      <c r="AE30" s="209">
        <v>30</v>
      </c>
      <c r="AF30" s="243">
        <f t="shared" si="6"/>
        <v>150</v>
      </c>
      <c r="AG30" s="243">
        <f t="shared" si="7"/>
        <v>6.651884700665188</v>
      </c>
      <c r="AH30" s="185">
        <v>0.66666666666666696</v>
      </c>
      <c r="AI30" s="206"/>
      <c r="AJ30" s="204"/>
      <c r="AK30" s="243">
        <f t="shared" si="8"/>
        <v>0</v>
      </c>
      <c r="AL30" s="206"/>
    </row>
    <row r="31" spans="1:38" ht="25.5" x14ac:dyDescent="0.25">
      <c r="A31" s="204"/>
      <c r="B31" s="206" t="e">
        <f>#REF!</f>
        <v>#REF!</v>
      </c>
      <c r="C31" s="206" t="e">
        <f>#REF!</f>
        <v>#REF!</v>
      </c>
      <c r="D31" s="173" t="s">
        <v>158</v>
      </c>
      <c r="E31" s="174" t="s">
        <v>178</v>
      </c>
      <c r="F31" s="206"/>
      <c r="G31" s="206"/>
      <c r="H31" s="258">
        <v>4</v>
      </c>
      <c r="I31" s="259">
        <v>4</v>
      </c>
      <c r="J31" s="176" t="s">
        <v>179</v>
      </c>
      <c r="K31" s="209">
        <v>20</v>
      </c>
      <c r="L31" s="210">
        <v>506</v>
      </c>
      <c r="M31" s="179">
        <f t="shared" si="0"/>
        <v>3.9525691699604746</v>
      </c>
      <c r="N31" s="209" t="e">
        <f>#REF!</f>
        <v>#REF!</v>
      </c>
      <c r="O31" s="209" t="e">
        <f>#REF!</f>
        <v>#REF!</v>
      </c>
      <c r="P31" s="210" t="e">
        <f>#REF!</f>
        <v>#REF!</v>
      </c>
      <c r="Q31" s="210" t="e">
        <f>#REF!</f>
        <v>#REF!</v>
      </c>
      <c r="R31" s="257">
        <f t="shared" si="1"/>
        <v>19.762845849802371</v>
      </c>
      <c r="S31" s="180">
        <v>1.5</v>
      </c>
      <c r="T31" s="181"/>
      <c r="U31" s="181"/>
      <c r="V31" s="183">
        <f t="shared" si="2"/>
        <v>0</v>
      </c>
      <c r="W31" s="184">
        <f t="shared" si="3"/>
        <v>0</v>
      </c>
      <c r="X31" s="181">
        <v>1</v>
      </c>
      <c r="Y31" s="181"/>
      <c r="Z31" s="181"/>
      <c r="AA31" s="183">
        <f t="shared" si="4"/>
        <v>0</v>
      </c>
      <c r="AB31" s="183">
        <f t="shared" si="5"/>
        <v>0</v>
      </c>
      <c r="AC31" s="181">
        <v>1.25</v>
      </c>
      <c r="AD31" s="209">
        <v>10</v>
      </c>
      <c r="AE31" s="209">
        <v>40</v>
      </c>
      <c r="AF31" s="243">
        <f t="shared" si="6"/>
        <v>500</v>
      </c>
      <c r="AG31" s="243">
        <f t="shared" si="7"/>
        <v>19.762845849802371</v>
      </c>
      <c r="AH31" s="185">
        <v>0.66666666666666696</v>
      </c>
      <c r="AI31" s="206"/>
      <c r="AJ31" s="204"/>
      <c r="AK31" s="243">
        <f t="shared" si="8"/>
        <v>0</v>
      </c>
      <c r="AL31" s="206"/>
    </row>
    <row r="32" spans="1:38" ht="25.5" x14ac:dyDescent="0.25">
      <c r="A32" s="204"/>
      <c r="B32" s="206" t="e">
        <f>#REF!</f>
        <v>#REF!</v>
      </c>
      <c r="C32" s="206" t="e">
        <f>#REF!</f>
        <v>#REF!</v>
      </c>
      <c r="D32" s="173" t="s">
        <v>158</v>
      </c>
      <c r="E32" s="174" t="s">
        <v>178</v>
      </c>
      <c r="F32" s="206"/>
      <c r="G32" s="206"/>
      <c r="H32" s="258">
        <v>2</v>
      </c>
      <c r="I32" s="259">
        <v>2</v>
      </c>
      <c r="J32" s="176" t="s">
        <v>179</v>
      </c>
      <c r="K32" s="209">
        <v>20</v>
      </c>
      <c r="L32" s="210">
        <v>311</v>
      </c>
      <c r="M32" s="179">
        <f t="shared" si="0"/>
        <v>6.430868167202572</v>
      </c>
      <c r="N32" s="209" t="e">
        <f>#REF!</f>
        <v>#REF!</v>
      </c>
      <c r="O32" s="209" t="e">
        <f>#REF!</f>
        <v>#REF!</v>
      </c>
      <c r="P32" s="210" t="e">
        <f>#REF!</f>
        <v>#REF!</v>
      </c>
      <c r="Q32" s="210" t="e">
        <f>#REF!</f>
        <v>#REF!</v>
      </c>
      <c r="R32" s="257">
        <f t="shared" si="1"/>
        <v>2.315112540192926</v>
      </c>
      <c r="S32" s="180">
        <v>1.5</v>
      </c>
      <c r="T32" s="181">
        <v>1</v>
      </c>
      <c r="U32" s="181">
        <v>24</v>
      </c>
      <c r="V32" s="183">
        <f t="shared" si="2"/>
        <v>36</v>
      </c>
      <c r="W32" s="184">
        <f t="shared" si="3"/>
        <v>2.315112540192926</v>
      </c>
      <c r="X32" s="181">
        <v>1</v>
      </c>
      <c r="Y32" s="181"/>
      <c r="Z32" s="181"/>
      <c r="AA32" s="183">
        <f t="shared" si="4"/>
        <v>0</v>
      </c>
      <c r="AB32" s="183">
        <f t="shared" si="5"/>
        <v>0</v>
      </c>
      <c r="AC32" s="181">
        <v>1.25</v>
      </c>
      <c r="AD32" s="209"/>
      <c r="AE32" s="209"/>
      <c r="AF32" s="243">
        <f t="shared" si="6"/>
        <v>0</v>
      </c>
      <c r="AG32" s="243">
        <f t="shared" si="7"/>
        <v>0</v>
      </c>
      <c r="AH32" s="185">
        <v>0.66666666666666696</v>
      </c>
      <c r="AI32" s="206"/>
      <c r="AJ32" s="204"/>
      <c r="AK32" s="243">
        <f t="shared" si="8"/>
        <v>0</v>
      </c>
      <c r="AL32" s="206"/>
    </row>
    <row r="33" spans="1:245" x14ac:dyDescent="0.25">
      <c r="A33" s="386" t="s">
        <v>170</v>
      </c>
      <c r="B33" s="386"/>
      <c r="C33" s="386"/>
      <c r="D33" s="386"/>
      <c r="E33" s="386"/>
      <c r="F33" s="386"/>
      <c r="G33" s="386"/>
      <c r="H33" s="386"/>
      <c r="I33" s="386"/>
      <c r="J33" s="386"/>
      <c r="K33" s="386"/>
      <c r="L33" s="213"/>
      <c r="M33" s="213" t="e">
        <f>SUM(N33:Q33)</f>
        <v>#REF!</v>
      </c>
      <c r="N33" s="260" t="e">
        <f>SUM(N26:N32)</f>
        <v>#REF!</v>
      </c>
      <c r="O33" s="260" t="e">
        <f>SUM(O26:O32)</f>
        <v>#REF!</v>
      </c>
      <c r="P33" s="260" t="e">
        <f>SUM(P26:P32)</f>
        <v>#REF!</v>
      </c>
      <c r="Q33" s="260" t="e">
        <f>SUM(Q26:Q32)</f>
        <v>#REF!</v>
      </c>
      <c r="R33" s="261">
        <f>SUM(R26:R32)</f>
        <v>101.64906734391289</v>
      </c>
      <c r="S33" s="216"/>
      <c r="T33" s="216"/>
      <c r="U33" s="217"/>
      <c r="V33" s="217"/>
      <c r="W33" s="216"/>
      <c r="X33" s="218"/>
      <c r="Y33" s="216"/>
      <c r="Z33" s="217"/>
      <c r="AA33" s="217"/>
      <c r="AB33" s="216"/>
      <c r="AC33" s="218"/>
      <c r="AD33" s="219"/>
      <c r="AE33" s="219"/>
      <c r="AF33" s="219"/>
      <c r="AG33" s="219"/>
      <c r="AH33" s="220"/>
      <c r="AI33" s="219"/>
      <c r="AJ33" s="221"/>
      <c r="AK33" s="221"/>
      <c r="AL33" s="262"/>
    </row>
    <row r="34" spans="1:245" s="255" customFormat="1" ht="31.5" customHeight="1" x14ac:dyDescent="0.25">
      <c r="A34" s="245"/>
      <c r="B34" s="387" t="s">
        <v>181</v>
      </c>
      <c r="C34" s="387"/>
      <c r="D34" s="387"/>
      <c r="E34" s="387"/>
      <c r="F34" s="387"/>
      <c r="G34" s="387"/>
      <c r="H34" s="387"/>
      <c r="I34" s="387"/>
      <c r="J34" s="246" t="e">
        <f>M24+M33</f>
        <v>#REF!</v>
      </c>
      <c r="K34" s="247" t="s">
        <v>172</v>
      </c>
      <c r="L34" s="248">
        <f>R24+R33</f>
        <v>172.7141819405482</v>
      </c>
      <c r="M34" s="247" t="s">
        <v>173</v>
      </c>
      <c r="N34" s="249">
        <f>L34/K20</f>
        <v>8.6357090970274104</v>
      </c>
      <c r="O34" s="250"/>
      <c r="P34" s="250"/>
      <c r="Q34" s="250"/>
      <c r="R34" s="251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3"/>
      <c r="AE34" s="253"/>
      <c r="AF34" s="253"/>
      <c r="AG34" s="253"/>
      <c r="AH34" s="253"/>
      <c r="AI34" s="253"/>
      <c r="AJ34" s="253"/>
      <c r="AK34" s="253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254"/>
      <c r="BV34" s="254"/>
      <c r="BW34" s="254"/>
      <c r="BX34" s="254"/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254"/>
      <c r="CN34" s="254"/>
      <c r="CO34" s="254"/>
      <c r="CP34" s="254"/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254"/>
      <c r="DF34" s="254"/>
      <c r="DG34" s="254"/>
      <c r="DH34" s="254"/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254"/>
      <c r="DX34" s="254"/>
      <c r="DY34" s="254"/>
      <c r="DZ34" s="254"/>
      <c r="EA34" s="254"/>
      <c r="EB34" s="254"/>
      <c r="EC34" s="254"/>
      <c r="ED34" s="254"/>
      <c r="EE34" s="254"/>
      <c r="EF34" s="254"/>
      <c r="EG34" s="254"/>
      <c r="EH34" s="254"/>
      <c r="EI34" s="254"/>
      <c r="EJ34" s="254"/>
      <c r="EK34" s="254"/>
      <c r="EL34" s="254"/>
      <c r="EM34" s="254"/>
      <c r="EN34" s="254"/>
      <c r="EO34" s="254"/>
      <c r="EP34" s="254"/>
      <c r="EQ34" s="254"/>
      <c r="ER34" s="254"/>
      <c r="ES34" s="254"/>
      <c r="ET34" s="254"/>
      <c r="EU34" s="254"/>
      <c r="EV34" s="254"/>
      <c r="EW34" s="254"/>
      <c r="EX34" s="254"/>
      <c r="EY34" s="254"/>
      <c r="EZ34" s="254"/>
      <c r="FA34" s="254"/>
      <c r="FB34" s="254"/>
      <c r="FC34" s="254"/>
      <c r="FD34" s="254"/>
      <c r="FE34" s="254"/>
      <c r="FF34" s="254"/>
      <c r="FG34" s="254"/>
      <c r="FH34" s="254"/>
      <c r="FI34" s="254"/>
      <c r="FJ34" s="254"/>
      <c r="FK34" s="254"/>
      <c r="FL34" s="254"/>
      <c r="FM34" s="254"/>
      <c r="FN34" s="254"/>
      <c r="FO34" s="254"/>
      <c r="FP34" s="254"/>
      <c r="FQ34" s="254"/>
      <c r="FR34" s="254"/>
      <c r="FS34" s="254"/>
      <c r="FT34" s="254"/>
      <c r="FU34" s="254"/>
      <c r="FV34" s="254"/>
      <c r="FW34" s="254"/>
      <c r="FX34" s="254"/>
      <c r="FY34" s="254"/>
      <c r="FZ34" s="254"/>
      <c r="GA34" s="254"/>
      <c r="GB34" s="254"/>
      <c r="GC34" s="254"/>
      <c r="GD34" s="254"/>
      <c r="GE34" s="254"/>
      <c r="GF34" s="254"/>
      <c r="GG34" s="254"/>
      <c r="GH34" s="254"/>
      <c r="GI34" s="254"/>
      <c r="GJ34" s="254"/>
      <c r="GK34" s="254"/>
      <c r="GL34" s="254"/>
      <c r="GM34" s="254"/>
      <c r="GN34" s="254"/>
      <c r="GO34" s="254"/>
      <c r="GP34" s="254"/>
      <c r="GQ34" s="254"/>
      <c r="GR34" s="254"/>
      <c r="GS34" s="254"/>
      <c r="GT34" s="254"/>
      <c r="GU34" s="254"/>
      <c r="GV34" s="254"/>
      <c r="GW34" s="254"/>
      <c r="GX34" s="254"/>
      <c r="GY34" s="254"/>
      <c r="GZ34" s="254"/>
      <c r="HA34" s="254"/>
      <c r="HB34" s="254"/>
      <c r="HC34" s="254"/>
      <c r="HD34" s="254"/>
      <c r="HE34" s="254"/>
      <c r="HF34" s="254"/>
      <c r="HG34" s="254"/>
      <c r="HH34" s="254"/>
      <c r="HI34" s="254"/>
      <c r="HJ34" s="254"/>
      <c r="HK34" s="254"/>
      <c r="HL34" s="254"/>
      <c r="HM34" s="254"/>
      <c r="HN34" s="254"/>
      <c r="HO34" s="254"/>
      <c r="HP34" s="254"/>
      <c r="HQ34" s="254"/>
      <c r="HR34" s="254"/>
      <c r="HS34" s="254"/>
      <c r="HT34" s="254"/>
      <c r="HU34" s="254"/>
      <c r="HV34" s="254"/>
      <c r="HW34" s="254"/>
      <c r="HX34" s="254"/>
      <c r="HY34" s="254"/>
      <c r="HZ34" s="254"/>
      <c r="IA34" s="254"/>
      <c r="IB34" s="254"/>
      <c r="IC34" s="254"/>
      <c r="ID34" s="254"/>
      <c r="IE34" s="254"/>
      <c r="IF34" s="254"/>
      <c r="IG34" s="254"/>
      <c r="IH34" s="254"/>
      <c r="II34" s="254"/>
      <c r="IJ34" s="254"/>
      <c r="IK34" s="254"/>
    </row>
  </sheetData>
  <mergeCells count="44">
    <mergeCell ref="A1:A3"/>
    <mergeCell ref="B1:B3"/>
    <mergeCell ref="C1:C3"/>
    <mergeCell ref="D1:D3"/>
    <mergeCell ref="E1:E3"/>
    <mergeCell ref="AF2:AF3"/>
    <mergeCell ref="AG2:AG3"/>
    <mergeCell ref="F1:F3"/>
    <mergeCell ref="G1:G3"/>
    <mergeCell ref="H1:H3"/>
    <mergeCell ref="I1:I3"/>
    <mergeCell ref="J1:J3"/>
    <mergeCell ref="AJ2:AJ3"/>
    <mergeCell ref="AK2:AK3"/>
    <mergeCell ref="AL2:AL3"/>
    <mergeCell ref="AH1:AL1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A24:K24"/>
    <mergeCell ref="A33:K33"/>
    <mergeCell ref="B34:I34"/>
    <mergeCell ref="AH2:AH3"/>
    <mergeCell ref="AI2:AI3"/>
    <mergeCell ref="Z2:Z3"/>
    <mergeCell ref="AA2:AA3"/>
    <mergeCell ref="AB2:AB3"/>
    <mergeCell ref="K1:K3"/>
    <mergeCell ref="N1:R1"/>
    <mergeCell ref="S1:W1"/>
    <mergeCell ref="X1:AB1"/>
    <mergeCell ref="AC1:AG1"/>
    <mergeCell ref="AC2:AC3"/>
    <mergeCell ref="AD2:AD3"/>
    <mergeCell ref="AE2:AE3"/>
  </mergeCells>
  <dataValidations count="2">
    <dataValidation type="list" allowBlank="1" showInputMessage="1" showErrorMessage="1" sqref="J6:J10">
      <formula1>sections_cnu</formula1>
      <formula2>0</formula2>
    </dataValidation>
    <dataValidation type="list" operator="equal" allowBlank="1" showInputMessage="1" showErrorMessage="1" sqref="J11 J14 J16 J21:J23 J26:J27">
      <formula1>sections_cnu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>
      <selection activeCell="I34" sqref="I34"/>
    </sheetView>
  </sheetViews>
  <sheetFormatPr baseColWidth="10" defaultColWidth="10.7109375" defaultRowHeight="15" x14ac:dyDescent="0.25"/>
  <cols>
    <col min="2" max="2" width="16.85546875" customWidth="1"/>
  </cols>
  <sheetData>
    <row r="1" spans="1:3" x14ac:dyDescent="0.25">
      <c r="A1" t="s">
        <v>27</v>
      </c>
      <c r="B1" t="s">
        <v>182</v>
      </c>
      <c r="C1" t="s">
        <v>183</v>
      </c>
    </row>
    <row r="2" spans="1:3" x14ac:dyDescent="0.25">
      <c r="A2" t="s">
        <v>95</v>
      </c>
      <c r="B2" t="s">
        <v>139</v>
      </c>
      <c r="C2" t="s">
        <v>184</v>
      </c>
    </row>
    <row r="3" spans="1:3" x14ac:dyDescent="0.25">
      <c r="A3" t="s">
        <v>43</v>
      </c>
      <c r="B3" t="s">
        <v>185</v>
      </c>
    </row>
    <row r="4" spans="1:3" x14ac:dyDescent="0.25">
      <c r="A4" t="s">
        <v>186</v>
      </c>
      <c r="B4" t="s">
        <v>187</v>
      </c>
    </row>
    <row r="5" spans="1:3" x14ac:dyDescent="0.25">
      <c r="B5" t="s">
        <v>188</v>
      </c>
    </row>
    <row r="6" spans="1:3" x14ac:dyDescent="0.25">
      <c r="B6" t="s">
        <v>189</v>
      </c>
    </row>
    <row r="7" spans="1:3" x14ac:dyDescent="0.25">
      <c r="B7" t="s">
        <v>190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MCC Portail Santé 16</vt:lpstr>
      <vt:lpstr>MCC Portail Santé 17</vt:lpstr>
      <vt:lpstr>MCC Portail Santé 18</vt:lpstr>
      <vt:lpstr>Coût après MCC 2018-2019</vt:lpstr>
      <vt:lpstr>Coût PC après MCC 2018-2019</vt:lpstr>
      <vt:lpstr>Liste des valeurs</vt:lpstr>
      <vt:lpstr>moda</vt:lpstr>
      <vt:lpstr>natu</vt:lpstr>
    </vt:vector>
  </TitlesOfParts>
  <Company>Université d'Orléans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vaufrere</dc:creator>
  <cp:lastModifiedBy>caroline marie</cp:lastModifiedBy>
  <cp:revision>7</cp:revision>
  <cp:lastPrinted>2020-10-12T07:32:10Z</cp:lastPrinted>
  <dcterms:created xsi:type="dcterms:W3CDTF">2017-06-21T08:08:47Z</dcterms:created>
  <dcterms:modified xsi:type="dcterms:W3CDTF">2020-12-18T08:30:22Z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Université d'Orléans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