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 activeTab="1"/>
  </bookViews>
  <sheets>
    <sheet name="MCC Portail Santé 16" sheetId="1" r:id="rId1"/>
    <sheet name="MCC Portail Santé 17" sheetId="2" r:id="rId2"/>
    <sheet name="MCC Portail Santé 18" sheetId="3" r:id="rId3"/>
    <sheet name="Coût après MCC 2018-2019" sheetId="4" state="hidden" r:id="rId4"/>
    <sheet name="Coût PC après MCC 2018-2019" sheetId="5" state="hidden" r:id="rId5"/>
    <sheet name="Liste des valeurs" sheetId="6" state="hidden" r:id="rId6"/>
  </sheets>
  <externalReferences>
    <externalReference r:id="rId7"/>
    <externalReference r:id="rId8"/>
  </externalReferences>
  <definedNames>
    <definedName name="d">'[1]valeurs listes déroulantes'!$K$1:$K$46</definedName>
    <definedName name="fd">'[1]valeurs listes déroulantes'!$K$1:$K$46</definedName>
    <definedName name="mod">'[2]Liste de valeurs'!$A$2:$A$4</definedName>
    <definedName name="moda">'Liste des valeurs'!$A$2:$A$4</definedName>
    <definedName name="nat">'[2]Liste de valeurs'!$B$2:$B$7</definedName>
    <definedName name="natu">'Liste des valeurs'!$B$2:$B$7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3" i="5" l="1"/>
  <c r="O33" i="5"/>
  <c r="N33" i="5"/>
  <c r="M33" i="5" s="1"/>
  <c r="AK32" i="5"/>
  <c r="AF32" i="5"/>
  <c r="AG32" i="5" s="1"/>
  <c r="AB32" i="5"/>
  <c r="AA32" i="5"/>
  <c r="V32" i="5"/>
  <c r="W32" i="5" s="1"/>
  <c r="R32" i="5" s="1"/>
  <c r="Q32" i="5"/>
  <c r="P32" i="5"/>
  <c r="O32" i="5"/>
  <c r="N32" i="5"/>
  <c r="M32" i="5"/>
  <c r="C32" i="5"/>
  <c r="B32" i="5"/>
  <c r="AK31" i="5"/>
  <c r="AF31" i="5"/>
  <c r="AA31" i="5"/>
  <c r="AB31" i="5" s="1"/>
  <c r="V31" i="5"/>
  <c r="W31" i="5" s="1"/>
  <c r="Q31" i="5"/>
  <c r="P31" i="5"/>
  <c r="O31" i="5"/>
  <c r="N31" i="5"/>
  <c r="M31" i="5"/>
  <c r="AG31" i="5" s="1"/>
  <c r="C31" i="5"/>
  <c r="B31" i="5"/>
  <c r="AK30" i="5"/>
  <c r="AF30" i="5"/>
  <c r="AA30" i="5"/>
  <c r="AB30" i="5" s="1"/>
  <c r="W30" i="5"/>
  <c r="V30" i="5"/>
  <c r="Q30" i="5"/>
  <c r="P30" i="5"/>
  <c r="O30" i="5"/>
  <c r="N30" i="5"/>
  <c r="M30" i="5"/>
  <c r="AG30" i="5" s="1"/>
  <c r="C30" i="5"/>
  <c r="B30" i="5"/>
  <c r="AK29" i="5"/>
  <c r="AG29" i="5"/>
  <c r="AF29" i="5"/>
  <c r="AB29" i="5"/>
  <c r="AA29" i="5"/>
  <c r="V29" i="5"/>
  <c r="W29" i="5" s="1"/>
  <c r="R29" i="5" s="1"/>
  <c r="Q29" i="5"/>
  <c r="P29" i="5"/>
  <c r="O29" i="5"/>
  <c r="N29" i="5"/>
  <c r="M29" i="5"/>
  <c r="C29" i="5"/>
  <c r="B29" i="5"/>
  <c r="AK28" i="5"/>
  <c r="AF28" i="5"/>
  <c r="AG28" i="5" s="1"/>
  <c r="AA28" i="5"/>
  <c r="AB28" i="5" s="1"/>
  <c r="V28" i="5"/>
  <c r="W28" i="5" s="1"/>
  <c r="R28" i="5" s="1"/>
  <c r="Q28" i="5"/>
  <c r="P28" i="5"/>
  <c r="O28" i="5"/>
  <c r="N28" i="5"/>
  <c r="M28" i="5"/>
  <c r="C28" i="5"/>
  <c r="B28" i="5"/>
  <c r="AK27" i="5"/>
  <c r="AF27" i="5"/>
  <c r="AG27" i="5" s="1"/>
  <c r="AB27" i="5"/>
  <c r="AA27" i="5"/>
  <c r="W27" i="5"/>
  <c r="V27" i="5"/>
  <c r="Q27" i="5"/>
  <c r="P27" i="5"/>
  <c r="O27" i="5"/>
  <c r="N27" i="5"/>
  <c r="M27" i="5"/>
  <c r="C27" i="5"/>
  <c r="B27" i="5"/>
  <c r="AK26" i="5"/>
  <c r="AF26" i="5"/>
  <c r="AA26" i="5"/>
  <c r="AB26" i="5" s="1"/>
  <c r="V26" i="5"/>
  <c r="W26" i="5" s="1"/>
  <c r="R26" i="5" s="1"/>
  <c r="Q26" i="5"/>
  <c r="P26" i="5"/>
  <c r="P33" i="5" s="1"/>
  <c r="O26" i="5"/>
  <c r="N26" i="5"/>
  <c r="M26" i="5"/>
  <c r="AG26" i="5" s="1"/>
  <c r="C26" i="5"/>
  <c r="B26" i="5"/>
  <c r="C25" i="5"/>
  <c r="B25" i="5"/>
  <c r="O24" i="5"/>
  <c r="AK23" i="5"/>
  <c r="AF23" i="5"/>
  <c r="AG23" i="5" s="1"/>
  <c r="AA23" i="5"/>
  <c r="AB23" i="5" s="1"/>
  <c r="W23" i="5"/>
  <c r="V23" i="5"/>
  <c r="Q23" i="5"/>
  <c r="P23" i="5"/>
  <c r="O23" i="5"/>
  <c r="N23" i="5"/>
  <c r="M23" i="5"/>
  <c r="C23" i="5"/>
  <c r="B23" i="5"/>
  <c r="AK22" i="5"/>
  <c r="AF22" i="5"/>
  <c r="AG22" i="5" s="1"/>
  <c r="W22" i="5"/>
  <c r="R22" i="5" s="1"/>
  <c r="V22" i="5"/>
  <c r="Q22" i="5"/>
  <c r="P22" i="5"/>
  <c r="O22" i="5"/>
  <c r="N22" i="5"/>
  <c r="M22" i="5"/>
  <c r="C22" i="5"/>
  <c r="B22" i="5"/>
  <c r="AK21" i="5"/>
  <c r="AG21" i="5"/>
  <c r="AF21" i="5"/>
  <c r="AB21" i="5"/>
  <c r="AA21" i="5"/>
  <c r="V21" i="5"/>
  <c r="W21" i="5" s="1"/>
  <c r="R21" i="5" s="1"/>
  <c r="Q21" i="5"/>
  <c r="P21" i="5"/>
  <c r="O21" i="5"/>
  <c r="N21" i="5"/>
  <c r="M21" i="5"/>
  <c r="C21" i="5"/>
  <c r="B21" i="5"/>
  <c r="AK20" i="5"/>
  <c r="AF20" i="5"/>
  <c r="AG20" i="5" s="1"/>
  <c r="AA20" i="5"/>
  <c r="AB20" i="5" s="1"/>
  <c r="V20" i="5"/>
  <c r="W20" i="5" s="1"/>
  <c r="Q20" i="5"/>
  <c r="P20" i="5"/>
  <c r="O20" i="5"/>
  <c r="M24" i="5" s="1"/>
  <c r="J34" i="5" s="1"/>
  <c r="N20" i="5"/>
  <c r="M20" i="5"/>
  <c r="C20" i="5"/>
  <c r="B20" i="5"/>
  <c r="C19" i="5"/>
  <c r="B19" i="5"/>
  <c r="AK18" i="5"/>
  <c r="AG18" i="5"/>
  <c r="AF18" i="5"/>
  <c r="AB18" i="5"/>
  <c r="AA18" i="5"/>
  <c r="V18" i="5"/>
  <c r="W18" i="5" s="1"/>
  <c r="R18" i="5" s="1"/>
  <c r="Q18" i="5"/>
  <c r="P18" i="5"/>
  <c r="O18" i="5"/>
  <c r="N18" i="5"/>
  <c r="M18" i="5"/>
  <c r="C18" i="5"/>
  <c r="B18" i="5"/>
  <c r="AK17" i="5"/>
  <c r="AF17" i="5"/>
  <c r="AG17" i="5" s="1"/>
  <c r="AA17" i="5"/>
  <c r="AB17" i="5" s="1"/>
  <c r="V17" i="5"/>
  <c r="W17" i="5" s="1"/>
  <c r="Q17" i="5"/>
  <c r="P17" i="5"/>
  <c r="O17" i="5"/>
  <c r="N17" i="5"/>
  <c r="M17" i="5"/>
  <c r="C17" i="5"/>
  <c r="B17" i="5"/>
  <c r="AK16" i="5"/>
  <c r="AF16" i="5"/>
  <c r="AG16" i="5" s="1"/>
  <c r="AB16" i="5"/>
  <c r="AA16" i="5"/>
  <c r="W16" i="5"/>
  <c r="R16" i="5" s="1"/>
  <c r="V16" i="5"/>
  <c r="Q16" i="5"/>
  <c r="P16" i="5"/>
  <c r="O16" i="5"/>
  <c r="N16" i="5"/>
  <c r="M16" i="5"/>
  <c r="C16" i="5"/>
  <c r="B16" i="5"/>
  <c r="C15" i="5"/>
  <c r="B15" i="5"/>
  <c r="AK14" i="5"/>
  <c r="AF14" i="5"/>
  <c r="AG14" i="5" s="1"/>
  <c r="AA14" i="5"/>
  <c r="AB14" i="5" s="1"/>
  <c r="V14" i="5"/>
  <c r="W14" i="5" s="1"/>
  <c r="Q14" i="5"/>
  <c r="P14" i="5"/>
  <c r="O14" i="5"/>
  <c r="N14" i="5"/>
  <c r="M14" i="5"/>
  <c r="C14" i="5"/>
  <c r="B14" i="5"/>
  <c r="C13" i="5"/>
  <c r="B13" i="5"/>
  <c r="AK12" i="5"/>
  <c r="AG12" i="5"/>
  <c r="AF12" i="5"/>
  <c r="AB12" i="5"/>
  <c r="AA12" i="5"/>
  <c r="V12" i="5"/>
  <c r="W12" i="5" s="1"/>
  <c r="R12" i="5" s="1"/>
  <c r="Q12" i="5"/>
  <c r="P12" i="5"/>
  <c r="O12" i="5"/>
  <c r="N12" i="5"/>
  <c r="M12" i="5"/>
  <c r="C12" i="5"/>
  <c r="B12" i="5"/>
  <c r="C11" i="5"/>
  <c r="B11" i="5"/>
  <c r="AK10" i="5"/>
  <c r="AF10" i="5"/>
  <c r="AG10" i="5" s="1"/>
  <c r="AA10" i="5"/>
  <c r="AB10" i="5" s="1"/>
  <c r="W10" i="5"/>
  <c r="V10" i="5"/>
  <c r="Q10" i="5"/>
  <c r="P10" i="5"/>
  <c r="O10" i="5"/>
  <c r="N10" i="5"/>
  <c r="M10" i="5"/>
  <c r="C10" i="5"/>
  <c r="B10" i="5"/>
  <c r="C9" i="5"/>
  <c r="B9" i="5"/>
  <c r="AK8" i="5"/>
  <c r="AF8" i="5"/>
  <c r="AA8" i="5"/>
  <c r="AB8" i="5" s="1"/>
  <c r="V8" i="5"/>
  <c r="W8" i="5" s="1"/>
  <c r="R8" i="5" s="1"/>
  <c r="Q8" i="5"/>
  <c r="P8" i="5"/>
  <c r="O8" i="5"/>
  <c r="N8" i="5"/>
  <c r="M8" i="5"/>
  <c r="AG8" i="5" s="1"/>
  <c r="C8" i="5"/>
  <c r="B8" i="5"/>
  <c r="AG7" i="5"/>
  <c r="AF7" i="5"/>
  <c r="W7" i="5"/>
  <c r="R7" i="5" s="1"/>
  <c r="V7" i="5"/>
  <c r="Q7" i="5"/>
  <c r="Q24" i="5" s="1"/>
  <c r="P7" i="5"/>
  <c r="P24" i="5" s="1"/>
  <c r="O7" i="5"/>
  <c r="N7" i="5"/>
  <c r="N24" i="5" s="1"/>
  <c r="M7" i="5"/>
  <c r="C7" i="5"/>
  <c r="B7" i="5"/>
  <c r="C6" i="5"/>
  <c r="B6" i="5"/>
  <c r="C5" i="5"/>
  <c r="B5" i="5"/>
  <c r="C4" i="5"/>
  <c r="B4" i="5"/>
  <c r="O48" i="4"/>
  <c r="M48" i="4"/>
  <c r="AA47" i="4"/>
  <c r="AB47" i="4" s="1"/>
  <c r="R47" i="4" s="1"/>
  <c r="Q47" i="4"/>
  <c r="P47" i="4"/>
  <c r="O47" i="4"/>
  <c r="N47" i="4"/>
  <c r="M47" i="4"/>
  <c r="C47" i="4"/>
  <c r="B47" i="4"/>
  <c r="AK46" i="4"/>
  <c r="AA46" i="4"/>
  <c r="AB46" i="4" s="1"/>
  <c r="V46" i="4"/>
  <c r="W46" i="4" s="1"/>
  <c r="Q46" i="4"/>
  <c r="P46" i="4"/>
  <c r="O46" i="4"/>
  <c r="N46" i="4"/>
  <c r="M46" i="4"/>
  <c r="AL46" i="4" s="1"/>
  <c r="C46" i="4"/>
  <c r="B46" i="4"/>
  <c r="AA45" i="4"/>
  <c r="AB45" i="4" s="1"/>
  <c r="W45" i="4"/>
  <c r="V45" i="4"/>
  <c r="Q45" i="4"/>
  <c r="P45" i="4"/>
  <c r="O45" i="4"/>
  <c r="N45" i="4"/>
  <c r="M45" i="4"/>
  <c r="C45" i="4"/>
  <c r="B45" i="4"/>
  <c r="AK44" i="4"/>
  <c r="AL44" i="4" s="1"/>
  <c r="AA44" i="4"/>
  <c r="AB44" i="4" s="1"/>
  <c r="V44" i="4"/>
  <c r="W44" i="4" s="1"/>
  <c r="R44" i="4" s="1"/>
  <c r="Q44" i="4"/>
  <c r="P44" i="4"/>
  <c r="O44" i="4"/>
  <c r="N44" i="4"/>
  <c r="M44" i="4"/>
  <c r="C44" i="4"/>
  <c r="B44" i="4"/>
  <c r="C43" i="4"/>
  <c r="B43" i="4"/>
  <c r="AK42" i="4"/>
  <c r="AL42" i="4" s="1"/>
  <c r="V42" i="4"/>
  <c r="W42" i="4" s="1"/>
  <c r="Q42" i="4"/>
  <c r="P42" i="4"/>
  <c r="O42" i="4"/>
  <c r="N42" i="4"/>
  <c r="M42" i="4"/>
  <c r="C42" i="4"/>
  <c r="B42" i="4"/>
  <c r="AK41" i="4"/>
  <c r="AL41" i="4" s="1"/>
  <c r="AB41" i="4"/>
  <c r="AA41" i="4"/>
  <c r="V41" i="4"/>
  <c r="W41" i="4" s="1"/>
  <c r="R41" i="4" s="1"/>
  <c r="Q41" i="4"/>
  <c r="P41" i="4"/>
  <c r="O41" i="4"/>
  <c r="N41" i="4"/>
  <c r="M41" i="4"/>
  <c r="C41" i="4"/>
  <c r="B41" i="4"/>
  <c r="AK40" i="4"/>
  <c r="AL40" i="4" s="1"/>
  <c r="V40" i="4"/>
  <c r="W40" i="4" s="1"/>
  <c r="R40" i="4" s="1"/>
  <c r="Q40" i="4"/>
  <c r="P40" i="4"/>
  <c r="O40" i="4"/>
  <c r="N40" i="4"/>
  <c r="M40" i="4"/>
  <c r="C40" i="4"/>
  <c r="B40" i="4"/>
  <c r="C39" i="4"/>
  <c r="B39" i="4"/>
  <c r="AA38" i="4"/>
  <c r="AB38" i="4" s="1"/>
  <c r="V38" i="4"/>
  <c r="W38" i="4" s="1"/>
  <c r="Q38" i="4"/>
  <c r="P38" i="4"/>
  <c r="O38" i="4"/>
  <c r="N38" i="4"/>
  <c r="M38" i="4"/>
  <c r="C38" i="4"/>
  <c r="B38" i="4"/>
  <c r="AA37" i="4"/>
  <c r="AB37" i="4" s="1"/>
  <c r="W37" i="4"/>
  <c r="V37" i="4"/>
  <c r="Q37" i="4"/>
  <c r="P37" i="4"/>
  <c r="O37" i="4"/>
  <c r="N37" i="4"/>
  <c r="M37" i="4"/>
  <c r="C37" i="4"/>
  <c r="B37" i="4"/>
  <c r="C36" i="4"/>
  <c r="B36" i="4"/>
  <c r="AK35" i="4"/>
  <c r="AL35" i="4" s="1"/>
  <c r="AA35" i="4"/>
  <c r="AB35" i="4" s="1"/>
  <c r="W35" i="4"/>
  <c r="R35" i="4" s="1"/>
  <c r="V35" i="4"/>
  <c r="Q35" i="4"/>
  <c r="P35" i="4"/>
  <c r="O35" i="4"/>
  <c r="N35" i="4"/>
  <c r="M35" i="4"/>
  <c r="C35" i="4"/>
  <c r="B35" i="4"/>
  <c r="AA34" i="4"/>
  <c r="AB34" i="4" s="1"/>
  <c r="W34" i="4"/>
  <c r="V34" i="4"/>
  <c r="Q34" i="4"/>
  <c r="P34" i="4"/>
  <c r="O34" i="4"/>
  <c r="N34" i="4"/>
  <c r="M34" i="4"/>
  <c r="C34" i="4"/>
  <c r="B34" i="4"/>
  <c r="AK33" i="4"/>
  <c r="AL33" i="4" s="1"/>
  <c r="AB33" i="4"/>
  <c r="AA33" i="4"/>
  <c r="V33" i="4"/>
  <c r="W33" i="4" s="1"/>
  <c r="R33" i="4" s="1"/>
  <c r="Q33" i="4"/>
  <c r="P33" i="4"/>
  <c r="P48" i="4" s="1"/>
  <c r="O33" i="4"/>
  <c r="N33" i="4"/>
  <c r="M33" i="4"/>
  <c r="C33" i="4"/>
  <c r="B33" i="4"/>
  <c r="C32" i="4"/>
  <c r="B32" i="4"/>
  <c r="AA31" i="4"/>
  <c r="AB31" i="4" s="1"/>
  <c r="W31" i="4"/>
  <c r="V31" i="4"/>
  <c r="Q31" i="4"/>
  <c r="P31" i="4"/>
  <c r="O31" i="4"/>
  <c r="N31" i="4"/>
  <c r="M31" i="4"/>
  <c r="C31" i="4"/>
  <c r="B31" i="4"/>
  <c r="C30" i="4"/>
  <c r="B30" i="4"/>
  <c r="AL29" i="4"/>
  <c r="R29" i="4" s="1"/>
  <c r="AK29" i="4"/>
  <c r="Q29" i="4"/>
  <c r="P29" i="4"/>
  <c r="O29" i="4"/>
  <c r="N29" i="4"/>
  <c r="M29" i="4"/>
  <c r="C29" i="4"/>
  <c r="B29" i="4"/>
  <c r="V28" i="4"/>
  <c r="Q28" i="4"/>
  <c r="P28" i="4"/>
  <c r="O28" i="4"/>
  <c r="N28" i="4"/>
  <c r="M28" i="4"/>
  <c r="W28" i="4" s="1"/>
  <c r="R28" i="4" s="1"/>
  <c r="C28" i="4"/>
  <c r="B28" i="4"/>
  <c r="AB27" i="4"/>
  <c r="AA27" i="4"/>
  <c r="V27" i="4"/>
  <c r="W27" i="4" s="1"/>
  <c r="R27" i="4" s="1"/>
  <c r="Q27" i="4"/>
  <c r="P27" i="4"/>
  <c r="O27" i="4"/>
  <c r="N27" i="4"/>
  <c r="M27" i="4"/>
  <c r="C27" i="4"/>
  <c r="B27" i="4"/>
  <c r="AB26" i="4"/>
  <c r="AA26" i="4"/>
  <c r="V26" i="4"/>
  <c r="W26" i="4" s="1"/>
  <c r="R26" i="4" s="1"/>
  <c r="Q26" i="4"/>
  <c r="P26" i="4"/>
  <c r="O26" i="4"/>
  <c r="N26" i="4"/>
  <c r="M26" i="4"/>
  <c r="C26" i="4"/>
  <c r="B26" i="4"/>
  <c r="AB25" i="4"/>
  <c r="AA25" i="4"/>
  <c r="V25" i="4"/>
  <c r="W25" i="4" s="1"/>
  <c r="R25" i="4" s="1"/>
  <c r="Q25" i="4"/>
  <c r="Q48" i="4" s="1"/>
  <c r="P25" i="4"/>
  <c r="O25" i="4"/>
  <c r="N25" i="4"/>
  <c r="N48" i="4" s="1"/>
  <c r="M25" i="4"/>
  <c r="C25" i="4"/>
  <c r="B25" i="4"/>
  <c r="C24" i="4"/>
  <c r="B24" i="4"/>
  <c r="C23" i="4"/>
  <c r="B23" i="4"/>
  <c r="O22" i="4"/>
  <c r="N22" i="4"/>
  <c r="M22" i="4"/>
  <c r="J49" i="4" s="1"/>
  <c r="AA21" i="4"/>
  <c r="AB21" i="4" s="1"/>
  <c r="R21" i="4" s="1"/>
  <c r="Q21" i="4"/>
  <c r="P21" i="4"/>
  <c r="O21" i="4"/>
  <c r="N21" i="4"/>
  <c r="M21" i="4"/>
  <c r="C21" i="4"/>
  <c r="B21" i="4"/>
  <c r="AB20" i="4"/>
  <c r="AA20" i="4"/>
  <c r="V20" i="4"/>
  <c r="W20" i="4" s="1"/>
  <c r="R20" i="4" s="1"/>
  <c r="Q20" i="4"/>
  <c r="P20" i="4"/>
  <c r="O20" i="4"/>
  <c r="N20" i="4"/>
  <c r="M20" i="4"/>
  <c r="C20" i="4"/>
  <c r="B20" i="4"/>
  <c r="AL19" i="4"/>
  <c r="AK19" i="4"/>
  <c r="AA19" i="4"/>
  <c r="AB19" i="4" s="1"/>
  <c r="W19" i="4"/>
  <c r="R19" i="4" s="1"/>
  <c r="V19" i="4"/>
  <c r="Q19" i="4"/>
  <c r="P19" i="4"/>
  <c r="O19" i="4"/>
  <c r="N19" i="4"/>
  <c r="M19" i="4"/>
  <c r="C19" i="4"/>
  <c r="B19" i="4"/>
  <c r="AK18" i="4"/>
  <c r="AL18" i="4" s="1"/>
  <c r="AB18" i="4"/>
  <c r="AA18" i="4"/>
  <c r="V18" i="4"/>
  <c r="W18" i="4" s="1"/>
  <c r="Q18" i="4"/>
  <c r="P18" i="4"/>
  <c r="O18" i="4"/>
  <c r="N18" i="4"/>
  <c r="M18" i="4"/>
  <c r="C18" i="4"/>
  <c r="B18" i="4"/>
  <c r="C17" i="4"/>
  <c r="B17" i="4"/>
  <c r="AA16" i="4"/>
  <c r="AB16" i="4" s="1"/>
  <c r="W16" i="4"/>
  <c r="R16" i="4" s="1"/>
  <c r="V16" i="4"/>
  <c r="Q16" i="4"/>
  <c r="P16" i="4"/>
  <c r="O16" i="4"/>
  <c r="N16" i="4"/>
  <c r="M16" i="4"/>
  <c r="C16" i="4"/>
  <c r="B16" i="4"/>
  <c r="C15" i="4"/>
  <c r="B15" i="4"/>
  <c r="AB14" i="4"/>
  <c r="AA14" i="4"/>
  <c r="V14" i="4"/>
  <c r="W14" i="4" s="1"/>
  <c r="R14" i="4" s="1"/>
  <c r="Q14" i="4"/>
  <c r="P14" i="4"/>
  <c r="O14" i="4"/>
  <c r="N14" i="4"/>
  <c r="M14" i="4"/>
  <c r="C14" i="4"/>
  <c r="B14" i="4"/>
  <c r="C13" i="4"/>
  <c r="B13" i="4"/>
  <c r="AK12" i="4"/>
  <c r="AL12" i="4" s="1"/>
  <c r="AB12" i="4"/>
  <c r="AA12" i="4"/>
  <c r="V12" i="4"/>
  <c r="W12" i="4" s="1"/>
  <c r="R12" i="4" s="1"/>
  <c r="Q12" i="4"/>
  <c r="P12" i="4"/>
  <c r="O12" i="4"/>
  <c r="N12" i="4"/>
  <c r="M12" i="4"/>
  <c r="C12" i="4"/>
  <c r="B12" i="4"/>
  <c r="C11" i="4"/>
  <c r="B11" i="4"/>
  <c r="AA10" i="4"/>
  <c r="AB10" i="4" s="1"/>
  <c r="W10" i="4"/>
  <c r="V10" i="4"/>
  <c r="Q10" i="4"/>
  <c r="P10" i="4"/>
  <c r="O10" i="4"/>
  <c r="N10" i="4"/>
  <c r="M10" i="4"/>
  <c r="C10" i="4"/>
  <c r="B10" i="4"/>
  <c r="C9" i="4"/>
  <c r="B9" i="4"/>
  <c r="AB8" i="4"/>
  <c r="AA8" i="4"/>
  <c r="V8" i="4"/>
  <c r="W8" i="4" s="1"/>
  <c r="R8" i="4" s="1"/>
  <c r="Q8" i="4"/>
  <c r="P8" i="4"/>
  <c r="O8" i="4"/>
  <c r="N8" i="4"/>
  <c r="M8" i="4"/>
  <c r="C8" i="4"/>
  <c r="B8" i="4"/>
  <c r="W7" i="4"/>
  <c r="R7" i="4" s="1"/>
  <c r="V7" i="4"/>
  <c r="Q7" i="4"/>
  <c r="Q22" i="4" s="1"/>
  <c r="P7" i="4"/>
  <c r="P22" i="4" s="1"/>
  <c r="O7" i="4"/>
  <c r="N7" i="4"/>
  <c r="M7" i="4"/>
  <c r="C7" i="4"/>
  <c r="B7" i="4"/>
  <c r="C6" i="4"/>
  <c r="B6" i="4"/>
  <c r="C5" i="4"/>
  <c r="B5" i="4"/>
  <c r="C4" i="4"/>
  <c r="B4" i="4"/>
  <c r="R30" i="5" l="1"/>
  <c r="R45" i="4"/>
  <c r="R14" i="5"/>
  <c r="R23" i="5"/>
  <c r="R46" i="4"/>
  <c r="R10" i="4"/>
  <c r="R22" i="4" s="1"/>
  <c r="R18" i="4"/>
  <c r="R37" i="4"/>
  <c r="R42" i="4"/>
  <c r="R17" i="5"/>
  <c r="R27" i="5"/>
  <c r="R33" i="5" s="1"/>
  <c r="R31" i="5"/>
  <c r="R34" i="4"/>
  <c r="R38" i="4"/>
  <c r="R31" i="4"/>
  <c r="R48" i="4" s="1"/>
  <c r="R10" i="5"/>
  <c r="R24" i="5" s="1"/>
  <c r="L34" i="5" s="1"/>
  <c r="N34" i="5" s="1"/>
  <c r="R20" i="5"/>
  <c r="L49" i="4" l="1"/>
  <c r="N49" i="4" s="1"/>
</calcChain>
</file>

<file path=xl/sharedStrings.xml><?xml version="1.0" encoding="utf-8"?>
<sst xmlns="http://schemas.openxmlformats.org/spreadsheetml/2006/main" count="1321" uniqueCount="243">
  <si>
    <t>HYPOTHESE 1</t>
  </si>
  <si>
    <t>HYPOTHESE 2</t>
  </si>
  <si>
    <t>Semestre</t>
  </si>
  <si>
    <t>Intitulé de l'enseignement</t>
  </si>
  <si>
    <t>Contact</t>
  </si>
  <si>
    <t>Code Apogée de l'ELP
contrat 2018</t>
  </si>
  <si>
    <t xml:space="preserve">Type de l'enseignement </t>
  </si>
  <si>
    <t>Si UE mutualisée à d'autres mentions ou années de formation, indiquer lesquelles</t>
  </si>
  <si>
    <t>Porteur 
(o/n)</t>
  </si>
  <si>
    <t>Si UE Choix
Précisez le nombre d'enseignement 
ou nombre d'ECTS 
à choisir</t>
  </si>
  <si>
    <t>COEF</t>
  </si>
  <si>
    <t>ECTS</t>
  </si>
  <si>
    <t>Section 
CNU
Enseignement</t>
  </si>
  <si>
    <t xml:space="preserve">Effectifs attendus parcours </t>
  </si>
  <si>
    <t>Volume horaire</t>
  </si>
  <si>
    <t>Session 1 -</t>
  </si>
  <si>
    <t>Session 2 = Session de rattrapage</t>
  </si>
  <si>
    <t>Effectifs global cours</t>
  </si>
  <si>
    <t>%</t>
  </si>
  <si>
    <t>CM</t>
  </si>
  <si>
    <t>TD</t>
  </si>
  <si>
    <t>CTD</t>
  </si>
  <si>
    <t>TP</t>
  </si>
  <si>
    <t>RNE</t>
  </si>
  <si>
    <t>RSE</t>
  </si>
  <si>
    <t>COEFFICIENTS  calculs APOGEE</t>
  </si>
  <si>
    <t>quotité (en %)</t>
  </si>
  <si>
    <t>modalité</t>
  </si>
  <si>
    <t>nature</t>
  </si>
  <si>
    <t>durée</t>
  </si>
  <si>
    <t>quotité (%)</t>
  </si>
  <si>
    <t>Portail  Santé n° 16 : Semestre 1</t>
  </si>
  <si>
    <t xml:space="preserve"> </t>
  </si>
  <si>
    <t xml:space="preserve">(3 x 9 ECTS) + 3 ECTS anglais </t>
  </si>
  <si>
    <t>S1</t>
  </si>
  <si>
    <t>Sciences de la vie 1</t>
  </si>
  <si>
    <t>V.ALTEMAYER</t>
  </si>
  <si>
    <t>Tous portails L1</t>
  </si>
  <si>
    <t>9</t>
  </si>
  <si>
    <t>10 %
10 %
20 %
20 %
20 %
20 %</t>
  </si>
  <si>
    <t>CC1
CC2
CC3
CC4
CC5
CC6</t>
  </si>
  <si>
    <t>Ecrit</t>
  </si>
  <si>
    <t>30 min
30 min
1 h
1 h
1 h
1 h</t>
  </si>
  <si>
    <t>CT</t>
  </si>
  <si>
    <t>4h</t>
  </si>
  <si>
    <t>ecrit</t>
  </si>
  <si>
    <t xml:space="preserve"> = HYPOTHESE 1</t>
  </si>
  <si>
    <t>Chimie 1</t>
  </si>
  <si>
    <t>F.BURON</t>
  </si>
  <si>
    <t xml:space="preserve">
25 %
25 %
20 %
20 %
10 %
</t>
  </si>
  <si>
    <t xml:space="preserve">
CC1
CC2
CC3
CC4
CC5
</t>
  </si>
  <si>
    <t>Ecrit
Ecrit
Ecrit
Ecrit
Oral</t>
  </si>
  <si>
    <t>1 h
1 h
1 h
1 h
30 min</t>
  </si>
  <si>
    <t>90
10</t>
  </si>
  <si>
    <t>Ecrit
Oral</t>
  </si>
  <si>
    <t xml:space="preserve">2h 
30min </t>
  </si>
  <si>
    <t xml:space="preserve">DISPOSITIF 2ème chance  :   passage d'un nouveau CC (2h, écrit)  dont la note remplacera, si elle est supérieure,  la moins bonne note des notes de CC. </t>
  </si>
  <si>
    <t xml:space="preserve">Ecrit </t>
  </si>
  <si>
    <t>2h</t>
  </si>
  <si>
    <t>Santé</t>
  </si>
  <si>
    <t>E. DUVERGER</t>
  </si>
  <si>
    <t>EC 1 : option santé 1</t>
  </si>
  <si>
    <t>Distanciel</t>
  </si>
  <si>
    <t>8</t>
  </si>
  <si>
    <t>1h30</t>
  </si>
  <si>
    <t>EC 2 : biostatistique et Biophysique</t>
  </si>
  <si>
    <t>1</t>
  </si>
  <si>
    <t>Anglais</t>
  </si>
  <si>
    <t>L, HOMERIN</t>
  </si>
  <si>
    <t>3</t>
  </si>
  <si>
    <t>20%
20%
20%
20%
20%</t>
  </si>
  <si>
    <t>CC1
CC2 
CC3
CC4
CC5</t>
  </si>
  <si>
    <t>oral et 
écrit</t>
  </si>
  <si>
    <t>30 min
30 min
45 min
45 min
5 min</t>
  </si>
  <si>
    <t>1h</t>
  </si>
  <si>
    <t>20%
20%
20%
40%</t>
  </si>
  <si>
    <t>CC1
CC2 
CC3
CC4</t>
  </si>
  <si>
    <t>5 min
30 min
45 min
40 min</t>
  </si>
  <si>
    <t>40 min</t>
  </si>
  <si>
    <t>Portail  Santé n° 16 : Semestre 2</t>
  </si>
  <si>
    <t>2 x 10 ECTS + 8CTS Santé + 2 ECTS Anglais</t>
  </si>
  <si>
    <t>S2</t>
  </si>
  <si>
    <t xml:space="preserve">Sciences de la vie 2 </t>
  </si>
  <si>
    <t>20 %
20 %
30 %
10 %
10 %
10 %</t>
  </si>
  <si>
    <t>CC1
CC2
CC3
CC4
CC5
CR</t>
  </si>
  <si>
    <t>1 h
1 h
1,5 h
30 min
30 min
-</t>
  </si>
  <si>
    <t>De la cellule à l'organe</t>
  </si>
  <si>
    <t>23*</t>
  </si>
  <si>
    <t>2 + 2</t>
  </si>
  <si>
    <t>CC (2)</t>
  </si>
  <si>
    <t>2 x 1 h</t>
  </si>
  <si>
    <t>Génétique formelle</t>
  </si>
  <si>
    <t xml:space="preserve">CC </t>
  </si>
  <si>
    <t>1 h</t>
  </si>
  <si>
    <t>Ecologie</t>
  </si>
  <si>
    <t>CC</t>
  </si>
  <si>
    <t>1,5 h</t>
  </si>
  <si>
    <t>Diversité et évolution du monde animal</t>
  </si>
  <si>
    <t>Diversité et évolution du monde végétal</t>
  </si>
  <si>
    <t>Travaux pratiques de Biochimie</t>
  </si>
  <si>
    <t>CR(3)</t>
  </si>
  <si>
    <t xml:space="preserve"> - </t>
  </si>
  <si>
    <t>Chimie 2 (parcours Santé)</t>
  </si>
  <si>
    <t>S. de Persis</t>
  </si>
  <si>
    <t xml:space="preserve">25 %
25 %
25 %
25 %
</t>
  </si>
  <si>
    <t xml:space="preserve">CC1
CC2
CC3
CC4
</t>
  </si>
  <si>
    <t>1 h
1 h
1 h
1h</t>
  </si>
  <si>
    <t xml:space="preserve">DISPOSITIF 2ème chance  :   passage d'un nouveau CC dont la note remplacera, si elle est supérieure,  la moins bonne note des notes de CC. 1 CC Ecrit de 2h.
  </t>
  </si>
  <si>
    <t xml:space="preserve">S2 </t>
  </si>
  <si>
    <t>Tous portails santé</t>
  </si>
  <si>
    <t>EC 1 : Tronc commun</t>
  </si>
  <si>
    <t>EC 2 : Filière MMOPK</t>
  </si>
  <si>
    <t>L. HOMERIN</t>
  </si>
  <si>
    <t>2</t>
  </si>
  <si>
    <t>25%
25%
25%
25%</t>
  </si>
  <si>
    <t>CC1
CC2
CC3
CC4</t>
  </si>
  <si>
    <t>30 min
45 min
45 min
5 min</t>
  </si>
  <si>
    <t>25%
25%
50%</t>
  </si>
  <si>
    <t>CC1
CC2
CC3</t>
  </si>
  <si>
    <t>5 min
45 min
40 min</t>
  </si>
  <si>
    <t>Portail  Santé n° 17 : Semestre 1</t>
  </si>
  <si>
    <t>Calculus</t>
  </si>
  <si>
    <t>J. Barré</t>
  </si>
  <si>
    <t xml:space="preserve">16,67%
16,67%
16,67%
25%
25% </t>
  </si>
  <si>
    <t xml:space="preserve">CC1 
CC2 
CC3 
CC4 
CC5 </t>
  </si>
  <si>
    <t xml:space="preserve">40mn, 
40mn, 
40mn, 
1h, 
1h </t>
  </si>
  <si>
    <t xml:space="preserve">2h </t>
  </si>
  <si>
    <t>ÉCRIT</t>
  </si>
  <si>
    <t>EC 1 : option santé 2</t>
  </si>
  <si>
    <t>Portail  Santé n° 17 : Semestre 2</t>
  </si>
  <si>
    <t>L HOMERIN</t>
  </si>
  <si>
    <t>Portail  Santé n° 18 : Semestre 1</t>
  </si>
  <si>
    <t>algorithme et programmation I</t>
  </si>
  <si>
    <t>J. DURAND-LOSE</t>
  </si>
  <si>
    <t>Portail  Santé n° 18 : Semestre 2</t>
  </si>
  <si>
    <t>INFORMATIQUE (majeur)</t>
  </si>
  <si>
    <t>P. RÉTY</t>
  </si>
  <si>
    <t>Algorithme et programmation II</t>
  </si>
  <si>
    <t xml:space="preserve">
100%</t>
  </si>
  <si>
    <t>écrit</t>
  </si>
  <si>
    <t>Logique et démonstration</t>
  </si>
  <si>
    <t xml:space="preserve">
CT</t>
  </si>
  <si>
    <t>1h15</t>
  </si>
  <si>
    <t>Représentation et codage de l’information</t>
  </si>
  <si>
    <t>INFORMATIQUE (mineur)</t>
  </si>
  <si>
    <t xml:space="preserve">
12</t>
  </si>
  <si>
    <t>N°UE</t>
  </si>
  <si>
    <t>Heures CM</t>
  </si>
  <si>
    <t>Heures TD - norme 35/gr</t>
  </si>
  <si>
    <t>Heures CTD</t>
  </si>
  <si>
    <t>Heures TP-norme 17</t>
  </si>
  <si>
    <t>Total Heq TD</t>
  </si>
  <si>
    <t>Coef eq TD</t>
  </si>
  <si>
    <t>Nbre de groupes</t>
  </si>
  <si>
    <t>Nbres d'heures</t>
  </si>
  <si>
    <t>Charges eq TD</t>
  </si>
  <si>
    <t>Charges eq TD propratisées</t>
  </si>
  <si>
    <t>3 x 9 ECTS</t>
  </si>
  <si>
    <t>UEC</t>
  </si>
  <si>
    <t>Parc maths-éco</t>
  </si>
  <si>
    <t>68</t>
  </si>
  <si>
    <t>6</t>
  </si>
  <si>
    <t>64</t>
  </si>
  <si>
    <t>UE</t>
  </si>
  <si>
    <t>25</t>
  </si>
  <si>
    <t>35</t>
  </si>
  <si>
    <t>Total présentiel semestre 1</t>
  </si>
  <si>
    <t>2 x 14 ECTS</t>
  </si>
  <si>
    <t>14</t>
  </si>
  <si>
    <t>36</t>
  </si>
  <si>
    <t>Total présentiel semestre 2</t>
  </si>
  <si>
    <t>Total PRESENTIEL PORTAIL SCIENCES</t>
  </si>
  <si>
    <t>TOTAL Heq TD</t>
  </si>
  <si>
    <t>TOTAL H/E</t>
  </si>
  <si>
    <t>20 étudiants attendus au parcours renforcé maths-éco. Ils seront inscrits dans une des disciplines en plus des mathématiques.</t>
  </si>
  <si>
    <t xml:space="preserve">1ère année </t>
  </si>
  <si>
    <t>1 x 9 ECTS</t>
  </si>
  <si>
    <t>Portail</t>
  </si>
  <si>
    <t>L1 Eco-Gestion</t>
  </si>
  <si>
    <t>05</t>
  </si>
  <si>
    <t>1 x 14 ECTS</t>
  </si>
  <si>
    <t>Total PRESENTIEL Parc Maths-Eco</t>
  </si>
  <si>
    <t>NATURE</t>
  </si>
  <si>
    <t>Quotité</t>
  </si>
  <si>
    <t>(en %)</t>
  </si>
  <si>
    <t>oral</t>
  </si>
  <si>
    <t>mixte</t>
  </si>
  <si>
    <t>dossier</t>
  </si>
  <si>
    <t>mémoire</t>
  </si>
  <si>
    <t>rapport de visite</t>
  </si>
  <si>
    <t>écrit et oral</t>
  </si>
  <si>
    <t>Mathématiques (Majeur)</t>
  </si>
  <si>
    <t>T. HABERKORN</t>
  </si>
  <si>
    <t xml:space="preserve">     Analyse</t>
  </si>
  <si>
    <t>24h</t>
  </si>
  <si>
    <t>26h30</t>
  </si>
  <si>
    <t>4h30</t>
  </si>
  <si>
    <t>50 %
50 %</t>
  </si>
  <si>
    <t>CC1
CC2</t>
  </si>
  <si>
    <t>2h
2h</t>
  </si>
  <si>
    <t xml:space="preserve">     Algèbre</t>
  </si>
  <si>
    <t>31h30</t>
  </si>
  <si>
    <t>10%
10 %
10 %
25 %
45 %</t>
  </si>
  <si>
    <t>CC1
CC2
CC3
CC4
CC5</t>
  </si>
  <si>
    <t>40mn
40mn
40mn
2h
2h</t>
  </si>
  <si>
    <t>Mathématiques (Mineur) : Analyse</t>
  </si>
  <si>
    <t>K. LOTH et M. BOUCHER</t>
  </si>
  <si>
    <t xml:space="preserve"> Idem HYPOTHESE 1</t>
  </si>
  <si>
    <t>Physique I</t>
  </si>
  <si>
    <t>SLA1PHYS</t>
  </si>
  <si>
    <t>Parc maths-éco + L1 CMI CITC + L1 CMI ISDEM + portails L1 sciences</t>
  </si>
  <si>
    <t>4x1H + CR TP - 5 évaluations 4 meilleures notes prises en compte</t>
  </si>
  <si>
    <t>80 % CT 20%(CT TP)</t>
  </si>
  <si>
    <t>CT (2)</t>
  </si>
  <si>
    <t>1H CT+ 1H CT TP</t>
  </si>
  <si>
    <t>1H - demande de session 2 anticipée</t>
  </si>
  <si>
    <t>Dispositif aide à la réussite Physique 1</t>
  </si>
  <si>
    <t>SLA1PHDA</t>
  </si>
  <si>
    <t>Parc maths-éco + portails L1 sciences</t>
  </si>
  <si>
    <t>4*25%</t>
  </si>
  <si>
    <t>CMI CITC + portail L1 santé majeure physique</t>
  </si>
  <si>
    <t>6 * 1/6</t>
  </si>
  <si>
    <t>6x1H + CR TP - 7 évaluations 6 meilleures notes prises en compte</t>
  </si>
  <si>
    <t>3*1/3</t>
  </si>
  <si>
    <t>3x1H + CR TP - 4 évaluations 3 meilleures notes prises en compte</t>
  </si>
  <si>
    <t>Physique II (Majeur)</t>
  </si>
  <si>
    <t>Dispositif aide à la réussite Physique 2</t>
  </si>
  <si>
    <t>SLA2PHDA</t>
  </si>
  <si>
    <t>portails L1 sciences</t>
  </si>
  <si>
    <t>Y. VAILS</t>
  </si>
  <si>
    <t>pour santé majeure maths - CM mutualisés avec EC mécanique du point UE Physique 2</t>
  </si>
  <si>
    <t>2x1H + CRTP</t>
  </si>
  <si>
    <t>2/3 (CT)+ 1/3 (CT TP)</t>
  </si>
  <si>
    <t>1H (CT) + 1H (CT TP)</t>
  </si>
  <si>
    <t>1H</t>
  </si>
  <si>
    <t>Physique (Mineur)</t>
  </si>
  <si>
    <t xml:space="preserve">K. LOTH </t>
  </si>
  <si>
    <t>Mathématiques (Mineur) : Algèbre</t>
  </si>
  <si>
    <t>4,5 h</t>
  </si>
  <si>
    <t>Pas de session de rattrapage. La note de deuxième session est calculée à partir des notes de contrôles continu en retirant la note la plus défavorable à l'étudiant.</t>
  </si>
  <si>
    <t>Pas de session de rattrapage. La note de deuxième session est calculée à partir des notes de contrôles continu en retirant la note la plus défavorable à l'étudiant</t>
  </si>
  <si>
    <t>Pas de session de rattrapage. La note de seconde chance est calculée en enlevant la moins bonne note obtenue par l'étudiant</t>
  </si>
  <si>
    <t>Pas de session de rattrapage. La note de seconde chance est calculée à partir des notes des évaluations du semestre, avec les mêmes poids que ceux de la première chance, en enlevant une des 5 notes, la plus favorable pour l’étudiant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</si>
</sst>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\ %"/>
    <numFmt numFmtId="165" formatCode="0.00\ %"/>
    <numFmt numFmtId="166" formatCode="#\ ?/?"/>
  </numFmts>
  <fonts count="7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sz val="48"/>
      <color rgb="FF000000"/>
      <name val="Calibri"/>
      <family val="2"/>
      <charset val="1"/>
    </font>
    <font>
      <b/>
      <sz val="36"/>
      <name val="Times New Roman"/>
      <family val="1"/>
      <charset val="1"/>
    </font>
    <font>
      <b/>
      <sz val="18"/>
      <name val="Times New Roman"/>
      <family val="1"/>
      <charset val="1"/>
    </font>
    <font>
      <b/>
      <sz val="16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b/>
      <sz val="26"/>
      <name val="Times New Roman"/>
      <family val="1"/>
      <charset val="1"/>
    </font>
    <font>
      <b/>
      <sz val="32"/>
      <color rgb="FF000000"/>
      <name val="Times New Roman"/>
      <family val="1"/>
      <charset val="1"/>
    </font>
    <font>
      <b/>
      <sz val="36"/>
      <color rgb="FF000000"/>
      <name val="Times New Roman"/>
      <family val="1"/>
      <charset val="1"/>
    </font>
    <font>
      <b/>
      <sz val="36"/>
      <color rgb="FF000000"/>
      <name val="Arial"/>
      <family val="2"/>
      <charset val="1"/>
    </font>
    <font>
      <b/>
      <sz val="28"/>
      <color rgb="FFFFFFFF"/>
      <name val="Times New Roman"/>
      <family val="1"/>
      <charset val="1"/>
    </font>
    <font>
      <b/>
      <sz val="26"/>
      <color rgb="FF000000"/>
      <name val="Times New Roman"/>
      <family val="1"/>
      <charset val="1"/>
    </font>
    <font>
      <b/>
      <sz val="18"/>
      <color rgb="FF000000"/>
      <name val="Times New Roman"/>
      <family val="1"/>
      <charset val="1"/>
    </font>
    <font>
      <b/>
      <sz val="10"/>
      <color rgb="FF000000"/>
      <name val="Arial"/>
      <family val="2"/>
      <charset val="1"/>
    </font>
    <font>
      <b/>
      <sz val="28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b/>
      <sz val="2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36"/>
      <color rgb="FF000000"/>
      <name val="Times New Roman"/>
      <family val="1"/>
      <charset val="1"/>
    </font>
    <font>
      <b/>
      <sz val="48"/>
      <color rgb="FF000000"/>
      <name val="Times New Roman"/>
      <family val="1"/>
      <charset val="1"/>
    </font>
    <font>
      <b/>
      <sz val="30"/>
      <color rgb="FF000000"/>
      <name val="Times New Roman"/>
      <family val="1"/>
      <charset val="1"/>
    </font>
    <font>
      <b/>
      <sz val="28"/>
      <color rgb="FF000000"/>
      <name val="Calibri"/>
      <family val="2"/>
      <charset val="1"/>
    </font>
    <font>
      <b/>
      <strike/>
      <sz val="16"/>
      <name val="Times New Roman"/>
      <family val="1"/>
      <charset val="1"/>
    </font>
    <font>
      <b/>
      <strike/>
      <sz val="36"/>
      <name val="Times New Roman"/>
      <family val="1"/>
      <charset val="1"/>
    </font>
    <font>
      <b/>
      <strike/>
      <sz val="3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36"/>
      <color rgb="FFFF0000"/>
      <name val="Arial"/>
      <family val="2"/>
      <charset val="1"/>
    </font>
    <font>
      <sz val="36"/>
      <color rgb="FFFF0000"/>
      <name val="Calibri"/>
      <family val="2"/>
      <charset val="1"/>
    </font>
    <font>
      <sz val="48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36"/>
      <color rgb="FF000000"/>
      <name val="Calibri"/>
      <family val="2"/>
      <charset val="1"/>
    </font>
    <font>
      <sz val="30"/>
      <color rgb="FF000000"/>
      <name val="Times New Roman"/>
      <family val="1"/>
      <charset val="1"/>
    </font>
    <font>
      <b/>
      <sz val="36"/>
      <color rgb="FF000000"/>
      <name val="Times New Roman"/>
      <family val="1"/>
    </font>
    <font>
      <b/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FFFF"/>
      <name val="Arial"/>
      <family val="2"/>
      <charset val="1"/>
    </font>
    <font>
      <b/>
      <sz val="10"/>
      <color rgb="FF80000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C00000"/>
      <name val="Arial"/>
      <family val="2"/>
      <charset val="1"/>
    </font>
    <font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C00000"/>
      <name val="Arial"/>
      <family val="2"/>
      <charset val="1"/>
    </font>
    <font>
      <b/>
      <sz val="10"/>
      <color rgb="FF203864"/>
      <name val="Arial"/>
      <family val="2"/>
      <charset val="1"/>
    </font>
    <font>
      <b/>
      <sz val="11"/>
      <color rgb="FF800000"/>
      <name val="Calibri"/>
      <family val="2"/>
      <charset val="1"/>
    </font>
    <font>
      <b/>
      <sz val="10"/>
      <color rgb="FF0000FF"/>
      <name val="Arial"/>
      <family val="2"/>
      <charset val="1"/>
    </font>
    <font>
      <b/>
      <sz val="12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Verdana"/>
      <family val="2"/>
      <charset val="1"/>
    </font>
    <font>
      <sz val="11"/>
      <color rgb="FF000000"/>
      <name val="Calibri"/>
      <family val="2"/>
      <charset val="1"/>
    </font>
    <font>
      <b/>
      <sz val="30"/>
      <color rgb="FF000000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sz val="26"/>
      <name val="Calibri Light"/>
      <family val="2"/>
    </font>
    <font>
      <b/>
      <sz val="26"/>
      <name val="Arial"/>
      <family val="2"/>
      <charset val="1"/>
    </font>
    <font>
      <b/>
      <sz val="26"/>
      <color theme="0"/>
      <name val="Times New Roman"/>
      <family val="1"/>
    </font>
    <font>
      <sz val="30"/>
      <color rgb="FF000000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sz val="28"/>
      <name val="Times New Roman"/>
      <family val="1"/>
      <charset val="1"/>
    </font>
    <font>
      <b/>
      <sz val="36"/>
      <name val="Calibri Light"/>
      <family val="2"/>
    </font>
    <font>
      <sz val="36"/>
      <name val="Arial"/>
      <family val="2"/>
      <charset val="1"/>
    </font>
    <font>
      <b/>
      <sz val="28"/>
      <color theme="0"/>
      <name val="Times New Roman"/>
      <family val="1"/>
    </font>
    <font>
      <b/>
      <sz val="30"/>
      <color rgb="FFFF0000"/>
      <name val="Times New Roman"/>
      <family val="1"/>
    </font>
    <font>
      <b/>
      <sz val="30"/>
      <color rgb="FFFF0000"/>
      <name val="Times New Roman"/>
      <family val="1"/>
      <charset val="1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1FBCC"/>
        <bgColor rgb="FFCCFFCC"/>
      </patternFill>
    </fill>
    <fill>
      <patternFill patternType="solid">
        <fgColor rgb="FFFFE699"/>
        <bgColor rgb="FFFFD966"/>
      </patternFill>
    </fill>
    <fill>
      <patternFill patternType="solid">
        <fgColor rgb="FFCCCCFF"/>
        <bgColor rgb="FFBDD7EE"/>
      </patternFill>
    </fill>
    <fill>
      <patternFill patternType="solid">
        <fgColor rgb="FFCAF1F2"/>
        <bgColor rgb="FFC1FBCC"/>
      </patternFill>
    </fill>
    <fill>
      <patternFill patternType="solid">
        <fgColor rgb="FFCCFFCC"/>
        <bgColor rgb="FFC1FBCC"/>
      </patternFill>
    </fill>
    <fill>
      <patternFill patternType="solid">
        <fgColor rgb="FF000099"/>
        <bgColor rgb="FF000080"/>
      </patternFill>
    </fill>
    <fill>
      <patternFill patternType="solid">
        <fgColor rgb="FFFFD966"/>
        <bgColor rgb="FFFFE699"/>
      </patternFill>
    </fill>
    <fill>
      <patternFill patternType="solid">
        <fgColor rgb="FFC9C9C9"/>
        <bgColor rgb="FFD9D9D9"/>
      </patternFill>
    </fill>
    <fill>
      <patternFill patternType="solid">
        <fgColor rgb="FFD9D9D9"/>
        <bgColor rgb="FFC9C9C9"/>
      </patternFill>
    </fill>
    <fill>
      <patternFill patternType="solid">
        <fgColor rgb="FFBDD7EE"/>
        <bgColor rgb="FFCCCCFF"/>
      </patternFill>
    </fill>
    <fill>
      <patternFill patternType="solid">
        <fgColor rgb="FFFFFFFF"/>
        <bgColor rgb="FFFEE1FF"/>
      </patternFill>
    </fill>
    <fill>
      <patternFill patternType="solid">
        <fgColor rgb="FF9999FF"/>
        <bgColor rgb="FF969696"/>
      </patternFill>
    </fill>
    <fill>
      <patternFill patternType="solid">
        <fgColor rgb="FFF8CBAD"/>
        <bgColor rgb="FFFFE699"/>
      </patternFill>
    </fill>
    <fill>
      <patternFill patternType="solid">
        <fgColor rgb="FFFEE1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00FF"/>
        <bgColor rgb="FF0000FF"/>
      </patternFill>
    </fill>
    <fill>
      <patternFill patternType="solid">
        <fgColor theme="0" tint="-0.14999847407452621"/>
        <bgColor rgb="FFFFE69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3F3FF"/>
      </patternFill>
    </fill>
    <fill>
      <patternFill patternType="solid">
        <fgColor theme="7" tint="0.39997558519241921"/>
        <bgColor rgb="FFFEDEF8"/>
      </patternFill>
    </fill>
    <fill>
      <patternFill patternType="solid">
        <fgColor theme="7" tint="0.39997558519241921"/>
        <bgColor rgb="FFFFE699"/>
      </patternFill>
    </fill>
    <fill>
      <patternFill patternType="solid">
        <fgColor rgb="FF006600"/>
        <bgColor indexed="64"/>
      </patternFill>
    </fill>
    <fill>
      <patternFill patternType="lightUp">
        <fgColor rgb="FFF3F3FF"/>
        <bgColor theme="7" tint="0.39997558519241921"/>
      </patternFill>
    </fill>
    <fill>
      <patternFill patternType="lightUp">
        <fgColor rgb="FFFFE699"/>
        <bgColor rgb="FFFFD966"/>
      </patternFill>
    </fill>
    <fill>
      <patternFill patternType="solid">
        <fgColor theme="7" tint="0.39997558519241921"/>
        <bgColor rgb="FFC9C9C9"/>
      </patternFill>
    </fill>
    <fill>
      <patternFill patternType="solid">
        <fgColor rgb="FF006600"/>
        <bgColor rgb="FFFFFF00"/>
      </patternFill>
    </fill>
    <fill>
      <patternFill patternType="solid">
        <fgColor theme="7" tint="0.39997558519241921"/>
        <bgColor rgb="FFEDE9FD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 applyBorder="0" applyProtection="0"/>
    <xf numFmtId="0" fontId="1" fillId="0" borderId="0"/>
    <xf numFmtId="0" fontId="56" fillId="0" borderId="0"/>
    <xf numFmtId="0" fontId="56" fillId="0" borderId="0"/>
  </cellStyleXfs>
  <cellXfs count="39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8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" fontId="15" fillId="4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19" fillId="9" borderId="1" xfId="6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 wrapText="1"/>
    </xf>
    <xf numFmtId="1" fontId="21" fillId="9" borderId="8" xfId="0" applyNumberFormat="1" applyFont="1" applyFill="1" applyBorder="1" applyAlignment="1">
      <alignment horizontal="center" vertical="center"/>
    </xf>
    <xf numFmtId="49" fontId="11" fillId="9" borderId="1" xfId="0" applyNumberFormat="1" applyFont="1" applyFill="1" applyBorder="1" applyAlignment="1" applyProtection="1">
      <alignment horizontal="center" vertical="center" wrapText="1"/>
    </xf>
    <xf numFmtId="49" fontId="11" fillId="9" borderId="2" xfId="0" applyNumberFormat="1" applyFont="1" applyFill="1" applyBorder="1" applyAlignment="1" applyProtection="1">
      <alignment horizontal="center" vertical="center" wrapText="1"/>
    </xf>
    <xf numFmtId="1" fontId="11" fillId="9" borderId="8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164" fontId="24" fillId="9" borderId="1" xfId="6" applyNumberFormat="1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 wrapText="1"/>
    </xf>
    <xf numFmtId="0" fontId="24" fillId="9" borderId="1" xfId="6" applyFont="1" applyFill="1" applyBorder="1" applyAlignment="1">
      <alignment horizontal="center" vertical="center"/>
    </xf>
    <xf numFmtId="0" fontId="24" fillId="9" borderId="1" xfId="6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1" fillId="10" borderId="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justify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1" fontId="21" fillId="10" borderId="8" xfId="0" applyNumberFormat="1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 applyProtection="1">
      <alignment horizontal="center" vertical="center" wrapText="1"/>
    </xf>
    <xf numFmtId="49" fontId="11" fillId="10" borderId="2" xfId="0" applyNumberFormat="1" applyFont="1" applyFill="1" applyBorder="1" applyAlignment="1" applyProtection="1">
      <alignment horizontal="center" vertical="center" wrapText="1"/>
    </xf>
    <xf numFmtId="1" fontId="11" fillId="10" borderId="8" xfId="0" applyNumberFormat="1" applyFont="1" applyFill="1" applyBorder="1" applyAlignment="1">
      <alignment horizontal="center" vertical="center"/>
    </xf>
    <xf numFmtId="2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164" fontId="24" fillId="10" borderId="1" xfId="6" applyNumberFormat="1" applyFont="1" applyFill="1" applyBorder="1" applyAlignment="1">
      <alignment horizontal="center" vertical="center" wrapText="1"/>
    </xf>
    <xf numFmtId="0" fontId="24" fillId="10" borderId="1" xfId="6" applyFont="1" applyFill="1" applyBorder="1" applyAlignment="1">
      <alignment horizontal="center" vertical="center" wrapText="1"/>
    </xf>
    <xf numFmtId="0" fontId="24" fillId="10" borderId="1" xfId="6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justify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1" fontId="21" fillId="12" borderId="8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 applyProtection="1">
      <alignment horizontal="center" vertical="center" wrapText="1"/>
    </xf>
    <xf numFmtId="49" fontId="11" fillId="12" borderId="2" xfId="0" applyNumberFormat="1" applyFont="1" applyFill="1" applyBorder="1" applyAlignment="1" applyProtection="1">
      <alignment horizontal="center" vertical="center" wrapText="1"/>
    </xf>
    <xf numFmtId="1" fontId="11" fillId="12" borderId="8" xfId="0" applyNumberFormat="1" applyFont="1" applyFill="1" applyBorder="1" applyAlignment="1">
      <alignment horizontal="center" vertical="center"/>
    </xf>
    <xf numFmtId="2" fontId="11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164" fontId="24" fillId="12" borderId="1" xfId="6" applyNumberFormat="1" applyFont="1" applyFill="1" applyBorder="1" applyAlignment="1">
      <alignment horizontal="center" vertical="center" wrapText="1"/>
    </xf>
    <xf numFmtId="0" fontId="24" fillId="12" borderId="1" xfId="6" applyFont="1" applyFill="1" applyBorder="1" applyAlignment="1">
      <alignment horizontal="center" vertical="center"/>
    </xf>
    <xf numFmtId="0" fontId="24" fillId="12" borderId="1" xfId="6" applyFont="1" applyFill="1" applyBorder="1" applyAlignment="1">
      <alignment horizontal="center" vertical="center" wrapText="1"/>
    </xf>
    <xf numFmtId="0" fontId="24" fillId="12" borderId="1" xfId="6" applyFont="1" applyFill="1" applyBorder="1" applyAlignment="1">
      <alignment horizontal="center" vertical="center" wrapText="1"/>
    </xf>
    <xf numFmtId="0" fontId="14" fillId="12" borderId="7" xfId="6" applyFont="1" applyFill="1" applyBorder="1" applyAlignment="1">
      <alignment horizontal="center" vertical="center" wrapText="1"/>
    </xf>
    <xf numFmtId="0" fontId="14" fillId="12" borderId="9" xfId="6" applyFont="1" applyFill="1" applyBorder="1" applyAlignment="1">
      <alignment horizontal="center" vertical="center" wrapText="1"/>
    </xf>
    <xf numFmtId="0" fontId="14" fillId="12" borderId="2" xfId="6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justify" vertical="center" wrapText="1"/>
    </xf>
    <xf numFmtId="0" fontId="11" fillId="12" borderId="5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6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17" fillId="0" borderId="1" xfId="6" applyNumberFormat="1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0" fontId="26" fillId="4" borderId="1" xfId="6" applyFont="1" applyFill="1" applyBorder="1" applyAlignment="1">
      <alignment vertical="center"/>
    </xf>
    <xf numFmtId="0" fontId="27" fillId="4" borderId="1" xfId="6" applyFont="1" applyFill="1" applyBorder="1" applyAlignment="1">
      <alignment horizontal="center" vertical="center" wrapText="1"/>
    </xf>
    <xf numFmtId="0" fontId="28" fillId="4" borderId="1" xfId="6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17" fillId="9" borderId="9" xfId="0" applyFont="1" applyFill="1" applyBorder="1" applyAlignment="1">
      <alignment horizontal="center" vertical="center"/>
    </xf>
    <xf numFmtId="0" fontId="11" fillId="9" borderId="8" xfId="6" applyFont="1" applyFill="1" applyBorder="1" applyAlignment="1">
      <alignment horizontal="left" vertical="center" wrapText="1"/>
    </xf>
    <xf numFmtId="0" fontId="17" fillId="9" borderId="2" xfId="6" applyFont="1" applyFill="1" applyBorder="1" applyAlignment="1">
      <alignment horizontal="center" vertical="center" wrapText="1"/>
    </xf>
    <xf numFmtId="0" fontId="18" fillId="9" borderId="1" xfId="6" applyFont="1" applyFill="1" applyBorder="1" applyAlignment="1">
      <alignment horizontal="center" vertical="center"/>
    </xf>
    <xf numFmtId="0" fontId="29" fillId="9" borderId="1" xfId="6" applyFont="1" applyFill="1" applyBorder="1" applyAlignment="1">
      <alignment horizontal="center" vertical="center"/>
    </xf>
    <xf numFmtId="0" fontId="11" fillId="9" borderId="1" xfId="6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0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wrapText="1"/>
    </xf>
    <xf numFmtId="0" fontId="17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vertical="center" wrapText="1"/>
    </xf>
    <xf numFmtId="0" fontId="25" fillId="11" borderId="1" xfId="0" applyFont="1" applyFill="1" applyBorder="1" applyAlignment="1">
      <alignment vertical="center" wrapText="1"/>
    </xf>
    <xf numFmtId="0" fontId="34" fillId="11" borderId="1" xfId="0" applyFont="1" applyFill="1" applyBorder="1" applyAlignment="1">
      <alignment vertical="center" wrapText="1"/>
    </xf>
    <xf numFmtId="0" fontId="34" fillId="11" borderId="1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vertical="center" wrapText="1"/>
    </xf>
    <xf numFmtId="0" fontId="17" fillId="12" borderId="2" xfId="6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wrapText="1"/>
    </xf>
    <xf numFmtId="0" fontId="11" fillId="12" borderId="1" xfId="6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4" fillId="10" borderId="1" xfId="6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wrapText="1"/>
    </xf>
    <xf numFmtId="164" fontId="24" fillId="9" borderId="1" xfId="6" applyNumberFormat="1" applyFont="1" applyFill="1" applyBorder="1" applyAlignment="1">
      <alignment horizontal="center" vertical="center" wrapText="1"/>
    </xf>
    <xf numFmtId="0" fontId="11" fillId="9" borderId="8" xfId="6" applyFont="1" applyFill="1" applyBorder="1" applyAlignment="1">
      <alignment horizontal="left" vertical="center" wrapText="1"/>
    </xf>
    <xf numFmtId="0" fontId="17" fillId="9" borderId="2" xfId="6" applyFont="1" applyFill="1" applyBorder="1" applyAlignment="1">
      <alignment horizontal="center" vertical="center" wrapText="1"/>
    </xf>
    <xf numFmtId="0" fontId="11" fillId="9" borderId="1" xfId="6" applyFont="1" applyFill="1" applyBorder="1" applyAlignment="1">
      <alignment horizontal="center" vertical="center" wrapText="1"/>
    </xf>
    <xf numFmtId="164" fontId="24" fillId="9" borderId="1" xfId="6" applyNumberFormat="1" applyFont="1" applyFill="1" applyBorder="1" applyAlignment="1">
      <alignment horizontal="center" wrapText="1"/>
    </xf>
    <xf numFmtId="0" fontId="24" fillId="9" borderId="1" xfId="6" applyFont="1" applyFill="1" applyBorder="1" applyAlignment="1">
      <alignment horizontal="center" wrapText="1"/>
    </xf>
    <xf numFmtId="165" fontId="24" fillId="9" borderId="1" xfId="6" applyNumberFormat="1" applyFont="1" applyFill="1" applyBorder="1" applyAlignment="1">
      <alignment horizontal="center" vertical="center" wrapText="1"/>
    </xf>
    <xf numFmtId="0" fontId="36" fillId="9" borderId="8" xfId="6" applyFont="1" applyFill="1" applyBorder="1" applyAlignment="1">
      <alignment horizontal="left" vertical="center" wrapText="1"/>
    </xf>
    <xf numFmtId="165" fontId="24" fillId="9" borderId="1" xfId="6" applyNumberFormat="1" applyFont="1" applyFill="1" applyBorder="1" applyAlignment="1">
      <alignment horizontal="center" wrapText="1"/>
    </xf>
    <xf numFmtId="0" fontId="35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6" fillId="14" borderId="4" xfId="0" applyFont="1" applyFill="1" applyBorder="1" applyAlignment="1">
      <alignment horizontal="center" vertical="center" wrapText="1"/>
    </xf>
    <xf numFmtId="1" fontId="16" fillId="14" borderId="6" xfId="0" applyNumberFormat="1" applyFont="1" applyFill="1" applyBorder="1" applyAlignment="1">
      <alignment horizontal="center" vertical="center" wrapText="1"/>
    </xf>
    <xf numFmtId="1" fontId="16" fillId="14" borderId="5" xfId="0" applyNumberFormat="1" applyFont="1" applyFill="1" applyBorder="1" applyAlignment="1">
      <alignment horizontal="center" vertical="center" wrapText="1"/>
    </xf>
    <xf numFmtId="1" fontId="16" fillId="15" borderId="1" xfId="0" applyNumberFormat="1" applyFont="1" applyFill="1" applyBorder="1" applyAlignment="1">
      <alignment horizontal="center" wrapText="1"/>
    </xf>
    <xf numFmtId="0" fontId="16" fillId="15" borderId="1" xfId="0" applyFont="1" applyFill="1" applyBorder="1" applyAlignment="1">
      <alignment horizontal="center" wrapText="1"/>
    </xf>
    <xf numFmtId="1" fontId="39" fillId="15" borderId="1" xfId="0" applyNumberFormat="1" applyFont="1" applyFill="1" applyBorder="1" applyAlignment="1">
      <alignment horizontal="center" wrapText="1"/>
    </xf>
    <xf numFmtId="0" fontId="39" fillId="15" borderId="1" xfId="0" applyFont="1" applyFill="1" applyBorder="1" applyAlignment="1">
      <alignment horizontal="center" wrapText="1"/>
    </xf>
    <xf numFmtId="1" fontId="39" fillId="15" borderId="1" xfId="0" applyNumberFormat="1" applyFont="1" applyFill="1" applyBorder="1" applyAlignment="1">
      <alignment horizontal="center"/>
    </xf>
    <xf numFmtId="1" fontId="39" fillId="15" borderId="7" xfId="0" applyNumberFormat="1" applyFont="1" applyFill="1" applyBorder="1" applyAlignment="1">
      <alignment horizontal="center" wrapText="1"/>
    </xf>
    <xf numFmtId="0" fontId="40" fillId="15" borderId="1" xfId="0" applyFont="1" applyFill="1" applyBorder="1" applyAlignment="1">
      <alignment vertical="top" wrapText="1"/>
    </xf>
    <xf numFmtId="0" fontId="41" fillId="15" borderId="1" xfId="0" applyFont="1" applyFill="1" applyBorder="1" applyAlignment="1">
      <alignment vertical="top" wrapText="1"/>
    </xf>
    <xf numFmtId="0" fontId="39" fillId="15" borderId="1" xfId="0" applyFont="1" applyFill="1" applyBorder="1" applyAlignment="1">
      <alignment vertical="top" wrapText="1"/>
    </xf>
    <xf numFmtId="0" fontId="39" fillId="15" borderId="7" xfId="0" applyFont="1" applyFill="1" applyBorder="1" applyAlignment="1">
      <alignment vertical="top" wrapText="1"/>
    </xf>
    <xf numFmtId="0" fontId="42" fillId="15" borderId="1" xfId="0" applyFont="1" applyFill="1" applyBorder="1" applyAlignment="1">
      <alignment horizontal="center" wrapText="1"/>
    </xf>
    <xf numFmtId="1" fontId="43" fillId="15" borderId="1" xfId="0" applyNumberFormat="1" applyFont="1" applyFill="1" applyBorder="1" applyAlignment="1">
      <alignment horizontal="center" wrapText="1"/>
    </xf>
    <xf numFmtId="0" fontId="43" fillId="15" borderId="1" xfId="0" applyFont="1" applyFill="1" applyBorder="1" applyAlignment="1">
      <alignment horizontal="center"/>
    </xf>
    <xf numFmtId="0" fontId="40" fillId="15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44" fillId="16" borderId="1" xfId="0" applyFont="1" applyFill="1" applyBorder="1" applyAlignment="1">
      <alignment vertical="center" wrapText="1"/>
    </xf>
    <xf numFmtId="0" fontId="44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vertical="center" wrapText="1"/>
    </xf>
    <xf numFmtId="2" fontId="44" fillId="16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13" borderId="1" xfId="0" applyFont="1" applyFill="1" applyBorder="1" applyAlignment="1">
      <alignment horizontal="center" vertical="center" wrapText="1"/>
    </xf>
    <xf numFmtId="0" fontId="39" fillId="13" borderId="1" xfId="0" applyFont="1" applyFill="1" applyBorder="1" applyAlignment="1">
      <alignment horizontal="center" vertical="center" wrapText="1"/>
    </xf>
    <xf numFmtId="1" fontId="39" fillId="13" borderId="1" xfId="0" applyNumberFormat="1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 applyProtection="1">
      <alignment horizontal="center" vertical="center" wrapText="1"/>
    </xf>
    <xf numFmtId="49" fontId="1" fillId="13" borderId="2" xfId="0" applyNumberFormat="1" applyFont="1" applyFill="1" applyBorder="1" applyAlignment="1" applyProtection="1">
      <alignment horizontal="center" vertical="center" wrapText="1"/>
    </xf>
    <xf numFmtId="1" fontId="0" fillId="1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2" fontId="45" fillId="13" borderId="1" xfId="0" applyNumberFormat="1" applyFont="1" applyFill="1" applyBorder="1" applyAlignment="1">
      <alignment horizontal="center" vertical="center" wrapText="1"/>
    </xf>
    <xf numFmtId="2" fontId="39" fillId="0" borderId="1" xfId="0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center" vertical="center" wrapText="1"/>
    </xf>
    <xf numFmtId="166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justify" vertical="center" wrapText="1"/>
    </xf>
    <xf numFmtId="0" fontId="16" fillId="13" borderId="8" xfId="0" applyFont="1" applyFill="1" applyBorder="1" applyAlignment="1">
      <alignment horizontal="center" vertical="center" wrapText="1"/>
    </xf>
    <xf numFmtId="1" fontId="39" fillId="13" borderId="8" xfId="0" applyNumberFormat="1" applyFont="1" applyFill="1" applyBorder="1" applyAlignment="1">
      <alignment horizontal="center" vertical="center"/>
    </xf>
    <xf numFmtId="1" fontId="0" fillId="13" borderId="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4" fillId="16" borderId="1" xfId="0" applyFont="1" applyFill="1" applyBorder="1" applyAlignment="1">
      <alignment vertical="center" wrapText="1"/>
    </xf>
    <xf numFmtId="0" fontId="45" fillId="1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13" borderId="2" xfId="0" applyNumberFormat="1" applyFont="1" applyFill="1" applyBorder="1" applyAlignment="1" applyProtection="1">
      <alignment vertical="center" wrapText="1"/>
    </xf>
    <xf numFmtId="0" fontId="2" fillId="0" borderId="0" xfId="10" applyFont="1" applyAlignment="1">
      <alignment vertical="center"/>
    </xf>
    <xf numFmtId="2" fontId="39" fillId="0" borderId="1" xfId="0" applyNumberFormat="1" applyFont="1" applyBorder="1" applyAlignment="1">
      <alignment vertical="center" wrapText="1"/>
    </xf>
    <xf numFmtId="49" fontId="0" fillId="13" borderId="2" xfId="0" applyNumberFormat="1" applyFont="1" applyFill="1" applyBorder="1" applyAlignment="1" applyProtection="1">
      <alignment horizontal="center" vertical="center" wrapText="1"/>
    </xf>
    <xf numFmtId="1" fontId="39" fillId="13" borderId="1" xfId="0" applyNumberFormat="1" applyFont="1" applyFill="1" applyBorder="1" applyAlignment="1">
      <alignment horizontal="center" vertical="center" wrapText="1"/>
    </xf>
    <xf numFmtId="1" fontId="39" fillId="13" borderId="7" xfId="0" applyNumberFormat="1" applyFont="1" applyFill="1" applyBorder="1" applyAlignment="1">
      <alignment horizontal="center" vertical="center" wrapText="1"/>
    </xf>
    <xf numFmtId="0" fontId="0" fillId="0" borderId="1" xfId="10" applyFont="1" applyBorder="1" applyAlignment="1">
      <alignment horizontal="justify" vertical="center" wrapText="1"/>
    </xf>
    <xf numFmtId="0" fontId="44" fillId="13" borderId="1" xfId="0" applyFont="1" applyFill="1" applyBorder="1" applyAlignment="1">
      <alignment vertical="center" wrapText="1"/>
    </xf>
    <xf numFmtId="0" fontId="46" fillId="13" borderId="1" xfId="0" applyFont="1" applyFill="1" applyBorder="1" applyAlignment="1" applyProtection="1">
      <alignment horizontal="center" vertical="center"/>
    </xf>
    <xf numFmtId="0" fontId="0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 applyProtection="1">
      <alignment vertical="center" wrapText="1"/>
    </xf>
    <xf numFmtId="0" fontId="44" fillId="13" borderId="1" xfId="0" applyFont="1" applyFill="1" applyBorder="1" applyAlignment="1" applyProtection="1">
      <alignment vertical="center" wrapText="1"/>
    </xf>
    <xf numFmtId="0" fontId="1" fillId="13" borderId="1" xfId="0" applyFont="1" applyFill="1" applyBorder="1" applyAlignment="1" applyProtection="1">
      <alignment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0" fontId="1" fillId="13" borderId="1" xfId="0" applyFont="1" applyFill="1" applyBorder="1" applyAlignment="1" applyProtection="1">
      <alignment horizontal="center" vertical="center" wrapText="1"/>
    </xf>
    <xf numFmtId="0" fontId="1" fillId="13" borderId="2" xfId="0" applyFont="1" applyFill="1" applyBorder="1" applyAlignment="1" applyProtection="1">
      <alignment horizontal="center" vertical="center" wrapText="1"/>
    </xf>
    <xf numFmtId="2" fontId="1" fillId="13" borderId="2" xfId="0" applyNumberFormat="1" applyFont="1" applyFill="1" applyBorder="1" applyAlignment="1" applyProtection="1">
      <alignment horizontal="center" vertical="center" wrapText="1"/>
    </xf>
    <xf numFmtId="2" fontId="1" fillId="13" borderId="1" xfId="0" applyNumberFormat="1" applyFont="1" applyFill="1" applyBorder="1" applyAlignment="1" applyProtection="1">
      <alignment horizontal="center" vertical="center" wrapText="1"/>
    </xf>
    <xf numFmtId="2" fontId="47" fillId="17" borderId="1" xfId="0" applyNumberFormat="1" applyFont="1" applyFill="1" applyBorder="1" applyAlignment="1">
      <alignment horizontal="center" vertical="center"/>
    </xf>
    <xf numFmtId="2" fontId="48" fillId="17" borderId="1" xfId="0" applyNumberFormat="1" applyFont="1" applyFill="1" applyBorder="1" applyAlignment="1">
      <alignment horizontal="center" vertical="center"/>
    </xf>
    <xf numFmtId="2" fontId="49" fillId="17" borderId="1" xfId="0" applyNumberFormat="1" applyFont="1" applyFill="1" applyBorder="1" applyAlignment="1">
      <alignment horizontal="center" vertical="center" wrapText="1"/>
    </xf>
    <xf numFmtId="0" fontId="39" fillId="17" borderId="1" xfId="0" applyFont="1" applyFill="1" applyBorder="1" applyAlignment="1">
      <alignment horizontal="center" vertical="center" wrapText="1"/>
    </xf>
    <xf numFmtId="2" fontId="39" fillId="17" borderId="1" xfId="0" applyNumberFormat="1" applyFont="1" applyFill="1" applyBorder="1" applyAlignment="1">
      <alignment horizontal="center" vertical="center" wrapText="1"/>
    </xf>
    <xf numFmtId="1" fontId="39" fillId="17" borderId="1" xfId="0" applyNumberFormat="1" applyFont="1" applyFill="1" applyBorder="1" applyAlignment="1">
      <alignment horizontal="center" vertical="center" wrapText="1"/>
    </xf>
    <xf numFmtId="0" fontId="39" fillId="17" borderId="1" xfId="0" applyFont="1" applyFill="1" applyBorder="1" applyAlignment="1">
      <alignment vertical="center" wrapText="1"/>
    </xf>
    <xf numFmtId="1" fontId="39" fillId="17" borderId="1" xfId="0" applyNumberFormat="1" applyFont="1" applyFill="1" applyBorder="1" applyAlignment="1">
      <alignment vertical="center" wrapText="1"/>
    </xf>
    <xf numFmtId="2" fontId="39" fillId="17" borderId="1" xfId="0" applyNumberFormat="1" applyFont="1" applyFill="1" applyBorder="1" applyAlignment="1">
      <alignment vertical="center" wrapText="1"/>
    </xf>
    <xf numFmtId="1" fontId="0" fillId="15" borderId="1" xfId="0" applyNumberFormat="1" applyFont="1" applyFill="1" applyBorder="1" applyAlignment="1"/>
    <xf numFmtId="0" fontId="50" fillId="15" borderId="1" xfId="0" applyFont="1" applyFill="1" applyBorder="1" applyAlignment="1">
      <alignment horizontal="center" vertical="top" wrapText="1"/>
    </xf>
    <xf numFmtId="0" fontId="51" fillId="15" borderId="1" xfId="0" applyFont="1" applyFill="1" applyBorder="1" applyAlignment="1">
      <alignment horizontal="center"/>
    </xf>
    <xf numFmtId="1" fontId="45" fillId="15" borderId="1" xfId="0" applyNumberFormat="1" applyFont="1" applyFill="1" applyBorder="1" applyAlignment="1">
      <alignment horizontal="center" wrapText="1"/>
    </xf>
    <xf numFmtId="0" fontId="40" fillId="15" borderId="1" xfId="0" applyFont="1" applyFill="1" applyBorder="1" applyAlignment="1">
      <alignment horizontal="center" wrapText="1"/>
    </xf>
    <xf numFmtId="0" fontId="39" fillId="15" borderId="7" xfId="0" applyFont="1" applyFill="1" applyBorder="1" applyAlignment="1">
      <alignment horizontal="center" wrapText="1"/>
    </xf>
    <xf numFmtId="0" fontId="45" fillId="16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2" fontId="44" fillId="16" borderId="1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39" fillId="0" borderId="1" xfId="10" applyFont="1" applyBorder="1" applyAlignment="1">
      <alignment vertical="center"/>
    </xf>
    <xf numFmtId="0" fontId="39" fillId="0" borderId="2" xfId="0" applyFont="1" applyBorder="1" applyAlignment="1">
      <alignment horizontal="center" vertical="center" wrapText="1"/>
    </xf>
    <xf numFmtId="0" fontId="0" fillId="13" borderId="2" xfId="0" applyFont="1" applyFill="1" applyBorder="1" applyAlignment="1" applyProtection="1">
      <alignment horizontal="center" vertical="center" wrapText="1"/>
    </xf>
    <xf numFmtId="0" fontId="0" fillId="13" borderId="1" xfId="0" applyFont="1" applyFill="1" applyBorder="1" applyAlignment="1" applyProtection="1">
      <alignment horizontal="center" vertical="center" wrapText="1"/>
    </xf>
    <xf numFmtId="0" fontId="39" fillId="0" borderId="1" xfId="10" applyFont="1" applyBorder="1" applyAlignment="1">
      <alignment vertical="center" wrapText="1"/>
    </xf>
    <xf numFmtId="1" fontId="44" fillId="16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right" vertical="center" wrapText="1"/>
    </xf>
    <xf numFmtId="0" fontId="44" fillId="16" borderId="5" xfId="0" applyFont="1" applyFill="1" applyBorder="1" applyAlignment="1">
      <alignment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2" fontId="1" fillId="13" borderId="2" xfId="0" applyNumberFormat="1" applyFont="1" applyFill="1" applyBorder="1" applyAlignment="1" applyProtection="1">
      <alignment vertical="center" wrapText="1"/>
    </xf>
    <xf numFmtId="2" fontId="0" fillId="17" borderId="1" xfId="0" applyNumberFormat="1" applyFont="1" applyFill="1" applyBorder="1" applyAlignment="1">
      <alignment horizontal="center" vertical="center"/>
    </xf>
    <xf numFmtId="1" fontId="0" fillId="18" borderId="12" xfId="0" applyNumberFormat="1" applyFont="1" applyFill="1" applyBorder="1" applyAlignment="1"/>
    <xf numFmtId="2" fontId="53" fillId="0" borderId="1" xfId="0" applyNumberFormat="1" applyFont="1" applyBorder="1" applyAlignment="1">
      <alignment horizontal="center" vertical="center" wrapText="1"/>
    </xf>
    <xf numFmtId="1" fontId="54" fillId="2" borderId="1" xfId="0" applyNumberFormat="1" applyFont="1" applyFill="1" applyBorder="1" applyAlignment="1">
      <alignment horizontal="center" vertical="center" wrapText="1"/>
    </xf>
    <xf numFmtId="2" fontId="53" fillId="0" borderId="1" xfId="0" applyNumberFormat="1" applyFont="1" applyBorder="1" applyAlignment="1">
      <alignment horizontal="center" vertical="center"/>
    </xf>
    <xf numFmtId="2" fontId="47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4" fillId="15" borderId="1" xfId="0" applyFont="1" applyFill="1" applyBorder="1" applyAlignment="1">
      <alignment horizontal="left" wrapText="1"/>
    </xf>
    <xf numFmtId="2" fontId="39" fillId="13" borderId="1" xfId="0" applyNumberFormat="1" applyFont="1" applyFill="1" applyBorder="1" applyAlignment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1" xfId="0" applyFont="1" applyBorder="1" applyAlignment="1" applyProtection="1">
      <alignment horizontal="center" vertical="center" wrapText="1"/>
    </xf>
    <xf numFmtId="2" fontId="37" fillId="17" borderId="1" xfId="0" applyNumberFormat="1" applyFont="1" applyFill="1" applyBorder="1" applyAlignment="1">
      <alignment horizontal="center" vertical="center"/>
    </xf>
    <xf numFmtId="2" fontId="38" fillId="17" borderId="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24" fillId="12" borderId="1" xfId="6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9" fontId="24" fillId="11" borderId="1" xfId="0" applyNumberFormat="1" applyFont="1" applyFill="1" applyBorder="1" applyAlignment="1">
      <alignment horizontal="center" vertical="center" wrapText="1"/>
    </xf>
    <xf numFmtId="9" fontId="24" fillId="12" borderId="1" xfId="6" applyNumberFormat="1" applyFont="1" applyFill="1" applyBorder="1" applyAlignment="1">
      <alignment horizontal="center" vertical="center" wrapText="1"/>
    </xf>
    <xf numFmtId="0" fontId="57" fillId="12" borderId="1" xfId="6" applyFont="1" applyFill="1" applyBorder="1" applyAlignment="1">
      <alignment horizontal="center" vertical="center"/>
    </xf>
    <xf numFmtId="10" fontId="24" fillId="12" borderId="1" xfId="6" applyNumberFormat="1" applyFont="1" applyFill="1" applyBorder="1" applyAlignment="1">
      <alignment horizontal="center" vertical="center" wrapText="1"/>
    </xf>
    <xf numFmtId="10" fontId="14" fillId="12" borderId="7" xfId="6" applyNumberFormat="1" applyFont="1" applyFill="1" applyBorder="1" applyAlignment="1">
      <alignment horizontal="center" vertical="center" wrapText="1"/>
    </xf>
    <xf numFmtId="0" fontId="57" fillId="12" borderId="9" xfId="6" applyFont="1" applyFill="1" applyBorder="1" applyAlignment="1">
      <alignment horizontal="center" vertical="center" wrapText="1"/>
    </xf>
    <xf numFmtId="9" fontId="24" fillId="11" borderId="1" xfId="0" applyNumberFormat="1" applyFont="1" applyFill="1" applyBorder="1" applyAlignment="1">
      <alignment horizontal="center" vertical="center" wrapText="1"/>
    </xf>
    <xf numFmtId="0" fontId="58" fillId="20" borderId="1" xfId="0" applyFont="1" applyFill="1" applyBorder="1" applyAlignment="1">
      <alignment horizontal="justify" vertical="center" wrapText="1"/>
    </xf>
    <xf numFmtId="0" fontId="58" fillId="20" borderId="1" xfId="0" applyFont="1" applyFill="1" applyBorder="1" applyAlignment="1">
      <alignment horizontal="center" vertical="center" wrapText="1"/>
    </xf>
    <xf numFmtId="1" fontId="60" fillId="21" borderId="1" xfId="0" applyNumberFormat="1" applyFont="1" applyFill="1" applyBorder="1" applyAlignment="1">
      <alignment horizontal="center" vertical="center" wrapText="1"/>
    </xf>
    <xf numFmtId="0" fontId="61" fillId="20" borderId="1" xfId="0" applyFont="1" applyFill="1" applyBorder="1" applyAlignment="1">
      <alignment horizontal="center" vertical="center" wrapText="1"/>
    </xf>
    <xf numFmtId="2" fontId="61" fillId="20" borderId="1" xfId="0" applyNumberFormat="1" applyFont="1" applyFill="1" applyBorder="1" applyAlignment="1">
      <alignment horizontal="center" vertical="center" wrapText="1"/>
    </xf>
    <xf numFmtId="0" fontId="61" fillId="20" borderId="1" xfId="0" applyFont="1" applyFill="1" applyBorder="1" applyAlignment="1">
      <alignment horizontal="center" vertical="center"/>
    </xf>
    <xf numFmtId="0" fontId="61" fillId="21" borderId="1" xfId="0" applyFont="1" applyFill="1" applyBorder="1" applyAlignment="1">
      <alignment horizontal="center" vertical="center"/>
    </xf>
    <xf numFmtId="0" fontId="62" fillId="20" borderId="1" xfId="0" applyFont="1" applyFill="1" applyBorder="1" applyAlignment="1">
      <alignment horizontal="center" vertical="center" wrapText="1"/>
    </xf>
    <xf numFmtId="49" fontId="62" fillId="20" borderId="2" xfId="0" applyNumberFormat="1" applyFont="1" applyFill="1" applyBorder="1" applyAlignment="1">
      <alignment horizontal="center" vertical="center" wrapText="1"/>
    </xf>
    <xf numFmtId="1" fontId="62" fillId="20" borderId="1" xfId="0" applyNumberFormat="1" applyFont="1" applyFill="1" applyBorder="1" applyAlignment="1">
      <alignment horizontal="center" vertical="center"/>
    </xf>
    <xf numFmtId="2" fontId="62" fillId="20" borderId="1" xfId="0" applyNumberFormat="1" applyFont="1" applyFill="1" applyBorder="1" applyAlignment="1">
      <alignment horizontal="center" vertical="center" wrapText="1"/>
    </xf>
    <xf numFmtId="0" fontId="62" fillId="20" borderId="1" xfId="0" applyFont="1" applyFill="1" applyBorder="1" applyAlignment="1">
      <alignment horizontal="center" vertical="center"/>
    </xf>
    <xf numFmtId="0" fontId="62" fillId="21" borderId="1" xfId="0" applyFont="1" applyFill="1" applyBorder="1" applyAlignment="1">
      <alignment horizontal="center" vertical="center"/>
    </xf>
    <xf numFmtId="0" fontId="62" fillId="21" borderId="1" xfId="0" applyFont="1" applyFill="1" applyBorder="1" applyAlignment="1">
      <alignment horizontal="center" vertical="center" wrapText="1"/>
    </xf>
    <xf numFmtId="1" fontId="62" fillId="21" borderId="1" xfId="0" applyNumberFormat="1" applyFont="1" applyFill="1" applyBorder="1" applyAlignment="1">
      <alignment horizontal="center" vertical="center" wrapText="1"/>
    </xf>
    <xf numFmtId="0" fontId="63" fillId="21" borderId="1" xfId="0" applyFont="1" applyFill="1" applyBorder="1" applyAlignment="1">
      <alignment horizontal="center" vertical="center" wrapText="1"/>
    </xf>
    <xf numFmtId="9" fontId="62" fillId="21" borderId="1" xfId="0" applyNumberFormat="1" applyFont="1" applyFill="1" applyBorder="1" applyAlignment="1">
      <alignment horizontal="center" vertical="center"/>
    </xf>
    <xf numFmtId="0" fontId="65" fillId="24" borderId="1" xfId="0" applyFont="1" applyFill="1" applyBorder="1" applyAlignment="1">
      <alignment horizontal="justify" vertical="center" wrapText="1"/>
    </xf>
    <xf numFmtId="0" fontId="57" fillId="21" borderId="1" xfId="0" applyFont="1" applyFill="1" applyBorder="1" applyAlignment="1">
      <alignment horizontal="center" vertical="center" wrapText="1"/>
    </xf>
    <xf numFmtId="1" fontId="66" fillId="21" borderId="1" xfId="0" applyNumberFormat="1" applyFont="1" applyFill="1" applyBorder="1" applyAlignment="1">
      <alignment horizontal="center" vertical="center"/>
    </xf>
    <xf numFmtId="0" fontId="57" fillId="21" borderId="2" xfId="0" applyFont="1" applyFill="1" applyBorder="1" applyAlignment="1">
      <alignment horizontal="center" vertical="center" wrapText="1"/>
    </xf>
    <xf numFmtId="49" fontId="57" fillId="21" borderId="2" xfId="0" applyNumberFormat="1" applyFont="1" applyFill="1" applyBorder="1" applyAlignment="1" applyProtection="1">
      <alignment horizontal="center" vertical="center" wrapText="1"/>
    </xf>
    <xf numFmtId="1" fontId="57" fillId="21" borderId="1" xfId="0" applyNumberFormat="1" applyFont="1" applyFill="1" applyBorder="1" applyAlignment="1">
      <alignment horizontal="center" vertical="center"/>
    </xf>
    <xf numFmtId="1" fontId="57" fillId="21" borderId="2" xfId="0" applyNumberFormat="1" applyFont="1" applyFill="1" applyBorder="1" applyAlignment="1">
      <alignment horizontal="center" vertical="center"/>
    </xf>
    <xf numFmtId="2" fontId="67" fillId="20" borderId="1" xfId="0" applyNumberFormat="1" applyFont="1" applyFill="1" applyBorder="1" applyAlignment="1">
      <alignment horizontal="center" vertical="center" wrapText="1"/>
    </xf>
    <xf numFmtId="0" fontId="58" fillId="21" borderId="1" xfId="0" applyFont="1" applyFill="1" applyBorder="1" applyAlignment="1" applyProtection="1">
      <alignment horizontal="center" vertical="center"/>
    </xf>
    <xf numFmtId="0" fontId="59" fillId="21" borderId="1" xfId="0" applyFont="1" applyFill="1" applyBorder="1" applyAlignment="1" applyProtection="1">
      <alignment horizontal="center" vertical="center"/>
    </xf>
    <xf numFmtId="0" fontId="68" fillId="25" borderId="1" xfId="0" applyFont="1" applyFill="1" applyBorder="1" applyAlignment="1" applyProtection="1">
      <alignment horizontal="center" vertical="center"/>
    </xf>
    <xf numFmtId="164" fontId="24" fillId="26" borderId="1" xfId="6" applyNumberFormat="1" applyFont="1" applyFill="1" applyBorder="1" applyAlignment="1">
      <alignment horizontal="center" vertical="center" wrapText="1"/>
    </xf>
    <xf numFmtId="0" fontId="24" fillId="26" borderId="1" xfId="6" applyFont="1" applyFill="1" applyBorder="1" applyAlignment="1">
      <alignment horizontal="center" vertical="center" wrapText="1"/>
    </xf>
    <xf numFmtId="0" fontId="24" fillId="26" borderId="1" xfId="6" applyFont="1" applyFill="1" applyBorder="1" applyAlignment="1">
      <alignment horizontal="center" vertical="center"/>
    </xf>
    <xf numFmtId="0" fontId="14" fillId="26" borderId="1" xfId="6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/>
    </xf>
    <xf numFmtId="0" fontId="70" fillId="21" borderId="1" xfId="0" applyFont="1" applyFill="1" applyBorder="1" applyAlignment="1">
      <alignment horizontal="center" vertical="center" wrapText="1"/>
    </xf>
    <xf numFmtId="1" fontId="70" fillId="21" borderId="1" xfId="0" applyNumberFormat="1" applyFont="1" applyFill="1" applyBorder="1" applyAlignment="1">
      <alignment horizontal="center" vertical="center"/>
    </xf>
    <xf numFmtId="1" fontId="70" fillId="21" borderId="1" xfId="0" applyNumberFormat="1" applyFont="1" applyFill="1" applyBorder="1" applyAlignment="1">
      <alignment horizontal="center" vertical="center" wrapText="1"/>
    </xf>
    <xf numFmtId="2" fontId="70" fillId="20" borderId="1" xfId="0" applyNumberFormat="1" applyFont="1" applyFill="1" applyBorder="1" applyAlignment="1">
      <alignment horizontal="center" vertical="center" wrapText="1"/>
    </xf>
    <xf numFmtId="0" fontId="70" fillId="21" borderId="1" xfId="0" applyFont="1" applyFill="1" applyBorder="1" applyAlignment="1">
      <alignment horizontal="center" vertical="center"/>
    </xf>
    <xf numFmtId="1" fontId="70" fillId="21" borderId="7" xfId="0" applyNumberFormat="1" applyFont="1" applyFill="1" applyBorder="1" applyAlignment="1">
      <alignment horizontal="center" vertical="center" wrapText="1"/>
    </xf>
    <xf numFmtId="9" fontId="70" fillId="21" borderId="1" xfId="0" applyNumberFormat="1" applyFont="1" applyFill="1" applyBorder="1" applyAlignment="1">
      <alignment horizontal="center" vertical="center" wrapText="1"/>
    </xf>
    <xf numFmtId="0" fontId="71" fillId="22" borderId="7" xfId="0" applyFont="1" applyFill="1" applyBorder="1" applyAlignment="1">
      <alignment horizontal="center" vertical="center" wrapText="1"/>
    </xf>
    <xf numFmtId="0" fontId="71" fillId="22" borderId="9" xfId="0" applyFont="1" applyFill="1" applyBorder="1" applyAlignment="1">
      <alignment horizontal="center" vertical="center" wrapText="1"/>
    </xf>
    <xf numFmtId="0" fontId="71" fillId="22" borderId="2" xfId="0" applyFont="1" applyFill="1" applyBorder="1" applyAlignment="1">
      <alignment horizontal="center" vertical="center" wrapText="1"/>
    </xf>
    <xf numFmtId="9" fontId="24" fillId="9" borderId="7" xfId="0" applyNumberFormat="1" applyFont="1" applyFill="1" applyBorder="1" applyAlignment="1">
      <alignment horizontal="center" vertical="center" wrapText="1"/>
    </xf>
    <xf numFmtId="9" fontId="24" fillId="9" borderId="9" xfId="0" applyNumberFormat="1" applyFont="1" applyFill="1" applyBorder="1" applyAlignment="1">
      <alignment horizontal="center" vertical="center" wrapText="1"/>
    </xf>
    <xf numFmtId="9" fontId="24" fillId="9" borderId="2" xfId="0" applyNumberFormat="1" applyFont="1" applyFill="1" applyBorder="1" applyAlignment="1">
      <alignment horizontal="center" vertical="center" wrapText="1"/>
    </xf>
    <xf numFmtId="0" fontId="11" fillId="27" borderId="1" xfId="0" applyFont="1" applyFill="1" applyBorder="1" applyAlignment="1">
      <alignment vertical="center" wrapText="1"/>
    </xf>
    <xf numFmtId="0" fontId="72" fillId="28" borderId="1" xfId="0" applyFont="1" applyFill="1" applyBorder="1" applyAlignment="1">
      <alignment vertical="center" wrapText="1"/>
    </xf>
    <xf numFmtId="0" fontId="61" fillId="21" borderId="1" xfId="0" applyFont="1" applyFill="1" applyBorder="1" applyAlignment="1">
      <alignment horizontal="center" vertical="center" wrapText="1"/>
    </xf>
    <xf numFmtId="0" fontId="61" fillId="21" borderId="2" xfId="0" applyFont="1" applyFill="1" applyBorder="1" applyAlignment="1">
      <alignment horizontal="center" vertical="center" wrapText="1"/>
    </xf>
    <xf numFmtId="1" fontId="61" fillId="21" borderId="1" xfId="0" applyNumberFormat="1" applyFont="1" applyFill="1" applyBorder="1" applyAlignment="1">
      <alignment horizontal="center" vertical="center"/>
    </xf>
    <xf numFmtId="1" fontId="61" fillId="21" borderId="1" xfId="0" applyNumberFormat="1" applyFont="1" applyFill="1" applyBorder="1" applyAlignment="1">
      <alignment horizontal="center" vertical="center" wrapText="1"/>
    </xf>
    <xf numFmtId="1" fontId="61" fillId="21" borderId="2" xfId="0" applyNumberFormat="1" applyFont="1" applyFill="1" applyBorder="1" applyAlignment="1">
      <alignment horizontal="center" vertical="center"/>
    </xf>
    <xf numFmtId="0" fontId="61" fillId="21" borderId="2" xfId="0" applyFont="1" applyFill="1" applyBorder="1" applyAlignment="1">
      <alignment horizontal="center" vertical="center"/>
    </xf>
    <xf numFmtId="1" fontId="61" fillId="21" borderId="9" xfId="0" applyNumberFormat="1" applyFont="1" applyFill="1" applyBorder="1" applyAlignment="1">
      <alignment horizontal="center" vertical="center" wrapText="1"/>
    </xf>
    <xf numFmtId="0" fontId="61" fillId="21" borderId="5" xfId="0" applyFont="1" applyFill="1" applyBorder="1" applyAlignment="1" applyProtection="1">
      <alignment horizontal="center" vertical="center" wrapText="1"/>
    </xf>
    <xf numFmtId="0" fontId="61" fillId="21" borderId="1" xfId="0" applyFont="1" applyFill="1" applyBorder="1" applyAlignment="1" applyProtection="1">
      <alignment horizontal="center" vertical="center"/>
    </xf>
    <xf numFmtId="49" fontId="61" fillId="21" borderId="2" xfId="0" applyNumberFormat="1" applyFont="1" applyFill="1" applyBorder="1" applyAlignment="1" applyProtection="1">
      <alignment horizontal="center" vertical="center" wrapText="1"/>
    </xf>
    <xf numFmtId="1" fontId="61" fillId="21" borderId="7" xfId="0" applyNumberFormat="1" applyFont="1" applyFill="1" applyBorder="1" applyAlignment="1">
      <alignment horizontal="center" vertical="center" wrapText="1"/>
    </xf>
    <xf numFmtId="9" fontId="61" fillId="21" borderId="1" xfId="0" applyNumberFormat="1" applyFont="1" applyFill="1" applyBorder="1" applyAlignment="1">
      <alignment horizontal="center" vertical="center" wrapText="1"/>
    </xf>
    <xf numFmtId="9" fontId="61" fillId="29" borderId="1" xfId="0" applyNumberFormat="1" applyFont="1" applyFill="1" applyBorder="1" applyAlignment="1">
      <alignment horizontal="center" vertical="center"/>
    </xf>
    <xf numFmtId="0" fontId="61" fillId="29" borderId="1" xfId="0" applyFont="1" applyFill="1" applyBorder="1" applyAlignment="1">
      <alignment horizontal="center" vertical="center"/>
    </xf>
    <xf numFmtId="0" fontId="58" fillId="21" borderId="1" xfId="0" applyFont="1" applyFill="1" applyBorder="1" applyAlignment="1">
      <alignment horizontal="center" vertical="center" wrapText="1"/>
    </xf>
    <xf numFmtId="164" fontId="24" fillId="12" borderId="1" xfId="6" applyNumberFormat="1" applyFont="1" applyFill="1" applyBorder="1" applyAlignment="1">
      <alignment horizontal="center" vertical="center" wrapText="1"/>
    </xf>
    <xf numFmtId="0" fontId="73" fillId="12" borderId="1" xfId="6" applyFont="1" applyFill="1" applyBorder="1" applyAlignment="1">
      <alignment horizontal="center" vertical="center" wrapText="1"/>
    </xf>
    <xf numFmtId="0" fontId="74" fillId="12" borderId="1" xfId="6" applyFont="1" applyFill="1" applyBorder="1" applyAlignment="1">
      <alignment horizontal="center" vertical="center" wrapText="1"/>
    </xf>
    <xf numFmtId="0" fontId="14" fillId="9" borderId="1" xfId="6" applyFont="1" applyFill="1" applyBorder="1" applyAlignment="1">
      <alignment horizontal="center" vertical="center" wrapText="1"/>
    </xf>
    <xf numFmtId="164" fontId="24" fillId="9" borderId="1" xfId="6" applyNumberFormat="1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164" fontId="24" fillId="10" borderId="1" xfId="6" applyNumberFormat="1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164" fontId="24" fillId="12" borderId="1" xfId="6" applyNumberFormat="1" applyFont="1" applyFill="1" applyBorder="1" applyAlignment="1">
      <alignment horizontal="center" vertical="center" wrapText="1"/>
    </xf>
    <xf numFmtId="0" fontId="14" fillId="10" borderId="1" xfId="6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6" fillId="4" borderId="8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64" fillId="22" borderId="1" xfId="0" applyFont="1" applyFill="1" applyBorder="1" applyAlignment="1">
      <alignment horizontal="center" vertical="center" wrapText="1"/>
    </xf>
    <xf numFmtId="164" fontId="69" fillId="23" borderId="7" xfId="6" applyNumberFormat="1" applyFont="1" applyFill="1" applyBorder="1" applyAlignment="1">
      <alignment horizontal="center" vertical="center" wrapText="1"/>
    </xf>
    <xf numFmtId="164" fontId="69" fillId="23" borderId="9" xfId="6" applyNumberFormat="1" applyFont="1" applyFill="1" applyBorder="1" applyAlignment="1">
      <alignment horizontal="center" vertical="center" wrapText="1"/>
    </xf>
    <xf numFmtId="164" fontId="69" fillId="23" borderId="2" xfId="6" applyNumberFormat="1" applyFont="1" applyFill="1" applyBorder="1" applyAlignment="1">
      <alignment horizontal="center" vertical="center" wrapText="1"/>
    </xf>
    <xf numFmtId="9" fontId="24" fillId="11" borderId="1" xfId="0" applyNumberFormat="1" applyFont="1" applyFill="1" applyBorder="1" applyAlignment="1">
      <alignment horizontal="center" vertical="center" wrapText="1"/>
    </xf>
    <xf numFmtId="0" fontId="17" fillId="11" borderId="8" xfId="0" applyFont="1" applyFill="1" applyBorder="1" applyAlignment="1">
      <alignment horizontal="center" vertical="center" wrapText="1"/>
    </xf>
    <xf numFmtId="0" fontId="17" fillId="11" borderId="6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71" fillId="22" borderId="7" xfId="0" applyFont="1" applyFill="1" applyBorder="1" applyAlignment="1">
      <alignment horizontal="center" vertical="center" wrapText="1"/>
    </xf>
    <xf numFmtId="0" fontId="71" fillId="22" borderId="9" xfId="0" applyFont="1" applyFill="1" applyBorder="1" applyAlignment="1">
      <alignment horizontal="center" vertical="center" wrapText="1"/>
    </xf>
    <xf numFmtId="0" fontId="71" fillId="22" borderId="2" xfId="0" applyFont="1" applyFill="1" applyBorder="1" applyAlignment="1">
      <alignment horizontal="center" vertical="center" wrapText="1"/>
    </xf>
    <xf numFmtId="9" fontId="24" fillId="9" borderId="7" xfId="0" applyNumberFormat="1" applyFont="1" applyFill="1" applyBorder="1" applyAlignment="1">
      <alignment horizontal="center" vertical="center" wrapText="1"/>
    </xf>
    <xf numFmtId="9" fontId="24" fillId="9" borderId="9" xfId="0" applyNumberFormat="1" applyFont="1" applyFill="1" applyBorder="1" applyAlignment="1">
      <alignment horizontal="center" vertical="center" wrapText="1"/>
    </xf>
    <xf numFmtId="9" fontId="24" fillId="9" borderId="2" xfId="0" applyNumberFormat="1" applyFont="1" applyFill="1" applyBorder="1" applyAlignment="1">
      <alignment horizontal="center" vertical="center" wrapText="1"/>
    </xf>
    <xf numFmtId="0" fontId="17" fillId="19" borderId="13" xfId="0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horizontal="center" vertical="center"/>
    </xf>
    <xf numFmtId="0" fontId="17" fillId="19" borderId="15" xfId="0" applyFont="1" applyFill="1" applyBorder="1" applyAlignment="1">
      <alignment horizontal="center" vertical="center"/>
    </xf>
    <xf numFmtId="0" fontId="24" fillId="12" borderId="1" xfId="6" applyFont="1" applyFill="1" applyBorder="1" applyAlignment="1">
      <alignment horizontal="center" vertical="center"/>
    </xf>
    <xf numFmtId="2" fontId="37" fillId="17" borderId="11" xfId="0" applyNumberFormat="1" applyFont="1" applyFill="1" applyBorder="1" applyAlignment="1">
      <alignment horizontal="right" vertical="center"/>
    </xf>
    <xf numFmtId="0" fontId="52" fillId="2" borderId="1" xfId="0" applyFont="1" applyFill="1" applyBorder="1" applyAlignment="1">
      <alignment horizontal="right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6" fillId="14" borderId="7" xfId="0" applyFont="1" applyFill="1" applyBorder="1" applyAlignment="1">
      <alignment horizontal="center" vertical="center" wrapText="1"/>
    </xf>
    <xf numFmtId="0" fontId="37" fillId="14" borderId="6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 wrapText="1"/>
    </xf>
    <xf numFmtId="0" fontId="38" fillId="14" borderId="1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</cellXfs>
  <cellStyles count="11">
    <cellStyle name="Excel Built-in Explanatory Text" xfId="10"/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TableStyleLight1" xfId="7"/>
    <cellStyle name="TableStyleLight1 2" xfId="8"/>
    <cellStyle name="Texte explicatif 2" xfId="9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9C9C9"/>
      <rgbColor rgb="FF808080"/>
      <rgbColor rgb="FF9999FF"/>
      <rgbColor rgb="FF993366"/>
      <rgbColor rgb="FFFEE1FF"/>
      <rgbColor rgb="FFCAF1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1FBCC"/>
      <rgbColor rgb="FFCCFFCC"/>
      <rgbColor rgb="FFFFE699"/>
      <rgbColor rgb="FFBDD7EE"/>
      <rgbColor rgb="FFFF99CC"/>
      <rgbColor rgb="FFD9D9D9"/>
      <rgbColor rgb="FFF8CBAD"/>
      <rgbColor rgb="FF3366FF"/>
      <rgbColor rgb="FF33CCCC"/>
      <rgbColor rgb="FF99CC00"/>
      <rgbColor rgb="FFFFD966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://DEFI/Direction%20de%20la%20formation%20initiale/Contrat%202018-2022-%20retour%20composantes/Licence%20g&#233;n&#233;rale/Sciences,%20Technologies,%20Sant&#233;/LG%20SV/descriptif_licence_sv_2018-2022_29juin16h_vfina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~1.DUV/AppData/Local/Temp/Enseignement/CMI/MCC/MCC%20CMI%202018-2019/MCC%202018-2019_Licence%20chimie%2005%20juin%20mat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  <sheetName val="Feuil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ègle - dates conseils"/>
      <sheetName val="MCC_maquettes 2018-2019"/>
      <sheetName val="coût maquette après MCC"/>
      <sheetName val="Liste de valeur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6"/>
  <sheetViews>
    <sheetView zoomScale="25" zoomScaleNormal="25" workbookViewId="0">
      <pane xSplit="1" ySplit="4" topLeftCell="B5" activePane="bottomRight" state="frozen"/>
      <selection pane="topRight" activeCell="U1" sqref="U1"/>
      <selection pane="bottomLeft" activeCell="A6" sqref="A6"/>
      <selection pane="bottomRight" activeCell="AB13" sqref="AB13:AE13"/>
    </sheetView>
  </sheetViews>
  <sheetFormatPr baseColWidth="10" defaultColWidth="11.5703125" defaultRowHeight="15" x14ac:dyDescent="0.25"/>
  <cols>
    <col min="1" max="1" width="28.85546875" style="1" customWidth="1"/>
    <col min="2" max="2" width="142.85546875" style="1" customWidth="1"/>
    <col min="3" max="3" width="56.42578125" style="2" customWidth="1"/>
    <col min="4" max="4" width="39.28515625" style="1" customWidth="1"/>
    <col min="5" max="5" width="47.7109375" style="1" customWidth="1"/>
    <col min="6" max="6" width="52" style="1" customWidth="1"/>
    <col min="7" max="7" width="12.140625" style="1" customWidth="1"/>
    <col min="8" max="8" width="14.140625" style="1" customWidth="1"/>
    <col min="9" max="9" width="11.5703125" style="1"/>
    <col min="10" max="10" width="11.140625" style="1" customWidth="1"/>
    <col min="11" max="14" width="11.5703125" style="1" hidden="1"/>
    <col min="15" max="15" width="31" style="1" customWidth="1"/>
    <col min="16" max="16" width="20.140625" style="1" customWidth="1"/>
    <col min="17" max="17" width="12.85546875" style="1" customWidth="1"/>
    <col min="18" max="18" width="23.7109375" style="1" customWidth="1"/>
    <col min="19" max="19" width="65" style="1" hidden="1" customWidth="1"/>
    <col min="20" max="20" width="32.140625" style="1" customWidth="1"/>
    <col min="21" max="21" width="29.140625" style="1" customWidth="1"/>
    <col min="22" max="22" width="30.140625" style="1" customWidth="1"/>
    <col min="23" max="23" width="26.28515625" style="1" customWidth="1"/>
    <col min="24" max="24" width="25.85546875" style="1" customWidth="1"/>
    <col min="25" max="25" width="35.42578125" style="1" customWidth="1"/>
    <col min="26" max="26" width="18.85546875" style="1" customWidth="1"/>
    <col min="27" max="27" width="18.42578125" style="1" customWidth="1"/>
    <col min="28" max="28" width="32.140625" style="1" customWidth="1"/>
    <col min="29" max="29" width="19.42578125" style="1" customWidth="1"/>
    <col min="30" max="30" width="32.42578125" style="1" customWidth="1"/>
    <col min="31" max="31" width="13.85546875" style="1" customWidth="1"/>
    <col min="32" max="32" width="25.85546875" style="1" customWidth="1"/>
    <col min="33" max="33" width="21.140625" style="1" customWidth="1"/>
    <col min="34" max="34" width="20.5703125" style="1" customWidth="1"/>
    <col min="35" max="35" width="20.7109375" style="1" customWidth="1"/>
    <col min="36" max="36" width="42.42578125" style="1" customWidth="1"/>
    <col min="37" max="37" width="33.85546875" style="1" customWidth="1"/>
    <col min="38" max="38" width="25.85546875" style="1" customWidth="1"/>
    <col min="39" max="39" width="28.140625" style="1" customWidth="1"/>
    <col min="40" max="40" width="27" style="1" customWidth="1"/>
    <col min="41" max="41" width="21.28515625" style="1" customWidth="1"/>
    <col min="42" max="42" width="20.140625" style="1" customWidth="1"/>
    <col min="43" max="43" width="31.5703125" style="1" customWidth="1"/>
    <col min="44" max="44" width="18.42578125" style="1" customWidth="1"/>
    <col min="45" max="45" width="25.85546875" style="1" customWidth="1"/>
    <col min="46" max="46" width="20.140625" style="1" customWidth="1"/>
    <col min="47" max="47" width="23.5703125" style="1" customWidth="1"/>
    <col min="48" max="48" width="26.42578125" style="1" customWidth="1"/>
    <col min="49" max="49" width="24.140625" style="1" customWidth="1"/>
    <col min="50" max="50" width="35" style="1" customWidth="1"/>
    <col min="51" max="51" width="37.28515625" style="1" customWidth="1"/>
    <col min="52" max="1017" width="11.5703125" style="1"/>
    <col min="1018" max="1024" width="9.140625" style="3" customWidth="1"/>
  </cols>
  <sheetData>
    <row r="1" spans="1:1017" ht="61.5" customHeight="1" x14ac:dyDescent="0.9">
      <c r="T1" s="360" t="s">
        <v>0</v>
      </c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 t="s">
        <v>1</v>
      </c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</row>
    <row r="2" spans="1:1017" s="3" customFormat="1" ht="84" customHeight="1" x14ac:dyDescent="0.2">
      <c r="A2" s="361" t="s">
        <v>2</v>
      </c>
      <c r="B2" s="362" t="s">
        <v>3</v>
      </c>
      <c r="C2" s="362" t="s">
        <v>4</v>
      </c>
      <c r="D2" s="363" t="s">
        <v>5</v>
      </c>
      <c r="E2" s="363" t="s">
        <v>6</v>
      </c>
      <c r="F2" s="363" t="s">
        <v>7</v>
      </c>
      <c r="G2" s="364" t="s">
        <v>8</v>
      </c>
      <c r="H2" s="365" t="s">
        <v>9</v>
      </c>
      <c r="I2" s="363" t="s">
        <v>10</v>
      </c>
      <c r="J2" s="363" t="s">
        <v>11</v>
      </c>
      <c r="K2" s="366" t="s">
        <v>12</v>
      </c>
      <c r="L2" s="366" t="s">
        <v>13</v>
      </c>
      <c r="M2" s="4"/>
      <c r="N2" s="4"/>
      <c r="O2" s="367" t="s">
        <v>14</v>
      </c>
      <c r="P2" s="367"/>
      <c r="Q2" s="367"/>
      <c r="R2" s="367"/>
      <c r="S2" s="5"/>
      <c r="T2" s="354" t="s">
        <v>15</v>
      </c>
      <c r="U2" s="354"/>
      <c r="V2" s="354"/>
      <c r="W2" s="354"/>
      <c r="X2" s="354"/>
      <c r="Y2" s="354"/>
      <c r="Z2" s="354"/>
      <c r="AA2" s="354"/>
      <c r="AB2" s="353" t="s">
        <v>16</v>
      </c>
      <c r="AC2" s="353"/>
      <c r="AD2" s="353"/>
      <c r="AE2" s="353"/>
      <c r="AF2" s="353"/>
      <c r="AG2" s="353"/>
      <c r="AH2" s="353"/>
      <c r="AI2" s="353"/>
      <c r="AJ2" s="354" t="s">
        <v>15</v>
      </c>
      <c r="AK2" s="354"/>
      <c r="AL2" s="354"/>
      <c r="AM2" s="354"/>
      <c r="AN2" s="354"/>
      <c r="AO2" s="354"/>
      <c r="AP2" s="354"/>
      <c r="AQ2" s="354"/>
      <c r="AR2" s="353" t="s">
        <v>16</v>
      </c>
      <c r="AS2" s="353"/>
      <c r="AT2" s="353"/>
      <c r="AU2" s="353"/>
      <c r="AV2" s="353"/>
      <c r="AW2" s="353"/>
      <c r="AX2" s="353"/>
      <c r="AY2" s="353"/>
      <c r="AMC2" s="1"/>
    </row>
    <row r="3" spans="1:1017" s="3" customFormat="1" ht="32.1" customHeight="1" x14ac:dyDescent="0.2">
      <c r="A3" s="361"/>
      <c r="B3" s="362"/>
      <c r="C3" s="362"/>
      <c r="D3" s="363"/>
      <c r="E3" s="363"/>
      <c r="F3" s="363"/>
      <c r="G3" s="364"/>
      <c r="H3" s="365"/>
      <c r="I3" s="363"/>
      <c r="J3" s="363"/>
      <c r="K3" s="366"/>
      <c r="L3" s="366"/>
      <c r="M3" s="6" t="s">
        <v>17</v>
      </c>
      <c r="N3" s="6" t="s">
        <v>18</v>
      </c>
      <c r="O3" s="355" t="s">
        <v>19</v>
      </c>
      <c r="P3" s="355" t="s">
        <v>20</v>
      </c>
      <c r="Q3" s="355" t="s">
        <v>21</v>
      </c>
      <c r="R3" s="356" t="s">
        <v>22</v>
      </c>
      <c r="S3" s="7"/>
      <c r="T3" s="357" t="s">
        <v>23</v>
      </c>
      <c r="U3" s="357"/>
      <c r="V3" s="357"/>
      <c r="W3" s="357"/>
      <c r="X3" s="358" t="s">
        <v>24</v>
      </c>
      <c r="Y3" s="358"/>
      <c r="Z3" s="358"/>
      <c r="AA3" s="358"/>
      <c r="AB3" s="357" t="s">
        <v>23</v>
      </c>
      <c r="AC3" s="357"/>
      <c r="AD3" s="357"/>
      <c r="AE3" s="357"/>
      <c r="AF3" s="358" t="s">
        <v>24</v>
      </c>
      <c r="AG3" s="358"/>
      <c r="AH3" s="358"/>
      <c r="AI3" s="358"/>
      <c r="AJ3" s="357" t="s">
        <v>23</v>
      </c>
      <c r="AK3" s="357"/>
      <c r="AL3" s="357"/>
      <c r="AM3" s="357"/>
      <c r="AN3" s="358" t="s">
        <v>24</v>
      </c>
      <c r="AO3" s="358"/>
      <c r="AP3" s="358"/>
      <c r="AQ3" s="358"/>
      <c r="AR3" s="357" t="s">
        <v>23</v>
      </c>
      <c r="AS3" s="357"/>
      <c r="AT3" s="357"/>
      <c r="AU3" s="357"/>
      <c r="AV3" s="358" t="s">
        <v>24</v>
      </c>
      <c r="AW3" s="358"/>
      <c r="AX3" s="358"/>
      <c r="AY3" s="358"/>
      <c r="AMC3" s="1"/>
    </row>
    <row r="4" spans="1:1017" s="3" customFormat="1" ht="57.95" customHeight="1" x14ac:dyDescent="0.2">
      <c r="A4" s="361"/>
      <c r="B4" s="362"/>
      <c r="C4" s="362"/>
      <c r="D4" s="363"/>
      <c r="E4" s="363"/>
      <c r="F4" s="363"/>
      <c r="G4" s="364"/>
      <c r="H4" s="365"/>
      <c r="I4" s="363"/>
      <c r="J4" s="363"/>
      <c r="K4" s="366"/>
      <c r="L4" s="366"/>
      <c r="M4" s="8"/>
      <c r="N4" s="8"/>
      <c r="O4" s="355"/>
      <c r="P4" s="355"/>
      <c r="Q4" s="355"/>
      <c r="R4" s="356"/>
      <c r="S4" s="359" t="s">
        <v>25</v>
      </c>
      <c r="T4" s="9" t="s">
        <v>26</v>
      </c>
      <c r="U4" s="9" t="s">
        <v>27</v>
      </c>
      <c r="V4" s="9" t="s">
        <v>28</v>
      </c>
      <c r="W4" s="9" t="s">
        <v>29</v>
      </c>
      <c r="X4" s="10" t="s">
        <v>30</v>
      </c>
      <c r="Y4" s="10" t="s">
        <v>27</v>
      </c>
      <c r="Z4" s="10" t="s">
        <v>28</v>
      </c>
      <c r="AA4" s="10" t="s">
        <v>29</v>
      </c>
      <c r="AB4" s="9" t="s">
        <v>26</v>
      </c>
      <c r="AC4" s="9" t="s">
        <v>27</v>
      </c>
      <c r="AD4" s="9" t="s">
        <v>28</v>
      </c>
      <c r="AE4" s="9" t="s">
        <v>29</v>
      </c>
      <c r="AF4" s="10" t="s">
        <v>30</v>
      </c>
      <c r="AG4" s="10" t="s">
        <v>27</v>
      </c>
      <c r="AH4" s="10" t="s">
        <v>28</v>
      </c>
      <c r="AI4" s="10" t="s">
        <v>29</v>
      </c>
      <c r="AJ4" s="9" t="s">
        <v>26</v>
      </c>
      <c r="AK4" s="9" t="s">
        <v>27</v>
      </c>
      <c r="AL4" s="9" t="s">
        <v>28</v>
      </c>
      <c r="AM4" s="9" t="s">
        <v>29</v>
      </c>
      <c r="AN4" s="10" t="s">
        <v>30</v>
      </c>
      <c r="AO4" s="10" t="s">
        <v>27</v>
      </c>
      <c r="AP4" s="10" t="s">
        <v>28</v>
      </c>
      <c r="AQ4" s="10" t="s">
        <v>29</v>
      </c>
      <c r="AR4" s="9" t="s">
        <v>26</v>
      </c>
      <c r="AS4" s="9" t="s">
        <v>27</v>
      </c>
      <c r="AT4" s="9" t="s">
        <v>28</v>
      </c>
      <c r="AU4" s="9" t="s">
        <v>29</v>
      </c>
      <c r="AV4" s="10" t="s">
        <v>30</v>
      </c>
      <c r="AW4" s="10" t="s">
        <v>27</v>
      </c>
      <c r="AX4" s="10" t="s">
        <v>28</v>
      </c>
      <c r="AY4" s="10" t="s">
        <v>29</v>
      </c>
      <c r="AMC4" s="1"/>
    </row>
    <row r="5" spans="1:1017" s="15" customFormat="1" ht="119.45" customHeight="1" x14ac:dyDescent="0.25">
      <c r="A5" s="11"/>
      <c r="B5" s="12" t="s">
        <v>31</v>
      </c>
      <c r="C5" s="12"/>
      <c r="D5" s="13" t="s">
        <v>32</v>
      </c>
      <c r="E5" s="14"/>
      <c r="F5" s="351" t="s">
        <v>33</v>
      </c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9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MC5" s="16"/>
    </row>
    <row r="6" spans="1:1017" s="36" customFormat="1" ht="258.60000000000002" customHeight="1" x14ac:dyDescent="0.2">
      <c r="A6" s="17" t="s">
        <v>34</v>
      </c>
      <c r="B6" s="18" t="s">
        <v>35</v>
      </c>
      <c r="C6" s="19" t="s">
        <v>36</v>
      </c>
      <c r="D6" s="20"/>
      <c r="E6" s="21"/>
      <c r="F6" s="22" t="s">
        <v>37</v>
      </c>
      <c r="G6" s="23"/>
      <c r="H6" s="24"/>
      <c r="I6" s="25" t="s">
        <v>38</v>
      </c>
      <c r="J6" s="25" t="s">
        <v>38</v>
      </c>
      <c r="K6" s="26"/>
      <c r="L6" s="27"/>
      <c r="M6" s="27"/>
      <c r="N6" s="28"/>
      <c r="O6" s="29">
        <v>65</v>
      </c>
      <c r="P6" s="29">
        <v>6</v>
      </c>
      <c r="Q6" s="30"/>
      <c r="R6" s="30"/>
      <c r="S6" s="31"/>
      <c r="T6" s="32" t="s">
        <v>39</v>
      </c>
      <c r="U6" s="33" t="s">
        <v>40</v>
      </c>
      <c r="V6" s="34" t="s">
        <v>41</v>
      </c>
      <c r="W6" s="33" t="s">
        <v>42</v>
      </c>
      <c r="X6" s="35">
        <v>100</v>
      </c>
      <c r="Y6" s="35" t="s">
        <v>43</v>
      </c>
      <c r="Z6" s="34" t="s">
        <v>41</v>
      </c>
      <c r="AA6" s="34" t="s">
        <v>44</v>
      </c>
      <c r="AB6" s="341" t="s">
        <v>239</v>
      </c>
      <c r="AC6" s="341"/>
      <c r="AD6" s="341"/>
      <c r="AE6" s="341"/>
      <c r="AF6" s="35">
        <v>100</v>
      </c>
      <c r="AG6" s="35" t="s">
        <v>43</v>
      </c>
      <c r="AH6" s="34" t="s">
        <v>45</v>
      </c>
      <c r="AI6" s="34" t="s">
        <v>44</v>
      </c>
      <c r="AJ6" s="342" t="s">
        <v>46</v>
      </c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MC6" s="37"/>
    </row>
    <row r="7" spans="1:1017" s="36" customFormat="1" ht="210.6" customHeight="1" x14ac:dyDescent="0.2">
      <c r="A7" s="38" t="s">
        <v>34</v>
      </c>
      <c r="B7" s="39" t="s">
        <v>47</v>
      </c>
      <c r="C7" s="40" t="s">
        <v>48</v>
      </c>
      <c r="D7" s="41"/>
      <c r="E7" s="42"/>
      <c r="F7" s="43" t="s">
        <v>37</v>
      </c>
      <c r="G7" s="44"/>
      <c r="H7" s="45"/>
      <c r="I7" s="46" t="s">
        <v>38</v>
      </c>
      <c r="J7" s="46" t="s">
        <v>38</v>
      </c>
      <c r="K7" s="47"/>
      <c r="L7" s="48"/>
      <c r="M7" s="48"/>
      <c r="N7" s="49"/>
      <c r="O7" s="50">
        <v>43</v>
      </c>
      <c r="P7" s="50">
        <v>32</v>
      </c>
      <c r="Q7" s="51"/>
      <c r="R7" s="51"/>
      <c r="S7" s="52"/>
      <c r="T7" s="53" t="s">
        <v>49</v>
      </c>
      <c r="U7" s="54" t="s">
        <v>50</v>
      </c>
      <c r="V7" s="54" t="s">
        <v>51</v>
      </c>
      <c r="W7" s="54" t="s">
        <v>52</v>
      </c>
      <c r="X7" s="55" t="s">
        <v>53</v>
      </c>
      <c r="Y7" s="55" t="s">
        <v>43</v>
      </c>
      <c r="Z7" s="54" t="s">
        <v>54</v>
      </c>
      <c r="AA7" s="54" t="s">
        <v>55</v>
      </c>
      <c r="AB7" s="347" t="s">
        <v>56</v>
      </c>
      <c r="AC7" s="347"/>
      <c r="AD7" s="347"/>
      <c r="AE7" s="347"/>
      <c r="AF7" s="56">
        <v>100</v>
      </c>
      <c r="AG7" s="56" t="s">
        <v>43</v>
      </c>
      <c r="AH7" s="56" t="s">
        <v>57</v>
      </c>
      <c r="AI7" s="56" t="s">
        <v>58</v>
      </c>
      <c r="AJ7" s="344" t="s">
        <v>46</v>
      </c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MC7" s="37"/>
    </row>
    <row r="8" spans="1:1017" s="36" customFormat="1" ht="210.6" customHeight="1" x14ac:dyDescent="0.2">
      <c r="A8" s="348" t="s">
        <v>34</v>
      </c>
      <c r="B8" s="57" t="s">
        <v>59</v>
      </c>
      <c r="C8" s="58" t="s">
        <v>60</v>
      </c>
      <c r="D8" s="59"/>
      <c r="E8" s="60"/>
      <c r="F8" s="61"/>
      <c r="G8" s="62"/>
      <c r="H8" s="63"/>
      <c r="I8" s="64" t="s">
        <v>38</v>
      </c>
      <c r="J8" s="64" t="s">
        <v>38</v>
      </c>
      <c r="K8" s="65"/>
      <c r="L8" s="66"/>
      <c r="M8" s="66"/>
      <c r="N8" s="67"/>
      <c r="O8" s="68"/>
      <c r="P8" s="68"/>
      <c r="Q8" s="69"/>
      <c r="R8" s="69"/>
      <c r="S8" s="70"/>
      <c r="T8" s="71"/>
      <c r="U8" s="72"/>
      <c r="V8" s="72"/>
      <c r="W8" s="73"/>
      <c r="X8" s="74"/>
      <c r="Y8" s="74"/>
      <c r="Z8" s="72"/>
      <c r="AA8" s="72"/>
      <c r="AB8" s="75"/>
      <c r="AC8" s="76"/>
      <c r="AD8" s="76"/>
      <c r="AE8" s="77"/>
      <c r="AF8" s="74"/>
      <c r="AG8" s="74"/>
      <c r="AH8" s="72"/>
      <c r="AI8" s="72"/>
      <c r="AJ8" s="71"/>
      <c r="AK8" s="72"/>
      <c r="AL8" s="72"/>
      <c r="AM8" s="73"/>
      <c r="AN8" s="74"/>
      <c r="AO8" s="74"/>
      <c r="AP8" s="72"/>
      <c r="AQ8" s="72"/>
      <c r="AR8" s="75"/>
      <c r="AS8" s="76"/>
      <c r="AT8" s="76"/>
      <c r="AU8" s="77"/>
      <c r="AV8" s="74"/>
      <c r="AW8" s="74"/>
      <c r="AX8" s="72"/>
      <c r="AY8" s="72"/>
      <c r="AMC8" s="37"/>
    </row>
    <row r="9" spans="1:1017" s="36" customFormat="1" ht="60" customHeight="1" x14ac:dyDescent="0.2">
      <c r="A9" s="348"/>
      <c r="B9" s="78" t="s">
        <v>61</v>
      </c>
      <c r="C9" s="58"/>
      <c r="D9" s="59"/>
      <c r="E9" s="68" t="s">
        <v>62</v>
      </c>
      <c r="F9" s="61"/>
      <c r="G9" s="62"/>
      <c r="H9" s="63"/>
      <c r="I9" s="64" t="s">
        <v>63</v>
      </c>
      <c r="J9" s="64" t="s">
        <v>63</v>
      </c>
      <c r="K9" s="65"/>
      <c r="L9" s="66"/>
      <c r="M9" s="66"/>
      <c r="N9" s="67"/>
      <c r="O9" s="68">
        <v>76</v>
      </c>
      <c r="P9" s="68">
        <v>3</v>
      </c>
      <c r="Q9" s="69"/>
      <c r="R9" s="69"/>
      <c r="S9" s="70"/>
      <c r="T9" s="71">
        <v>1</v>
      </c>
      <c r="U9" s="72" t="s">
        <v>43</v>
      </c>
      <c r="V9" s="72" t="s">
        <v>41</v>
      </c>
      <c r="W9" s="73" t="s">
        <v>64</v>
      </c>
      <c r="X9" s="71">
        <v>1</v>
      </c>
      <c r="Y9" s="72" t="s">
        <v>43</v>
      </c>
      <c r="Z9" s="72" t="s">
        <v>41</v>
      </c>
      <c r="AA9" s="73" t="s">
        <v>64</v>
      </c>
      <c r="AB9" s="71">
        <v>1</v>
      </c>
      <c r="AC9" s="72" t="s">
        <v>43</v>
      </c>
      <c r="AD9" s="72" t="s">
        <v>41</v>
      </c>
      <c r="AE9" s="73" t="s">
        <v>64</v>
      </c>
      <c r="AF9" s="71">
        <v>1</v>
      </c>
      <c r="AG9" s="72" t="s">
        <v>43</v>
      </c>
      <c r="AH9" s="72" t="s">
        <v>41</v>
      </c>
      <c r="AI9" s="73" t="s">
        <v>64</v>
      </c>
      <c r="AJ9" s="346" t="s">
        <v>46</v>
      </c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MC9" s="37"/>
    </row>
    <row r="10" spans="1:1017" s="36" customFormat="1" ht="69" x14ac:dyDescent="0.45">
      <c r="A10" s="348"/>
      <c r="B10" s="79" t="s">
        <v>65</v>
      </c>
      <c r="C10" s="263" t="s">
        <v>206</v>
      </c>
      <c r="D10" s="59"/>
      <c r="E10" s="60"/>
      <c r="F10" s="61"/>
      <c r="G10" s="62"/>
      <c r="H10" s="63"/>
      <c r="I10" s="64" t="s">
        <v>66</v>
      </c>
      <c r="J10" s="64" t="s">
        <v>66</v>
      </c>
      <c r="K10" s="65"/>
      <c r="L10" s="66"/>
      <c r="M10" s="66"/>
      <c r="N10" s="67"/>
      <c r="O10" s="68">
        <v>15</v>
      </c>
      <c r="P10" s="68"/>
      <c r="Q10" s="69"/>
      <c r="R10" s="69"/>
      <c r="S10" s="70"/>
      <c r="T10" s="269">
        <v>1</v>
      </c>
      <c r="U10" s="264" t="s">
        <v>43</v>
      </c>
      <c r="V10" s="270" t="s">
        <v>41</v>
      </c>
      <c r="W10" s="74" t="s">
        <v>64</v>
      </c>
      <c r="X10" s="271">
        <v>1</v>
      </c>
      <c r="Y10" s="74" t="s">
        <v>43</v>
      </c>
      <c r="Z10" s="270" t="s">
        <v>41</v>
      </c>
      <c r="AA10" s="264" t="s">
        <v>64</v>
      </c>
      <c r="AB10" s="272">
        <v>1</v>
      </c>
      <c r="AC10" s="76" t="s">
        <v>43</v>
      </c>
      <c r="AD10" s="273" t="s">
        <v>41</v>
      </c>
      <c r="AE10" s="77" t="s">
        <v>64</v>
      </c>
      <c r="AF10" s="271">
        <v>1</v>
      </c>
      <c r="AG10" s="74" t="s">
        <v>43</v>
      </c>
      <c r="AH10" s="270" t="s">
        <v>41</v>
      </c>
      <c r="AI10" s="264" t="s">
        <v>64</v>
      </c>
      <c r="AJ10" s="350" t="s">
        <v>207</v>
      </c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MC10" s="37"/>
    </row>
    <row r="11" spans="1:1017" s="36" customFormat="1" ht="180" customHeight="1" x14ac:dyDescent="0.2">
      <c r="A11" s="80" t="s">
        <v>34</v>
      </c>
      <c r="B11" s="81" t="s">
        <v>67</v>
      </c>
      <c r="C11" s="82" t="s">
        <v>68</v>
      </c>
      <c r="D11" s="83"/>
      <c r="E11" s="84"/>
      <c r="F11" s="85" t="s">
        <v>37</v>
      </c>
      <c r="G11" s="86"/>
      <c r="H11" s="87"/>
      <c r="I11" s="88" t="s">
        <v>69</v>
      </c>
      <c r="J11" s="88" t="s">
        <v>69</v>
      </c>
      <c r="K11" s="88"/>
      <c r="L11" s="89"/>
      <c r="M11" s="89"/>
      <c r="N11" s="90"/>
      <c r="O11" s="91"/>
      <c r="P11" s="91">
        <v>24</v>
      </c>
      <c r="Q11" s="92"/>
      <c r="R11" s="92"/>
      <c r="S11" s="93"/>
      <c r="T11" s="94" t="s">
        <v>70</v>
      </c>
      <c r="U11" s="95" t="s">
        <v>71</v>
      </c>
      <c r="V11" s="95" t="s">
        <v>72</v>
      </c>
      <c r="W11" s="95" t="s">
        <v>73</v>
      </c>
      <c r="X11" s="94">
        <v>1</v>
      </c>
      <c r="Y11" s="96" t="s">
        <v>43</v>
      </c>
      <c r="Z11" s="97" t="s">
        <v>41</v>
      </c>
      <c r="AA11" s="97" t="s">
        <v>64</v>
      </c>
      <c r="AB11" s="94">
        <v>1</v>
      </c>
      <c r="AC11" s="95" t="s">
        <v>43</v>
      </c>
      <c r="AD11" s="95" t="s">
        <v>41</v>
      </c>
      <c r="AE11" s="95" t="s">
        <v>74</v>
      </c>
      <c r="AF11" s="94">
        <v>1</v>
      </c>
      <c r="AG11" s="96" t="s">
        <v>43</v>
      </c>
      <c r="AH11" s="97" t="s">
        <v>41</v>
      </c>
      <c r="AI11" s="97" t="s">
        <v>74</v>
      </c>
      <c r="AJ11" s="94" t="s">
        <v>75</v>
      </c>
      <c r="AK11" s="95" t="s">
        <v>76</v>
      </c>
      <c r="AL11" s="95" t="s">
        <v>72</v>
      </c>
      <c r="AM11" s="95" t="s">
        <v>77</v>
      </c>
      <c r="AN11" s="94">
        <v>1</v>
      </c>
      <c r="AO11" s="96" t="s">
        <v>43</v>
      </c>
      <c r="AP11" s="97" t="s">
        <v>41</v>
      </c>
      <c r="AQ11" s="97" t="s">
        <v>64</v>
      </c>
      <c r="AR11" s="94">
        <v>1</v>
      </c>
      <c r="AS11" s="95" t="s">
        <v>43</v>
      </c>
      <c r="AT11" s="95" t="s">
        <v>41</v>
      </c>
      <c r="AU11" s="95" t="s">
        <v>78</v>
      </c>
      <c r="AV11" s="94">
        <v>1</v>
      </c>
      <c r="AW11" s="96" t="s">
        <v>43</v>
      </c>
      <c r="AX11" s="97" t="s">
        <v>41</v>
      </c>
      <c r="AY11" s="97" t="s">
        <v>78</v>
      </c>
      <c r="AMC11" s="37"/>
    </row>
    <row r="12" spans="1:1017" s="101" customFormat="1" ht="111" customHeight="1" x14ac:dyDescent="0.25">
      <c r="A12" s="11"/>
      <c r="B12" s="12" t="s">
        <v>79</v>
      </c>
      <c r="C12" s="12"/>
      <c r="D12" s="13" t="s">
        <v>32</v>
      </c>
      <c r="E12" s="98"/>
      <c r="F12" s="349" t="s">
        <v>80</v>
      </c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99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</row>
    <row r="13" spans="1:1017" s="108" customFormat="1" ht="227.45" customHeight="1" x14ac:dyDescent="0.25">
      <c r="A13" s="102" t="s">
        <v>81</v>
      </c>
      <c r="B13" s="103" t="s">
        <v>82</v>
      </c>
      <c r="C13" s="104" t="s">
        <v>60</v>
      </c>
      <c r="D13" s="20"/>
      <c r="E13" s="105"/>
      <c r="F13" s="22" t="s">
        <v>37</v>
      </c>
      <c r="G13" s="106"/>
      <c r="H13" s="106"/>
      <c r="I13" s="107">
        <v>10</v>
      </c>
      <c r="J13" s="107">
        <v>10</v>
      </c>
      <c r="K13" s="107"/>
      <c r="L13" s="107"/>
      <c r="M13" s="107"/>
      <c r="N13" s="107"/>
      <c r="O13" s="107">
        <v>49</v>
      </c>
      <c r="P13" s="107">
        <v>15</v>
      </c>
      <c r="Q13" s="107"/>
      <c r="R13" s="107">
        <v>18</v>
      </c>
      <c r="S13" s="107"/>
      <c r="T13" s="32" t="s">
        <v>83</v>
      </c>
      <c r="U13" s="35" t="s">
        <v>84</v>
      </c>
      <c r="V13" s="34" t="s">
        <v>41</v>
      </c>
      <c r="W13" s="33" t="s">
        <v>85</v>
      </c>
      <c r="X13" s="35">
        <v>100</v>
      </c>
      <c r="Y13" s="35" t="s">
        <v>43</v>
      </c>
      <c r="Z13" s="35" t="s">
        <v>41</v>
      </c>
      <c r="AA13" s="35" t="s">
        <v>238</v>
      </c>
      <c r="AB13" s="341" t="s">
        <v>240</v>
      </c>
      <c r="AC13" s="341"/>
      <c r="AD13" s="341"/>
      <c r="AE13" s="341"/>
      <c r="AF13" s="35">
        <v>100</v>
      </c>
      <c r="AG13" s="35" t="s">
        <v>43</v>
      </c>
      <c r="AH13" s="35" t="s">
        <v>41</v>
      </c>
      <c r="AI13" s="35">
        <v>4.5</v>
      </c>
      <c r="AJ13" s="342" t="s">
        <v>46</v>
      </c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</row>
    <row r="14" spans="1:1017" ht="105.75" hidden="1" customHeight="1" x14ac:dyDescent="0.9">
      <c r="B14" s="109" t="s">
        <v>86</v>
      </c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 t="s">
        <v>87</v>
      </c>
      <c r="P14" s="112">
        <v>3</v>
      </c>
      <c r="Q14" s="112"/>
      <c r="R14" s="112">
        <v>9</v>
      </c>
      <c r="S14" s="112" t="s">
        <v>88</v>
      </c>
      <c r="T14" s="113"/>
      <c r="U14" s="113" t="s">
        <v>89</v>
      </c>
      <c r="V14" s="113" t="s">
        <v>41</v>
      </c>
      <c r="W14" s="113" t="s">
        <v>90</v>
      </c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 t="s">
        <v>89</v>
      </c>
      <c r="AL14" s="113" t="s">
        <v>41</v>
      </c>
      <c r="AM14" s="113" t="s">
        <v>90</v>
      </c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</row>
    <row r="15" spans="1:1017" ht="61.5" hidden="1" customHeight="1" x14ac:dyDescent="0.9">
      <c r="B15" s="109" t="s">
        <v>91</v>
      </c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>
        <v>10</v>
      </c>
      <c r="P15" s="112">
        <v>12</v>
      </c>
      <c r="Q15" s="112"/>
      <c r="R15" s="112"/>
      <c r="S15" s="112">
        <v>2</v>
      </c>
      <c r="T15" s="113"/>
      <c r="U15" s="113" t="s">
        <v>92</v>
      </c>
      <c r="V15" s="113" t="s">
        <v>41</v>
      </c>
      <c r="W15" s="113" t="s">
        <v>93</v>
      </c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 t="s">
        <v>92</v>
      </c>
      <c r="AL15" s="113" t="s">
        <v>41</v>
      </c>
      <c r="AM15" s="113" t="s">
        <v>93</v>
      </c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</row>
    <row r="16" spans="1:1017" ht="61.5" hidden="1" customHeight="1" x14ac:dyDescent="0.9">
      <c r="B16" s="109" t="s">
        <v>94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>
        <v>16</v>
      </c>
      <c r="P16" s="112">
        <v>6</v>
      </c>
      <c r="Q16" s="112"/>
      <c r="R16" s="112">
        <v>2</v>
      </c>
      <c r="S16" s="112">
        <v>3</v>
      </c>
      <c r="T16" s="113"/>
      <c r="U16" s="113" t="s">
        <v>95</v>
      </c>
      <c r="V16" s="113" t="s">
        <v>41</v>
      </c>
      <c r="W16" s="113" t="s">
        <v>96</v>
      </c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 t="s">
        <v>95</v>
      </c>
      <c r="AL16" s="113" t="s">
        <v>41</v>
      </c>
      <c r="AM16" s="113" t="s">
        <v>96</v>
      </c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</row>
    <row r="17" spans="1:51" ht="61.5" hidden="1" customHeight="1" x14ac:dyDescent="0.9">
      <c r="B17" s="114" t="s">
        <v>97</v>
      </c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>
        <v>8</v>
      </c>
      <c r="P17" s="112"/>
      <c r="Q17" s="112"/>
      <c r="R17" s="112">
        <v>4</v>
      </c>
      <c r="S17" s="112">
        <v>2</v>
      </c>
      <c r="T17" s="113"/>
      <c r="U17" s="113" t="s">
        <v>95</v>
      </c>
      <c r="V17" s="113" t="s">
        <v>41</v>
      </c>
      <c r="W17" s="113" t="s">
        <v>93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 t="s">
        <v>95</v>
      </c>
      <c r="AL17" s="113" t="s">
        <v>41</v>
      </c>
      <c r="AM17" s="113" t="s">
        <v>93</v>
      </c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</row>
    <row r="18" spans="1:51" ht="61.5" hidden="1" customHeight="1" x14ac:dyDescent="0.9">
      <c r="B18" s="114" t="s">
        <v>98</v>
      </c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>
        <v>8</v>
      </c>
      <c r="P18" s="112"/>
      <c r="Q18" s="112"/>
      <c r="R18" s="112">
        <v>9</v>
      </c>
      <c r="S18" s="112">
        <v>2</v>
      </c>
      <c r="T18" s="113"/>
      <c r="U18" s="113" t="s">
        <v>95</v>
      </c>
      <c r="V18" s="113" t="s">
        <v>41</v>
      </c>
      <c r="W18" s="113" t="s">
        <v>93</v>
      </c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 t="s">
        <v>95</v>
      </c>
      <c r="AL18" s="113" t="s">
        <v>41</v>
      </c>
      <c r="AM18" s="113" t="s">
        <v>93</v>
      </c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</row>
    <row r="19" spans="1:51" ht="61.5" hidden="1" customHeight="1" x14ac:dyDescent="0.9">
      <c r="B19" s="115" t="s">
        <v>99</v>
      </c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6"/>
      <c r="P19" s="116"/>
      <c r="Q19" s="116"/>
      <c r="R19" s="112">
        <v>9</v>
      </c>
      <c r="S19" s="112">
        <v>1</v>
      </c>
      <c r="T19" s="113"/>
      <c r="U19" s="113" t="s">
        <v>100</v>
      </c>
      <c r="V19" s="113" t="s">
        <v>41</v>
      </c>
      <c r="W19" s="113" t="s">
        <v>101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 t="s">
        <v>100</v>
      </c>
      <c r="AL19" s="113" t="s">
        <v>41</v>
      </c>
      <c r="AM19" s="113" t="s">
        <v>101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</row>
    <row r="20" spans="1:51" ht="61.5" hidden="1" customHeight="1" x14ac:dyDescent="0.25"/>
    <row r="21" spans="1:51" ht="206.25" customHeight="1" x14ac:dyDescent="0.25">
      <c r="A21" s="117" t="s">
        <v>81</v>
      </c>
      <c r="B21" s="118" t="s">
        <v>102</v>
      </c>
      <c r="C21" s="117" t="s">
        <v>103</v>
      </c>
      <c r="D21" s="119"/>
      <c r="E21" s="119"/>
      <c r="F21" s="119" t="s">
        <v>37</v>
      </c>
      <c r="G21" s="119"/>
      <c r="H21" s="119"/>
      <c r="I21" s="120">
        <v>10</v>
      </c>
      <c r="J21" s="120">
        <v>10</v>
      </c>
      <c r="K21" s="119"/>
      <c r="L21" s="119"/>
      <c r="M21" s="119"/>
      <c r="N21" s="119"/>
      <c r="O21" s="121">
        <v>41</v>
      </c>
      <c r="P21" s="121">
        <v>40</v>
      </c>
      <c r="Q21" s="119"/>
      <c r="R21" s="119"/>
      <c r="S21" s="119"/>
      <c r="T21" s="56" t="s">
        <v>104</v>
      </c>
      <c r="U21" s="119" t="s">
        <v>105</v>
      </c>
      <c r="V21" s="119" t="s">
        <v>41</v>
      </c>
      <c r="W21" s="119" t="s">
        <v>106</v>
      </c>
      <c r="X21" s="119">
        <v>100</v>
      </c>
      <c r="Y21" s="119" t="s">
        <v>43</v>
      </c>
      <c r="Z21" s="119" t="s">
        <v>57</v>
      </c>
      <c r="AA21" s="119" t="s">
        <v>58</v>
      </c>
      <c r="AB21" s="343" t="s">
        <v>107</v>
      </c>
      <c r="AC21" s="343"/>
      <c r="AD21" s="343"/>
      <c r="AE21" s="343"/>
      <c r="AF21" s="119">
        <v>100</v>
      </c>
      <c r="AG21" s="119" t="s">
        <v>43</v>
      </c>
      <c r="AH21" s="119" t="s">
        <v>57</v>
      </c>
      <c r="AI21" s="119" t="s">
        <v>58</v>
      </c>
      <c r="AJ21" s="344" t="s">
        <v>46</v>
      </c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</row>
    <row r="22" spans="1:51" ht="99.6" customHeight="1" x14ac:dyDescent="0.25">
      <c r="A22" s="345" t="s">
        <v>108</v>
      </c>
      <c r="B22" s="122" t="s">
        <v>59</v>
      </c>
      <c r="C22" s="123" t="s">
        <v>60</v>
      </c>
      <c r="D22" s="124"/>
      <c r="E22" s="124"/>
      <c r="F22" s="61" t="s">
        <v>109</v>
      </c>
      <c r="G22" s="124"/>
      <c r="H22" s="124"/>
      <c r="I22" s="125">
        <v>8</v>
      </c>
      <c r="J22" s="125">
        <v>8</v>
      </c>
      <c r="K22" s="125"/>
      <c r="L22" s="125"/>
      <c r="M22" s="125"/>
      <c r="N22" s="125"/>
      <c r="O22" s="125">
        <v>75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</row>
    <row r="23" spans="1:51" ht="53.1" customHeight="1" x14ac:dyDescent="0.25">
      <c r="A23" s="345"/>
      <c r="B23" s="78" t="s">
        <v>110</v>
      </c>
      <c r="C23" s="126"/>
      <c r="D23" s="124"/>
      <c r="E23" s="68" t="s">
        <v>62</v>
      </c>
      <c r="F23" s="124"/>
      <c r="G23" s="124"/>
      <c r="H23" s="124"/>
      <c r="I23" s="125">
        <v>3</v>
      </c>
      <c r="J23" s="125">
        <v>3</v>
      </c>
      <c r="K23" s="125"/>
      <c r="L23" s="125"/>
      <c r="M23" s="125"/>
      <c r="N23" s="125"/>
      <c r="O23" s="125">
        <v>50</v>
      </c>
      <c r="P23" s="124"/>
      <c r="Q23" s="124"/>
      <c r="R23" s="124"/>
      <c r="S23" s="124"/>
      <c r="T23" s="71">
        <v>1</v>
      </c>
      <c r="U23" s="74" t="s">
        <v>43</v>
      </c>
      <c r="V23" s="74" t="s">
        <v>57</v>
      </c>
      <c r="W23" s="339" t="s">
        <v>64</v>
      </c>
      <c r="X23" s="71">
        <v>1</v>
      </c>
      <c r="Y23" s="74" t="s">
        <v>43</v>
      </c>
      <c r="Z23" s="74" t="s">
        <v>57</v>
      </c>
      <c r="AA23" s="340" t="s">
        <v>64</v>
      </c>
      <c r="AB23" s="71">
        <v>1</v>
      </c>
      <c r="AC23" s="74" t="s">
        <v>43</v>
      </c>
      <c r="AD23" s="74" t="s">
        <v>57</v>
      </c>
      <c r="AE23" s="340" t="s">
        <v>64</v>
      </c>
      <c r="AF23" s="71">
        <v>1</v>
      </c>
      <c r="AG23" s="74" t="s">
        <v>43</v>
      </c>
      <c r="AH23" s="74" t="s">
        <v>57</v>
      </c>
      <c r="AI23" s="340" t="s">
        <v>64</v>
      </c>
      <c r="AJ23" s="346" t="s">
        <v>46</v>
      </c>
      <c r="AK23" s="346"/>
      <c r="AL23" s="346"/>
      <c r="AM23" s="346"/>
      <c r="AN23" s="346"/>
      <c r="AO23" s="346"/>
      <c r="AP23" s="346"/>
      <c r="AQ23" s="346"/>
      <c r="AR23" s="346"/>
      <c r="AS23" s="346"/>
      <c r="AT23" s="346"/>
      <c r="AU23" s="346"/>
      <c r="AV23" s="346"/>
      <c r="AW23" s="346"/>
      <c r="AX23" s="346"/>
      <c r="AY23" s="346"/>
    </row>
    <row r="24" spans="1:51" ht="63" customHeight="1" x14ac:dyDescent="0.25">
      <c r="A24" s="345"/>
      <c r="B24" s="79" t="s">
        <v>111</v>
      </c>
      <c r="C24" s="126"/>
      <c r="D24" s="124"/>
      <c r="E24" s="68" t="s">
        <v>62</v>
      </c>
      <c r="F24" s="124"/>
      <c r="G24" s="124"/>
      <c r="H24" s="124"/>
      <c r="I24" s="125">
        <v>5</v>
      </c>
      <c r="J24" s="125">
        <v>5</v>
      </c>
      <c r="K24" s="125"/>
      <c r="L24" s="125"/>
      <c r="M24" s="125"/>
      <c r="N24" s="125"/>
      <c r="O24" s="125">
        <v>25</v>
      </c>
      <c r="P24" s="124"/>
      <c r="Q24" s="124"/>
      <c r="R24" s="124"/>
      <c r="S24" s="124"/>
      <c r="T24" s="124"/>
      <c r="U24" s="74" t="s">
        <v>43</v>
      </c>
      <c r="V24" s="74" t="s">
        <v>57</v>
      </c>
      <c r="W24" s="74" t="s">
        <v>74</v>
      </c>
      <c r="X24" s="71">
        <v>1</v>
      </c>
      <c r="Y24" s="74" t="s">
        <v>43</v>
      </c>
      <c r="Z24" s="74" t="s">
        <v>57</v>
      </c>
      <c r="AA24" s="74" t="s">
        <v>74</v>
      </c>
      <c r="AB24" s="71">
        <v>1</v>
      </c>
      <c r="AC24" s="74" t="s">
        <v>43</v>
      </c>
      <c r="AD24" s="74" t="s">
        <v>57</v>
      </c>
      <c r="AE24" s="74" t="s">
        <v>74</v>
      </c>
      <c r="AF24" s="71">
        <v>1</v>
      </c>
      <c r="AG24" s="74" t="s">
        <v>43</v>
      </c>
      <c r="AH24" s="74" t="s">
        <v>57</v>
      </c>
      <c r="AI24" s="74" t="s">
        <v>74</v>
      </c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  <c r="AY24" s="346"/>
    </row>
    <row r="25" spans="1:51" ht="178.5" customHeight="1" x14ac:dyDescent="0.55000000000000004">
      <c r="A25" s="127" t="s">
        <v>81</v>
      </c>
      <c r="B25" s="128" t="s">
        <v>67</v>
      </c>
      <c r="C25" s="129" t="s">
        <v>112</v>
      </c>
      <c r="D25" s="130"/>
      <c r="E25" s="130"/>
      <c r="F25" s="85" t="s">
        <v>37</v>
      </c>
      <c r="G25" s="131"/>
      <c r="H25" s="131"/>
      <c r="I25" s="88" t="s">
        <v>113</v>
      </c>
      <c r="J25" s="88" t="s">
        <v>113</v>
      </c>
      <c r="K25" s="88"/>
      <c r="L25" s="89"/>
      <c r="M25" s="89"/>
      <c r="N25" s="90"/>
      <c r="O25" s="91"/>
      <c r="P25" s="91">
        <v>20</v>
      </c>
      <c r="Q25" s="131"/>
      <c r="R25" s="131"/>
      <c r="S25" s="131"/>
      <c r="T25" s="132" t="s">
        <v>114</v>
      </c>
      <c r="U25" s="132" t="s">
        <v>115</v>
      </c>
      <c r="V25" s="95" t="s">
        <v>72</v>
      </c>
      <c r="W25" s="132" t="s">
        <v>116</v>
      </c>
      <c r="X25" s="94">
        <v>1</v>
      </c>
      <c r="Y25" s="96" t="s">
        <v>43</v>
      </c>
      <c r="Z25" s="97" t="s">
        <v>41</v>
      </c>
      <c r="AA25" s="97" t="s">
        <v>64</v>
      </c>
      <c r="AB25" s="94">
        <v>1</v>
      </c>
      <c r="AC25" s="95" t="s">
        <v>43</v>
      </c>
      <c r="AD25" s="95" t="s">
        <v>41</v>
      </c>
      <c r="AE25" s="95" t="s">
        <v>74</v>
      </c>
      <c r="AF25" s="94">
        <v>1</v>
      </c>
      <c r="AG25" s="96" t="s">
        <v>43</v>
      </c>
      <c r="AH25" s="97" t="s">
        <v>41</v>
      </c>
      <c r="AI25" s="97" t="s">
        <v>74</v>
      </c>
      <c r="AJ25" s="132" t="s">
        <v>117</v>
      </c>
      <c r="AK25" s="132" t="s">
        <v>118</v>
      </c>
      <c r="AL25" s="95" t="s">
        <v>72</v>
      </c>
      <c r="AM25" s="132" t="s">
        <v>119</v>
      </c>
      <c r="AN25" s="94">
        <v>1</v>
      </c>
      <c r="AO25" s="96" t="s">
        <v>43</v>
      </c>
      <c r="AP25" s="97" t="s">
        <v>41</v>
      </c>
      <c r="AQ25" s="97" t="s">
        <v>64</v>
      </c>
      <c r="AR25" s="94">
        <v>1</v>
      </c>
      <c r="AS25" s="95" t="s">
        <v>43</v>
      </c>
      <c r="AT25" s="95" t="s">
        <v>41</v>
      </c>
      <c r="AU25" s="95" t="s">
        <v>78</v>
      </c>
      <c r="AV25" s="94">
        <v>1</v>
      </c>
      <c r="AW25" s="96" t="s">
        <v>43</v>
      </c>
      <c r="AX25" s="97" t="s">
        <v>41</v>
      </c>
      <c r="AY25" s="97" t="s">
        <v>78</v>
      </c>
    </row>
    <row r="26" spans="1:51" ht="54.95" customHeight="1" x14ac:dyDescent="0.25"/>
  </sheetData>
  <mergeCells count="49">
    <mergeCell ref="T1:AI1"/>
    <mergeCell ref="AJ1:AY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O2:R2"/>
    <mergeCell ref="T2:AA2"/>
    <mergeCell ref="AB2:AI2"/>
    <mergeCell ref="AJ2:AQ2"/>
    <mergeCell ref="AR2:AY2"/>
    <mergeCell ref="O3:O4"/>
    <mergeCell ref="P3:P4"/>
    <mergeCell ref="Q3:Q4"/>
    <mergeCell ref="R3:R4"/>
    <mergeCell ref="T3:W3"/>
    <mergeCell ref="X3:AA3"/>
    <mergeCell ref="AB3:AE3"/>
    <mergeCell ref="AF3:AI3"/>
    <mergeCell ref="AJ3:AM3"/>
    <mergeCell ref="AN3:AQ3"/>
    <mergeCell ref="AR3:AU3"/>
    <mergeCell ref="AV3:AY3"/>
    <mergeCell ref="S4:S5"/>
    <mergeCell ref="F5:R5"/>
    <mergeCell ref="T5:AI5"/>
    <mergeCell ref="AJ5:AY5"/>
    <mergeCell ref="AB6:AE6"/>
    <mergeCell ref="AJ6:AY6"/>
    <mergeCell ref="AB7:AE7"/>
    <mergeCell ref="AJ7:AY7"/>
    <mergeCell ref="A8:A10"/>
    <mergeCell ref="AJ9:AY9"/>
    <mergeCell ref="F12:R12"/>
    <mergeCell ref="AJ10:AY10"/>
    <mergeCell ref="AB13:AE13"/>
    <mergeCell ref="AJ13:AY13"/>
    <mergeCell ref="AB21:AE21"/>
    <mergeCell ref="AJ21:AY21"/>
    <mergeCell ref="A22:A24"/>
    <mergeCell ref="AJ23:AY24"/>
  </mergeCells>
  <dataValidations count="3">
    <dataValidation type="list" allowBlank="1" showInputMessage="1" showErrorMessage="1" sqref="AG6 AK10:AK12 AK8 AO8 AW8 AC9 AO10:AO12 AW10:AW12 AW25 AC12 AS12 Y25 AG25 AO25 AG8:AG13 Y6:Y13 U6:U13">
      <formula1>mod</formula1>
      <formula2>0</formula2>
    </dataValidation>
    <dataValidation type="list" allowBlank="1" showInputMessage="1" showErrorMessage="1" sqref="AH6 AL10:AL12 AL8 AP8 AX8 AD9 AP10:AP12 AX10:AX12 AX25 AD12 AT12 V25 Z25 AH25 AL25 AP25 AH8:AH13 Z6:Z13 V6:V13">
      <formula1>nat</formula1>
      <formula2>0</formula2>
    </dataValidation>
    <dataValidation type="list" allowBlank="1" showInputMessage="1" showErrorMessage="1" sqref="K25 K13 K6:K11">
      <formula1>sections_cnu</formula1>
      <formula2>0</formula2>
    </dataValidation>
  </dataValidations>
  <pageMargins left="0.23611111111111099" right="0.23611111111111099" top="0" bottom="0" header="0.51180555555555496" footer="0.51180555555555496"/>
  <pageSetup paperSize="8" firstPageNumber="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2"/>
  <sheetViews>
    <sheetView tabSelected="1" zoomScale="30" zoomScaleNormal="30" workbookViewId="0">
      <pane xSplit="1" ySplit="4" topLeftCell="L5" activePane="bottomRight" state="frozen"/>
      <selection pane="topRight" activeCell="AH1" sqref="AH1"/>
      <selection pane="bottomLeft" activeCell="A5" sqref="A5"/>
      <selection pane="bottomRight" activeCell="X6" sqref="X6"/>
    </sheetView>
  </sheetViews>
  <sheetFormatPr baseColWidth="10" defaultColWidth="11.5703125" defaultRowHeight="15" x14ac:dyDescent="0.25"/>
  <cols>
    <col min="1" max="1" width="28.85546875" style="1" customWidth="1"/>
    <col min="2" max="2" width="142.85546875" style="1" customWidth="1"/>
    <col min="3" max="3" width="56.42578125" style="2" customWidth="1"/>
    <col min="4" max="4" width="39.28515625" style="1" customWidth="1"/>
    <col min="5" max="5" width="47.7109375" style="1" customWidth="1"/>
    <col min="6" max="6" width="52" style="1" customWidth="1"/>
    <col min="7" max="7" width="12.140625" style="1" customWidth="1"/>
    <col min="8" max="8" width="14.140625" style="1" customWidth="1"/>
    <col min="9" max="9" width="11.5703125" style="1"/>
    <col min="10" max="10" width="11.140625" style="1" customWidth="1"/>
    <col min="11" max="14" width="9.140625" style="1" customWidth="1"/>
    <col min="15" max="15" width="31" style="1" customWidth="1"/>
    <col min="16" max="16" width="20.140625" style="1" customWidth="1"/>
    <col min="17" max="17" width="12.85546875" style="1" customWidth="1"/>
    <col min="18" max="18" width="23.7109375" style="1" customWidth="1"/>
    <col min="19" max="19" width="65" style="1" hidden="1" customWidth="1"/>
    <col min="20" max="20" width="103.42578125" style="1" customWidth="1"/>
    <col min="21" max="21" width="29.140625" style="1" customWidth="1"/>
    <col min="22" max="22" width="30.140625" style="1" customWidth="1"/>
    <col min="23" max="23" width="62.140625" style="1" customWidth="1"/>
    <col min="24" max="24" width="41.28515625" style="1" customWidth="1"/>
    <col min="25" max="25" width="40.7109375" style="1" customWidth="1"/>
    <col min="26" max="26" width="35.85546875" style="1" customWidth="1"/>
    <col min="27" max="27" width="45.85546875" style="1" customWidth="1"/>
    <col min="28" max="28" width="53.140625" style="1" customWidth="1"/>
    <col min="29" max="29" width="12.7109375" style="1" customWidth="1"/>
    <col min="30" max="30" width="32.42578125" style="1" customWidth="1"/>
    <col min="31" max="31" width="35.140625" style="1" customWidth="1"/>
    <col min="32" max="32" width="41.5703125" style="1" customWidth="1"/>
    <col min="33" max="33" width="30.85546875" style="1" customWidth="1"/>
    <col min="34" max="34" width="31.85546875" style="1" customWidth="1"/>
    <col min="35" max="35" width="39.7109375" style="1" customWidth="1"/>
    <col min="36" max="36" width="17.7109375" style="1" customWidth="1"/>
    <col min="37" max="37" width="18.7109375" style="1" customWidth="1"/>
    <col min="38" max="38" width="15.42578125" style="1" customWidth="1"/>
    <col min="39" max="40" width="20.140625" style="1" customWidth="1"/>
    <col min="41" max="41" width="15.42578125" style="1" customWidth="1"/>
    <col min="42" max="42" width="17.28515625" style="1" customWidth="1"/>
    <col min="43" max="43" width="31.5703125" style="1" customWidth="1"/>
    <col min="44" max="44" width="17.28515625" style="1" customWidth="1"/>
    <col min="45" max="45" width="14" style="1" customWidth="1"/>
    <col min="46" max="46" width="14.85546875" style="1" customWidth="1"/>
    <col min="47" max="47" width="14.42578125" style="1" customWidth="1"/>
    <col min="48" max="48" width="18.7109375" style="1" customWidth="1"/>
    <col min="49" max="49" width="17.7109375" style="1" customWidth="1"/>
    <col min="50" max="50" width="15.85546875" style="1" customWidth="1"/>
    <col min="51" max="51" width="19.7109375" style="1" customWidth="1"/>
    <col min="52" max="1017" width="11.5703125" style="1"/>
    <col min="1018" max="1024" width="9.140625" style="3" customWidth="1"/>
  </cols>
  <sheetData>
    <row r="1" spans="1:1017" ht="61.5" customHeight="1" x14ac:dyDescent="0.9">
      <c r="T1" s="360" t="s">
        <v>0</v>
      </c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  <c r="AJ1" s="360" t="s">
        <v>1</v>
      </c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  <c r="AY1" s="360"/>
    </row>
    <row r="2" spans="1:1017" s="3" customFormat="1" ht="84" customHeight="1" x14ac:dyDescent="0.2">
      <c r="A2" s="361" t="s">
        <v>2</v>
      </c>
      <c r="B2" s="362" t="s">
        <v>3</v>
      </c>
      <c r="C2" s="362" t="s">
        <v>4</v>
      </c>
      <c r="D2" s="363" t="s">
        <v>5</v>
      </c>
      <c r="E2" s="363" t="s">
        <v>6</v>
      </c>
      <c r="F2" s="363" t="s">
        <v>7</v>
      </c>
      <c r="G2" s="364" t="s">
        <v>8</v>
      </c>
      <c r="H2" s="365" t="s">
        <v>9</v>
      </c>
      <c r="I2" s="363" t="s">
        <v>10</v>
      </c>
      <c r="J2" s="363" t="s">
        <v>11</v>
      </c>
      <c r="K2" s="366" t="s">
        <v>12</v>
      </c>
      <c r="L2" s="366" t="s">
        <v>13</v>
      </c>
      <c r="M2" s="4"/>
      <c r="N2" s="4"/>
      <c r="O2" s="367" t="s">
        <v>14</v>
      </c>
      <c r="P2" s="367"/>
      <c r="Q2" s="367"/>
      <c r="R2" s="367"/>
      <c r="S2" s="5"/>
      <c r="T2" s="354" t="s">
        <v>15</v>
      </c>
      <c r="U2" s="354"/>
      <c r="V2" s="354"/>
      <c r="W2" s="354"/>
      <c r="X2" s="354"/>
      <c r="Y2" s="354"/>
      <c r="Z2" s="354"/>
      <c r="AA2" s="354"/>
      <c r="AB2" s="353" t="s">
        <v>16</v>
      </c>
      <c r="AC2" s="353"/>
      <c r="AD2" s="353"/>
      <c r="AE2" s="353"/>
      <c r="AF2" s="353"/>
      <c r="AG2" s="353"/>
      <c r="AH2" s="353"/>
      <c r="AI2" s="353"/>
      <c r="AJ2" s="354" t="s">
        <v>15</v>
      </c>
      <c r="AK2" s="354"/>
      <c r="AL2" s="354"/>
      <c r="AM2" s="354"/>
      <c r="AN2" s="354"/>
      <c r="AO2" s="354"/>
      <c r="AP2" s="354"/>
      <c r="AQ2" s="354"/>
      <c r="AR2" s="353" t="s">
        <v>16</v>
      </c>
      <c r="AS2" s="353"/>
      <c r="AT2" s="353"/>
      <c r="AU2" s="353"/>
      <c r="AV2" s="353"/>
      <c r="AW2" s="353"/>
      <c r="AX2" s="353"/>
      <c r="AY2" s="353"/>
      <c r="AMC2" s="1"/>
    </row>
    <row r="3" spans="1:1017" s="3" customFormat="1" ht="32.1" customHeight="1" x14ac:dyDescent="0.2">
      <c r="A3" s="361"/>
      <c r="B3" s="362"/>
      <c r="C3" s="362"/>
      <c r="D3" s="363"/>
      <c r="E3" s="363"/>
      <c r="F3" s="363"/>
      <c r="G3" s="364"/>
      <c r="H3" s="365"/>
      <c r="I3" s="363"/>
      <c r="J3" s="363"/>
      <c r="K3" s="366"/>
      <c r="L3" s="366"/>
      <c r="M3" s="6" t="s">
        <v>17</v>
      </c>
      <c r="N3" s="6" t="s">
        <v>18</v>
      </c>
      <c r="O3" s="355" t="s">
        <v>19</v>
      </c>
      <c r="P3" s="355" t="s">
        <v>20</v>
      </c>
      <c r="Q3" s="355" t="s">
        <v>21</v>
      </c>
      <c r="R3" s="356" t="s">
        <v>22</v>
      </c>
      <c r="S3" s="7"/>
      <c r="T3" s="357" t="s">
        <v>23</v>
      </c>
      <c r="U3" s="357"/>
      <c r="V3" s="357"/>
      <c r="W3" s="357"/>
      <c r="X3" s="358" t="s">
        <v>24</v>
      </c>
      <c r="Y3" s="358"/>
      <c r="Z3" s="358"/>
      <c r="AA3" s="358"/>
      <c r="AB3" s="357" t="s">
        <v>23</v>
      </c>
      <c r="AC3" s="357"/>
      <c r="AD3" s="357"/>
      <c r="AE3" s="357"/>
      <c r="AF3" s="358" t="s">
        <v>24</v>
      </c>
      <c r="AG3" s="358"/>
      <c r="AH3" s="358"/>
      <c r="AI3" s="358"/>
      <c r="AJ3" s="357" t="s">
        <v>23</v>
      </c>
      <c r="AK3" s="357"/>
      <c r="AL3" s="357"/>
      <c r="AM3" s="357"/>
      <c r="AN3" s="358" t="s">
        <v>24</v>
      </c>
      <c r="AO3" s="358"/>
      <c r="AP3" s="358"/>
      <c r="AQ3" s="358"/>
      <c r="AR3" s="357" t="s">
        <v>23</v>
      </c>
      <c r="AS3" s="357"/>
      <c r="AT3" s="357"/>
      <c r="AU3" s="357"/>
      <c r="AV3" s="358" t="s">
        <v>24</v>
      </c>
      <c r="AW3" s="358"/>
      <c r="AX3" s="358"/>
      <c r="AY3" s="358"/>
      <c r="AMC3" s="1"/>
    </row>
    <row r="4" spans="1:1017" s="3" customFormat="1" ht="57.95" customHeight="1" x14ac:dyDescent="0.2">
      <c r="A4" s="361"/>
      <c r="B4" s="362"/>
      <c r="C4" s="362"/>
      <c r="D4" s="363"/>
      <c r="E4" s="363"/>
      <c r="F4" s="363"/>
      <c r="G4" s="364"/>
      <c r="H4" s="365"/>
      <c r="I4" s="363"/>
      <c r="J4" s="363"/>
      <c r="K4" s="366"/>
      <c r="L4" s="366"/>
      <c r="M4" s="8"/>
      <c r="N4" s="8"/>
      <c r="O4" s="355"/>
      <c r="P4" s="355"/>
      <c r="Q4" s="355"/>
      <c r="R4" s="356"/>
      <c r="S4" s="359" t="s">
        <v>25</v>
      </c>
      <c r="T4" s="9" t="s">
        <v>26</v>
      </c>
      <c r="U4" s="9" t="s">
        <v>27</v>
      </c>
      <c r="V4" s="9" t="s">
        <v>28</v>
      </c>
      <c r="W4" s="9" t="s">
        <v>29</v>
      </c>
      <c r="X4" s="10" t="s">
        <v>30</v>
      </c>
      <c r="Y4" s="10" t="s">
        <v>27</v>
      </c>
      <c r="Z4" s="10" t="s">
        <v>28</v>
      </c>
      <c r="AA4" s="10" t="s">
        <v>29</v>
      </c>
      <c r="AB4" s="9" t="s">
        <v>26</v>
      </c>
      <c r="AC4" s="9" t="s">
        <v>27</v>
      </c>
      <c r="AD4" s="9" t="s">
        <v>28</v>
      </c>
      <c r="AE4" s="9" t="s">
        <v>29</v>
      </c>
      <c r="AF4" s="10" t="s">
        <v>30</v>
      </c>
      <c r="AG4" s="10" t="s">
        <v>27</v>
      </c>
      <c r="AH4" s="10" t="s">
        <v>28</v>
      </c>
      <c r="AI4" s="10" t="s">
        <v>29</v>
      </c>
      <c r="AJ4" s="9" t="s">
        <v>26</v>
      </c>
      <c r="AK4" s="9" t="s">
        <v>27</v>
      </c>
      <c r="AL4" s="9" t="s">
        <v>28</v>
      </c>
      <c r="AM4" s="9" t="s">
        <v>29</v>
      </c>
      <c r="AN4" s="10" t="s">
        <v>30</v>
      </c>
      <c r="AO4" s="10" t="s">
        <v>27</v>
      </c>
      <c r="AP4" s="10" t="s">
        <v>28</v>
      </c>
      <c r="AQ4" s="10" t="s">
        <v>29</v>
      </c>
      <c r="AR4" s="9" t="s">
        <v>26</v>
      </c>
      <c r="AS4" s="9" t="s">
        <v>27</v>
      </c>
      <c r="AT4" s="9" t="s">
        <v>28</v>
      </c>
      <c r="AU4" s="9" t="s">
        <v>29</v>
      </c>
      <c r="AV4" s="10" t="s">
        <v>30</v>
      </c>
      <c r="AW4" s="10" t="s">
        <v>27</v>
      </c>
      <c r="AX4" s="10" t="s">
        <v>28</v>
      </c>
      <c r="AY4" s="10" t="s">
        <v>29</v>
      </c>
      <c r="AMC4" s="1"/>
    </row>
    <row r="5" spans="1:1017" s="15" customFormat="1" ht="119.45" customHeight="1" x14ac:dyDescent="0.25">
      <c r="A5" s="11"/>
      <c r="B5" s="12" t="s">
        <v>120</v>
      </c>
      <c r="C5" s="12"/>
      <c r="D5" s="13" t="s">
        <v>32</v>
      </c>
      <c r="E5" s="14"/>
      <c r="F5" s="351" t="s">
        <v>33</v>
      </c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9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MC5" s="16"/>
    </row>
    <row r="6" spans="1:1017" s="36" customFormat="1" ht="210.6" customHeight="1" x14ac:dyDescent="0.2">
      <c r="A6" s="17" t="s">
        <v>34</v>
      </c>
      <c r="B6" s="275" t="s">
        <v>208</v>
      </c>
      <c r="C6" s="278" t="s">
        <v>236</v>
      </c>
      <c r="D6" s="288" t="s">
        <v>209</v>
      </c>
      <c r="E6" s="282" t="s">
        <v>158</v>
      </c>
      <c r="F6" s="282" t="s">
        <v>210</v>
      </c>
      <c r="G6" s="282"/>
      <c r="H6" s="284"/>
      <c r="I6" s="282">
        <v>9</v>
      </c>
      <c r="J6" s="282">
        <v>9</v>
      </c>
      <c r="K6" s="283"/>
      <c r="L6" s="284"/>
      <c r="M6" s="284"/>
      <c r="N6" s="285"/>
      <c r="O6" s="286">
        <v>39</v>
      </c>
      <c r="P6" s="286">
        <v>28</v>
      </c>
      <c r="Q6" s="289"/>
      <c r="R6" s="287">
        <v>8</v>
      </c>
      <c r="S6" s="282"/>
      <c r="T6" s="288" t="s">
        <v>219</v>
      </c>
      <c r="U6" s="287" t="s">
        <v>95</v>
      </c>
      <c r="V6" s="287" t="s">
        <v>41</v>
      </c>
      <c r="W6" s="290" t="s">
        <v>211</v>
      </c>
      <c r="X6" s="288" t="s">
        <v>212</v>
      </c>
      <c r="Y6" s="287" t="s">
        <v>213</v>
      </c>
      <c r="Z6" s="287" t="s">
        <v>41</v>
      </c>
      <c r="AA6" s="287" t="s">
        <v>214</v>
      </c>
      <c r="AB6" s="368" t="s">
        <v>241</v>
      </c>
      <c r="AC6" s="368"/>
      <c r="AD6" s="368"/>
      <c r="AE6" s="368"/>
      <c r="AF6" s="291">
        <v>1</v>
      </c>
      <c r="AG6" s="287" t="s">
        <v>43</v>
      </c>
      <c r="AH6" s="287" t="s">
        <v>41</v>
      </c>
      <c r="AI6" s="288" t="s">
        <v>215</v>
      </c>
      <c r="AJ6" s="369" t="s">
        <v>46</v>
      </c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1"/>
      <c r="AMC6" s="37"/>
    </row>
    <row r="7" spans="1:1017" s="36" customFormat="1" ht="210.6" customHeight="1" x14ac:dyDescent="0.2">
      <c r="A7" s="17" t="s">
        <v>34</v>
      </c>
      <c r="B7" s="292" t="s">
        <v>216</v>
      </c>
      <c r="C7" s="278"/>
      <c r="D7" s="293" t="s">
        <v>217</v>
      </c>
      <c r="E7" s="293" t="s">
        <v>158</v>
      </c>
      <c r="F7" s="276" t="s">
        <v>218</v>
      </c>
      <c r="G7" s="293"/>
      <c r="H7" s="294"/>
      <c r="I7" s="295"/>
      <c r="J7" s="293"/>
      <c r="K7" s="296"/>
      <c r="L7" s="297"/>
      <c r="M7" s="298"/>
      <c r="N7" s="299"/>
      <c r="O7" s="300"/>
      <c r="P7" s="300">
        <v>24</v>
      </c>
      <c r="Q7" s="277"/>
      <c r="R7" s="301"/>
      <c r="S7" s="302"/>
      <c r="T7" s="303"/>
      <c r="U7" s="304"/>
      <c r="V7" s="305"/>
      <c r="W7" s="304"/>
      <c r="X7" s="304"/>
      <c r="Y7" s="304"/>
      <c r="Z7" s="305"/>
      <c r="AA7" s="305"/>
      <c r="AB7" s="306"/>
      <c r="AC7" s="306"/>
      <c r="AD7" s="306"/>
      <c r="AE7" s="306"/>
      <c r="AF7" s="304"/>
      <c r="AG7" s="304"/>
      <c r="AH7" s="305"/>
      <c r="AI7" s="305"/>
      <c r="AJ7" s="303"/>
      <c r="AK7" s="304"/>
      <c r="AL7" s="305"/>
      <c r="AM7" s="304"/>
      <c r="AN7" s="304"/>
      <c r="AO7" s="304"/>
      <c r="AP7" s="305"/>
      <c r="AQ7" s="305"/>
      <c r="AR7" s="306"/>
      <c r="AS7" s="306"/>
      <c r="AT7" s="306"/>
      <c r="AU7" s="306"/>
      <c r="AV7" s="304"/>
      <c r="AW7" s="304"/>
      <c r="AX7" s="305"/>
      <c r="AY7" s="305"/>
      <c r="AMC7" s="37"/>
    </row>
    <row r="8" spans="1:1017" s="36" customFormat="1" ht="210.6" customHeight="1" x14ac:dyDescent="0.2">
      <c r="A8" s="38" t="s">
        <v>34</v>
      </c>
      <c r="B8" s="39" t="s">
        <v>121</v>
      </c>
      <c r="C8" s="40" t="s">
        <v>122</v>
      </c>
      <c r="D8" s="41"/>
      <c r="E8" s="42"/>
      <c r="F8" s="43" t="s">
        <v>37</v>
      </c>
      <c r="G8" s="44"/>
      <c r="H8" s="45"/>
      <c r="I8" s="46">
        <v>9</v>
      </c>
      <c r="J8" s="46">
        <v>9</v>
      </c>
      <c r="K8" s="47"/>
      <c r="L8" s="48"/>
      <c r="M8" s="48"/>
      <c r="N8" s="49"/>
      <c r="O8" s="50">
        <v>26</v>
      </c>
      <c r="P8" s="50">
        <v>49</v>
      </c>
      <c r="Q8" s="51"/>
      <c r="R8" s="51"/>
      <c r="S8" s="52"/>
      <c r="T8" s="53" t="s">
        <v>123</v>
      </c>
      <c r="U8" s="54" t="s">
        <v>124</v>
      </c>
      <c r="V8" s="133" t="s">
        <v>41</v>
      </c>
      <c r="W8" s="54" t="s">
        <v>125</v>
      </c>
      <c r="X8" s="53">
        <v>1</v>
      </c>
      <c r="Y8" s="55" t="s">
        <v>43</v>
      </c>
      <c r="Z8" s="133" t="s">
        <v>45</v>
      </c>
      <c r="AA8" s="133" t="s">
        <v>126</v>
      </c>
      <c r="AB8" s="347" t="s">
        <v>242</v>
      </c>
      <c r="AC8" s="347"/>
      <c r="AD8" s="347"/>
      <c r="AE8" s="347"/>
      <c r="AF8" s="53">
        <v>1</v>
      </c>
      <c r="AG8" s="55" t="s">
        <v>43</v>
      </c>
      <c r="AH8" s="133" t="s">
        <v>127</v>
      </c>
      <c r="AI8" s="133" t="s">
        <v>126</v>
      </c>
      <c r="AJ8" s="344" t="s">
        <v>46</v>
      </c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MC8" s="37"/>
    </row>
    <row r="9" spans="1:1017" s="36" customFormat="1" ht="210.6" customHeight="1" x14ac:dyDescent="0.2">
      <c r="A9" s="348" t="s">
        <v>34</v>
      </c>
      <c r="B9" s="57" t="s">
        <v>59</v>
      </c>
      <c r="C9" s="58" t="s">
        <v>60</v>
      </c>
      <c r="D9" s="59"/>
      <c r="E9" s="60"/>
      <c r="F9" s="61"/>
      <c r="G9" s="62"/>
      <c r="H9" s="63"/>
      <c r="I9" s="64" t="s">
        <v>38</v>
      </c>
      <c r="J9" s="64" t="s">
        <v>38</v>
      </c>
      <c r="K9" s="65"/>
      <c r="L9" s="66"/>
      <c r="M9" s="66"/>
      <c r="N9" s="67"/>
      <c r="O9" s="68"/>
      <c r="P9" s="68"/>
      <c r="Q9" s="69"/>
      <c r="R9" s="69"/>
      <c r="S9" s="70"/>
      <c r="T9" s="71"/>
      <c r="U9" s="72"/>
      <c r="V9" s="72"/>
      <c r="W9" s="73"/>
      <c r="X9" s="74"/>
      <c r="Y9" s="74"/>
      <c r="Z9" s="72"/>
      <c r="AA9" s="72"/>
      <c r="AB9" s="75"/>
      <c r="AC9" s="76"/>
      <c r="AD9" s="76"/>
      <c r="AE9" s="77"/>
      <c r="AF9" s="74"/>
      <c r="AG9" s="74"/>
      <c r="AH9" s="72"/>
      <c r="AI9" s="72"/>
      <c r="AJ9" s="71"/>
      <c r="AK9" s="72"/>
      <c r="AL9" s="72"/>
      <c r="AM9" s="73"/>
      <c r="AN9" s="74"/>
      <c r="AO9" s="74"/>
      <c r="AP9" s="72"/>
      <c r="AQ9" s="72"/>
      <c r="AR9" s="75"/>
      <c r="AS9" s="76"/>
      <c r="AT9" s="76"/>
      <c r="AU9" s="77"/>
      <c r="AV9" s="74"/>
      <c r="AW9" s="74"/>
      <c r="AX9" s="72"/>
      <c r="AY9" s="72"/>
      <c r="AMC9" s="37"/>
    </row>
    <row r="10" spans="1:1017" s="36" customFormat="1" ht="60" customHeight="1" x14ac:dyDescent="0.2">
      <c r="A10" s="348"/>
      <c r="B10" s="78" t="s">
        <v>128</v>
      </c>
      <c r="C10" s="58"/>
      <c r="D10" s="59"/>
      <c r="E10" s="68" t="s">
        <v>62</v>
      </c>
      <c r="F10" s="61"/>
      <c r="G10" s="62"/>
      <c r="H10" s="63"/>
      <c r="I10" s="64" t="s">
        <v>63</v>
      </c>
      <c r="J10" s="64" t="s">
        <v>63</v>
      </c>
      <c r="K10" s="65"/>
      <c r="L10" s="66"/>
      <c r="M10" s="66"/>
      <c r="N10" s="67"/>
      <c r="O10" s="69">
        <v>77</v>
      </c>
      <c r="P10" s="68">
        <v>3</v>
      </c>
      <c r="Q10" s="69"/>
      <c r="R10" s="69"/>
      <c r="S10" s="70"/>
      <c r="T10" s="71">
        <v>1</v>
      </c>
      <c r="U10" s="72" t="s">
        <v>43</v>
      </c>
      <c r="V10" s="72" t="s">
        <v>41</v>
      </c>
      <c r="W10" s="73" t="s">
        <v>64</v>
      </c>
      <c r="X10" s="71">
        <v>1</v>
      </c>
      <c r="Y10" s="72" t="s">
        <v>43</v>
      </c>
      <c r="Z10" s="72" t="s">
        <v>41</v>
      </c>
      <c r="AA10" s="73" t="s">
        <v>64</v>
      </c>
      <c r="AB10" s="71">
        <v>1</v>
      </c>
      <c r="AC10" s="72" t="s">
        <v>43</v>
      </c>
      <c r="AD10" s="72" t="s">
        <v>41</v>
      </c>
      <c r="AE10" s="73" t="s">
        <v>64</v>
      </c>
      <c r="AF10" s="71">
        <v>1</v>
      </c>
      <c r="AG10" s="72" t="s">
        <v>43</v>
      </c>
      <c r="AH10" s="72" t="s">
        <v>41</v>
      </c>
      <c r="AI10" s="73" t="s">
        <v>64</v>
      </c>
      <c r="AJ10" s="346" t="s">
        <v>46</v>
      </c>
      <c r="AK10" s="346"/>
      <c r="AL10" s="346"/>
      <c r="AM10" s="346"/>
      <c r="AN10" s="346"/>
      <c r="AO10" s="346"/>
      <c r="AP10" s="346"/>
      <c r="AQ10" s="346"/>
      <c r="AR10" s="346"/>
      <c r="AS10" s="346"/>
      <c r="AT10" s="346"/>
      <c r="AU10" s="346"/>
      <c r="AV10" s="346"/>
      <c r="AW10" s="346"/>
      <c r="AX10" s="346"/>
      <c r="AY10" s="346"/>
      <c r="AMC10" s="37"/>
    </row>
    <row r="11" spans="1:1017" s="36" customFormat="1" ht="69" x14ac:dyDescent="0.45">
      <c r="A11" s="348"/>
      <c r="B11" s="79" t="s">
        <v>65</v>
      </c>
      <c r="C11" s="263" t="s">
        <v>206</v>
      </c>
      <c r="D11" s="59"/>
      <c r="E11" s="60"/>
      <c r="F11" s="61"/>
      <c r="G11" s="62"/>
      <c r="H11" s="63"/>
      <c r="I11" s="64" t="s">
        <v>66</v>
      </c>
      <c r="J11" s="64" t="s">
        <v>66</v>
      </c>
      <c r="K11" s="65"/>
      <c r="L11" s="66"/>
      <c r="M11" s="66"/>
      <c r="N11" s="67"/>
      <c r="O11" s="68">
        <v>15</v>
      </c>
      <c r="P11" s="68"/>
      <c r="Q11" s="69"/>
      <c r="R11" s="69"/>
      <c r="S11" s="70"/>
      <c r="T11" s="269">
        <v>1</v>
      </c>
      <c r="U11" s="264" t="s">
        <v>43</v>
      </c>
      <c r="V11" s="270" t="s">
        <v>41</v>
      </c>
      <c r="W11" s="74" t="s">
        <v>64</v>
      </c>
      <c r="X11" s="271">
        <v>1</v>
      </c>
      <c r="Y11" s="74" t="s">
        <v>43</v>
      </c>
      <c r="Z11" s="270" t="s">
        <v>41</v>
      </c>
      <c r="AA11" s="264" t="s">
        <v>64</v>
      </c>
      <c r="AB11" s="272">
        <v>1</v>
      </c>
      <c r="AC11" s="76" t="s">
        <v>43</v>
      </c>
      <c r="AD11" s="273" t="s">
        <v>41</v>
      </c>
      <c r="AE11" s="77" t="s">
        <v>64</v>
      </c>
      <c r="AF11" s="271">
        <v>1</v>
      </c>
      <c r="AG11" s="74" t="s">
        <v>43</v>
      </c>
      <c r="AH11" s="270" t="s">
        <v>41</v>
      </c>
      <c r="AI11" s="264" t="s">
        <v>64</v>
      </c>
      <c r="AJ11" s="350" t="s">
        <v>207</v>
      </c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MC11" s="37"/>
    </row>
    <row r="12" spans="1:1017" s="36" customFormat="1" ht="192" customHeight="1" x14ac:dyDescent="0.2">
      <c r="A12" s="80" t="s">
        <v>34</v>
      </c>
      <c r="B12" s="81" t="s">
        <v>67</v>
      </c>
      <c r="C12" s="82" t="s">
        <v>112</v>
      </c>
      <c r="D12" s="83"/>
      <c r="E12" s="84"/>
      <c r="F12" s="85" t="s">
        <v>37</v>
      </c>
      <c r="G12" s="86"/>
      <c r="H12" s="87"/>
      <c r="I12" s="88" t="s">
        <v>69</v>
      </c>
      <c r="J12" s="88" t="s">
        <v>69</v>
      </c>
      <c r="K12" s="88"/>
      <c r="L12" s="89"/>
      <c r="M12" s="89"/>
      <c r="N12" s="90"/>
      <c r="O12" s="91"/>
      <c r="P12" s="91">
        <v>24</v>
      </c>
      <c r="Q12" s="92"/>
      <c r="R12" s="92"/>
      <c r="S12" s="93"/>
      <c r="T12" s="94" t="s">
        <v>70</v>
      </c>
      <c r="U12" s="95" t="s">
        <v>71</v>
      </c>
      <c r="V12" s="95" t="s">
        <v>72</v>
      </c>
      <c r="W12" s="95" t="s">
        <v>73</v>
      </c>
      <c r="X12" s="94">
        <v>1</v>
      </c>
      <c r="Y12" s="96" t="s">
        <v>43</v>
      </c>
      <c r="Z12" s="97" t="s">
        <v>41</v>
      </c>
      <c r="AA12" s="97" t="s">
        <v>64</v>
      </c>
      <c r="AB12" s="94">
        <v>1</v>
      </c>
      <c r="AC12" s="95" t="s">
        <v>43</v>
      </c>
      <c r="AD12" s="95" t="s">
        <v>41</v>
      </c>
      <c r="AE12" s="95" t="s">
        <v>74</v>
      </c>
      <c r="AF12" s="94">
        <v>1</v>
      </c>
      <c r="AG12" s="96" t="s">
        <v>43</v>
      </c>
      <c r="AH12" s="97" t="s">
        <v>41</v>
      </c>
      <c r="AI12" s="97" t="s">
        <v>74</v>
      </c>
      <c r="AJ12" s="94" t="s">
        <v>75</v>
      </c>
      <c r="AK12" s="95" t="s">
        <v>76</v>
      </c>
      <c r="AL12" s="95" t="s">
        <v>72</v>
      </c>
      <c r="AM12" s="95" t="s">
        <v>77</v>
      </c>
      <c r="AN12" s="94">
        <v>1</v>
      </c>
      <c r="AO12" s="96" t="s">
        <v>43</v>
      </c>
      <c r="AP12" s="97" t="s">
        <v>41</v>
      </c>
      <c r="AQ12" s="97" t="s">
        <v>64</v>
      </c>
      <c r="AR12" s="94">
        <v>1</v>
      </c>
      <c r="AS12" s="95" t="s">
        <v>43</v>
      </c>
      <c r="AT12" s="95" t="s">
        <v>41</v>
      </c>
      <c r="AU12" s="95" t="s">
        <v>78</v>
      </c>
      <c r="AV12" s="94">
        <v>1</v>
      </c>
      <c r="AW12" s="96" t="s">
        <v>43</v>
      </c>
      <c r="AX12" s="97" t="s">
        <v>41</v>
      </c>
      <c r="AY12" s="97" t="s">
        <v>78</v>
      </c>
      <c r="AMC12" s="37"/>
    </row>
    <row r="13" spans="1:1017" s="101" customFormat="1" ht="111" customHeight="1" x14ac:dyDescent="0.25">
      <c r="A13" s="11"/>
      <c r="B13" s="12" t="s">
        <v>129</v>
      </c>
      <c r="C13" s="12"/>
      <c r="D13" s="13" t="s">
        <v>32</v>
      </c>
      <c r="E13" s="98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99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</row>
    <row r="14" spans="1:1017" ht="105.75" hidden="1" customHeight="1" x14ac:dyDescent="0.9">
      <c r="B14" s="109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2"/>
      <c r="P14" s="112"/>
      <c r="Q14" s="112"/>
      <c r="R14" s="112"/>
      <c r="S14" s="112"/>
      <c r="T14" s="113"/>
      <c r="U14" s="113" t="s">
        <v>89</v>
      </c>
      <c r="V14" s="113" t="s">
        <v>41</v>
      </c>
      <c r="W14" s="113" t="s">
        <v>90</v>
      </c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 t="s">
        <v>89</v>
      </c>
      <c r="AL14" s="113" t="s">
        <v>41</v>
      </c>
      <c r="AM14" s="113" t="s">
        <v>90</v>
      </c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</row>
    <row r="15" spans="1:1017" ht="61.5" hidden="1" customHeight="1" x14ac:dyDescent="0.9">
      <c r="B15" s="109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2"/>
      <c r="P15" s="112"/>
      <c r="Q15" s="112"/>
      <c r="R15" s="112"/>
      <c r="S15" s="112"/>
      <c r="T15" s="113"/>
      <c r="U15" s="113" t="s">
        <v>92</v>
      </c>
      <c r="V15" s="113" t="s">
        <v>41</v>
      </c>
      <c r="W15" s="113" t="s">
        <v>93</v>
      </c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 t="s">
        <v>92</v>
      </c>
      <c r="AL15" s="113" t="s">
        <v>41</v>
      </c>
      <c r="AM15" s="113" t="s">
        <v>93</v>
      </c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</row>
    <row r="16" spans="1:1017" ht="61.5" hidden="1" customHeight="1" x14ac:dyDescent="0.9">
      <c r="B16" s="109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2"/>
      <c r="P16" s="112"/>
      <c r="Q16" s="112"/>
      <c r="R16" s="112"/>
      <c r="S16" s="112"/>
      <c r="T16" s="113"/>
      <c r="U16" s="113" t="s">
        <v>95</v>
      </c>
      <c r="V16" s="113" t="s">
        <v>41</v>
      </c>
      <c r="W16" s="113" t="s">
        <v>96</v>
      </c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 t="s">
        <v>95</v>
      </c>
      <c r="AL16" s="113" t="s">
        <v>41</v>
      </c>
      <c r="AM16" s="113" t="s">
        <v>96</v>
      </c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</row>
    <row r="17" spans="1:1024" ht="61.5" hidden="1" customHeight="1" x14ac:dyDescent="0.9">
      <c r="B17" s="114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112"/>
      <c r="Q17" s="112"/>
      <c r="R17" s="112"/>
      <c r="S17" s="112"/>
      <c r="T17" s="113"/>
      <c r="U17" s="113" t="s">
        <v>95</v>
      </c>
      <c r="V17" s="113" t="s">
        <v>41</v>
      </c>
      <c r="W17" s="113" t="s">
        <v>93</v>
      </c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 t="s">
        <v>95</v>
      </c>
      <c r="AL17" s="113" t="s">
        <v>41</v>
      </c>
      <c r="AM17" s="113" t="s">
        <v>93</v>
      </c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</row>
    <row r="18" spans="1:1024" ht="61.5" hidden="1" customHeight="1" x14ac:dyDescent="0.9">
      <c r="B18" s="114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112"/>
      <c r="Q18" s="112"/>
      <c r="R18" s="112"/>
      <c r="S18" s="112"/>
      <c r="T18" s="113"/>
      <c r="U18" s="113" t="s">
        <v>95</v>
      </c>
      <c r="V18" s="113" t="s">
        <v>41</v>
      </c>
      <c r="W18" s="113" t="s">
        <v>93</v>
      </c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 t="s">
        <v>95</v>
      </c>
      <c r="AL18" s="113" t="s">
        <v>41</v>
      </c>
      <c r="AM18" s="113" t="s">
        <v>93</v>
      </c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</row>
    <row r="19" spans="1:1024" ht="61.5" hidden="1" customHeight="1" x14ac:dyDescent="0.9">
      <c r="B19" s="115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6"/>
      <c r="P19" s="116"/>
      <c r="Q19" s="116"/>
      <c r="R19" s="112"/>
      <c r="S19" s="112"/>
      <c r="T19" s="113"/>
      <c r="U19" s="113" t="s">
        <v>100</v>
      </c>
      <c r="V19" s="113" t="s">
        <v>41</v>
      </c>
      <c r="W19" s="113" t="s">
        <v>101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 t="s">
        <v>100</v>
      </c>
      <c r="AL19" s="113" t="s">
        <v>41</v>
      </c>
      <c r="AM19" s="113" t="s">
        <v>101</v>
      </c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</row>
    <row r="20" spans="1:1024" ht="61.5" hidden="1" customHeight="1" x14ac:dyDescent="0.25">
      <c r="B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1024" ht="232.5" x14ac:dyDescent="0.25">
      <c r="A21" s="102" t="s">
        <v>81</v>
      </c>
      <c r="B21" s="321" t="s">
        <v>225</v>
      </c>
      <c r="C21" s="278" t="s">
        <v>229</v>
      </c>
      <c r="D21" s="307"/>
      <c r="E21" s="308" t="s">
        <v>158</v>
      </c>
      <c r="F21" s="308" t="s">
        <v>220</v>
      </c>
      <c r="G21" s="308"/>
      <c r="H21" s="309"/>
      <c r="I21" s="308">
        <v>14</v>
      </c>
      <c r="J21" s="308">
        <v>14</v>
      </c>
      <c r="K21" s="310"/>
      <c r="L21" s="309"/>
      <c r="M21" s="309"/>
      <c r="N21" s="311"/>
      <c r="O21" s="312">
        <v>46</v>
      </c>
      <c r="P21" s="312">
        <v>49</v>
      </c>
      <c r="Q21" s="312"/>
      <c r="R21" s="313">
        <v>20</v>
      </c>
      <c r="S21" s="313"/>
      <c r="T21" s="308" t="s">
        <v>221</v>
      </c>
      <c r="U21" s="312" t="s">
        <v>95</v>
      </c>
      <c r="V21" s="312" t="s">
        <v>41</v>
      </c>
      <c r="W21" s="308" t="s">
        <v>222</v>
      </c>
      <c r="X21" s="314" t="s">
        <v>223</v>
      </c>
      <c r="Y21" s="312" t="s">
        <v>95</v>
      </c>
      <c r="Z21" s="312" t="s">
        <v>41</v>
      </c>
      <c r="AA21" s="308" t="s">
        <v>224</v>
      </c>
      <c r="AB21" s="376" t="s">
        <v>241</v>
      </c>
      <c r="AC21" s="377"/>
      <c r="AD21" s="377"/>
      <c r="AE21" s="377"/>
      <c r="AF21" s="377"/>
      <c r="AG21" s="377"/>
      <c r="AH21" s="377"/>
      <c r="AI21" s="378"/>
      <c r="AJ21" s="379" t="s">
        <v>46</v>
      </c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1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6"/>
      <c r="AME21" s="36"/>
      <c r="AMF21" s="36"/>
      <c r="AMG21" s="36"/>
      <c r="AMH21" s="36"/>
      <c r="AMI21" s="36"/>
      <c r="AMJ21" s="36"/>
    </row>
    <row r="22" spans="1:1024" ht="46.5" x14ac:dyDescent="0.25">
      <c r="A22" s="102" t="s">
        <v>81</v>
      </c>
      <c r="B22" s="322" t="s">
        <v>226</v>
      </c>
      <c r="C22" s="278"/>
      <c r="D22" s="280" t="s">
        <v>227</v>
      </c>
      <c r="E22" s="323"/>
      <c r="F22" s="324" t="s">
        <v>228</v>
      </c>
      <c r="G22" s="323"/>
      <c r="H22" s="325"/>
      <c r="I22" s="324"/>
      <c r="J22" s="323"/>
      <c r="K22" s="326"/>
      <c r="L22" s="325"/>
      <c r="M22" s="327"/>
      <c r="N22" s="279"/>
      <c r="O22" s="281"/>
      <c r="P22" s="330">
        <v>24</v>
      </c>
      <c r="Q22" s="328"/>
      <c r="R22" s="329"/>
      <c r="S22" s="329"/>
      <c r="T22" s="308"/>
      <c r="U22" s="312"/>
      <c r="V22" s="312"/>
      <c r="W22" s="308"/>
      <c r="X22" s="314"/>
      <c r="Y22" s="312"/>
      <c r="Z22" s="312"/>
      <c r="AA22" s="308"/>
      <c r="AB22" s="315"/>
      <c r="AC22" s="316"/>
      <c r="AD22" s="316"/>
      <c r="AE22" s="316"/>
      <c r="AF22" s="316"/>
      <c r="AG22" s="316"/>
      <c r="AH22" s="316"/>
      <c r="AI22" s="317"/>
      <c r="AJ22" s="318"/>
      <c r="AK22" s="319"/>
      <c r="AL22" s="319"/>
      <c r="AM22" s="319"/>
      <c r="AN22" s="319"/>
      <c r="AO22" s="319"/>
      <c r="AP22" s="319"/>
      <c r="AQ22" s="319"/>
      <c r="AR22" s="319"/>
      <c r="AS22" s="319"/>
      <c r="AT22" s="319"/>
      <c r="AU22" s="319"/>
      <c r="AV22" s="319"/>
      <c r="AW22" s="319"/>
      <c r="AX22" s="319"/>
      <c r="AY22" s="320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  <c r="AJS22" s="37"/>
      <c r="AJT22" s="37"/>
      <c r="AJU22" s="37"/>
      <c r="AJV22" s="37"/>
      <c r="AJW22" s="37"/>
      <c r="AJX22" s="37"/>
      <c r="AJY22" s="37"/>
      <c r="AJZ22" s="37"/>
      <c r="AKA22" s="37"/>
      <c r="AKB22" s="37"/>
      <c r="AKC22" s="37"/>
      <c r="AKD22" s="37"/>
      <c r="AKE22" s="37"/>
      <c r="AKF22" s="37"/>
      <c r="AKG22" s="37"/>
      <c r="AKH22" s="37"/>
      <c r="AKI22" s="37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  <c r="ALU22" s="37"/>
      <c r="ALV22" s="37"/>
      <c r="ALW22" s="37"/>
      <c r="ALX22" s="37"/>
      <c r="ALY22" s="37"/>
      <c r="ALZ22" s="37"/>
      <c r="AMA22" s="37"/>
      <c r="AMB22" s="37"/>
      <c r="AMC22" s="37"/>
      <c r="AMD22" s="36"/>
      <c r="AME22" s="36"/>
      <c r="AMF22" s="36"/>
      <c r="AMG22" s="36"/>
      <c r="AMH22" s="36"/>
      <c r="AMI22" s="36"/>
      <c r="AMJ22" s="36"/>
    </row>
    <row r="23" spans="1:1024" ht="172.5" x14ac:dyDescent="0.25">
      <c r="A23" s="102" t="s">
        <v>81</v>
      </c>
      <c r="B23" s="275" t="s">
        <v>235</v>
      </c>
      <c r="C23" s="278" t="s">
        <v>229</v>
      </c>
      <c r="D23" s="280"/>
      <c r="E23" s="323"/>
      <c r="F23" s="323" t="s">
        <v>230</v>
      </c>
      <c r="G23" s="323"/>
      <c r="H23" s="325"/>
      <c r="I23" s="337">
        <v>6</v>
      </c>
      <c r="J23" s="337">
        <v>6</v>
      </c>
      <c r="K23" s="332"/>
      <c r="L23" s="325"/>
      <c r="M23" s="325"/>
      <c r="N23" s="279"/>
      <c r="O23" s="331">
        <v>15</v>
      </c>
      <c r="P23" s="331">
        <v>15</v>
      </c>
      <c r="Q23" s="333"/>
      <c r="R23" s="331">
        <v>12</v>
      </c>
      <c r="S23" s="331"/>
      <c r="T23" s="323" t="s">
        <v>223</v>
      </c>
      <c r="U23" s="281" t="s">
        <v>95</v>
      </c>
      <c r="V23" s="281" t="s">
        <v>41</v>
      </c>
      <c r="W23" s="323" t="s">
        <v>231</v>
      </c>
      <c r="X23" s="334" t="s">
        <v>232</v>
      </c>
      <c r="Y23" s="281" t="s">
        <v>213</v>
      </c>
      <c r="Z23" s="281" t="s">
        <v>41</v>
      </c>
      <c r="AA23" s="323" t="s">
        <v>233</v>
      </c>
      <c r="AB23" s="335">
        <v>1</v>
      </c>
      <c r="AC23" s="281" t="s">
        <v>43</v>
      </c>
      <c r="AD23" s="281" t="s">
        <v>41</v>
      </c>
      <c r="AE23" s="336" t="s">
        <v>234</v>
      </c>
      <c r="AF23" s="335">
        <v>1</v>
      </c>
      <c r="AG23" s="281" t="s">
        <v>43</v>
      </c>
      <c r="AH23" s="281" t="s">
        <v>41</v>
      </c>
      <c r="AI23" s="336" t="s">
        <v>234</v>
      </c>
      <c r="AJ23" s="318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20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6"/>
      <c r="AME23" s="36"/>
      <c r="AMF23" s="36"/>
      <c r="AMG23" s="36"/>
      <c r="AMH23" s="36"/>
      <c r="AMI23" s="36"/>
      <c r="AMJ23" s="36"/>
    </row>
    <row r="24" spans="1:1024" ht="61.5" customHeight="1" x14ac:dyDescent="0.25">
      <c r="A24" s="373" t="s">
        <v>81</v>
      </c>
      <c r="B24" s="134" t="s">
        <v>191</v>
      </c>
      <c r="C24" s="265" t="s">
        <v>192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  <c r="AJS24" s="37"/>
      <c r="AJT24" s="37"/>
      <c r="AJU24" s="37"/>
      <c r="AJV24" s="37"/>
      <c r="AJW24" s="37"/>
      <c r="AJX24" s="37"/>
      <c r="AJY24" s="37"/>
      <c r="AJZ24" s="37"/>
      <c r="AKA24" s="37"/>
      <c r="AKB24" s="37"/>
      <c r="AKC24" s="37"/>
      <c r="AKD24" s="37"/>
      <c r="AKE24" s="37"/>
      <c r="AKF24" s="37"/>
      <c r="AKG24" s="37"/>
      <c r="AKH24" s="37"/>
      <c r="AKI24" s="37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  <c r="ALF24" s="37"/>
      <c r="ALG24" s="37"/>
      <c r="ALH24" s="37"/>
      <c r="ALI24" s="37"/>
      <c r="ALJ24" s="37"/>
      <c r="ALK24" s="37"/>
      <c r="ALL24" s="37"/>
      <c r="ALM24" s="37"/>
      <c r="ALN24" s="37"/>
      <c r="ALO24" s="37"/>
      <c r="ALP24" s="37"/>
      <c r="ALQ24" s="37"/>
      <c r="ALR24" s="37"/>
      <c r="ALS24" s="37"/>
      <c r="ALT24" s="37"/>
      <c r="ALU24" s="37"/>
      <c r="ALV24" s="37"/>
      <c r="ALW24" s="37"/>
      <c r="ALX24" s="37"/>
      <c r="ALY24" s="37"/>
      <c r="ALZ24" s="37"/>
      <c r="AMA24" s="37"/>
      <c r="AMB24" s="37"/>
      <c r="AMC24" s="37"/>
      <c r="AMD24" s="36"/>
      <c r="AME24" s="36"/>
      <c r="AMF24" s="36"/>
      <c r="AMG24" s="36"/>
      <c r="AMH24" s="36"/>
      <c r="AMI24" s="36"/>
      <c r="AMJ24" s="36"/>
    </row>
    <row r="25" spans="1:1024" ht="90" x14ac:dyDescent="0.25">
      <c r="A25" s="374"/>
      <c r="B25" s="134" t="s">
        <v>193</v>
      </c>
      <c r="C25" s="265"/>
      <c r="D25" s="136"/>
      <c r="E25" s="136"/>
      <c r="F25" s="266" t="s">
        <v>37</v>
      </c>
      <c r="G25" s="136"/>
      <c r="H25" s="136"/>
      <c r="I25" s="267">
        <v>7</v>
      </c>
      <c r="J25" s="267">
        <v>7</v>
      </c>
      <c r="K25" s="136"/>
      <c r="L25" s="136"/>
      <c r="M25" s="136"/>
      <c r="N25" s="136"/>
      <c r="O25" s="267" t="s">
        <v>194</v>
      </c>
      <c r="P25" s="267" t="s">
        <v>195</v>
      </c>
      <c r="Q25" s="136"/>
      <c r="R25" s="267" t="s">
        <v>196</v>
      </c>
      <c r="S25" s="136"/>
      <c r="T25" s="268" t="s">
        <v>197</v>
      </c>
      <c r="U25" s="268" t="s">
        <v>198</v>
      </c>
      <c r="V25" s="268" t="s">
        <v>41</v>
      </c>
      <c r="W25" s="268" t="s">
        <v>199</v>
      </c>
      <c r="X25" s="268">
        <v>1</v>
      </c>
      <c r="Y25" s="268" t="s">
        <v>43</v>
      </c>
      <c r="Z25" s="268" t="s">
        <v>41</v>
      </c>
      <c r="AA25" s="268" t="s">
        <v>58</v>
      </c>
      <c r="AB25" s="268">
        <v>1</v>
      </c>
      <c r="AC25" s="268" t="s">
        <v>43</v>
      </c>
      <c r="AD25" s="268" t="s">
        <v>41</v>
      </c>
      <c r="AE25" s="268" t="s">
        <v>58</v>
      </c>
      <c r="AF25" s="268">
        <v>1</v>
      </c>
      <c r="AG25" s="268" t="s">
        <v>43</v>
      </c>
      <c r="AH25" s="268" t="s">
        <v>41</v>
      </c>
      <c r="AI25" s="268" t="s">
        <v>58</v>
      </c>
      <c r="AJ25" s="372" t="s">
        <v>46</v>
      </c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  <c r="AY25" s="372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6"/>
      <c r="AME25" s="36"/>
      <c r="AMF25" s="36"/>
      <c r="AMG25" s="36"/>
      <c r="AMH25" s="36"/>
      <c r="AMI25" s="36"/>
      <c r="AMJ25" s="36"/>
    </row>
    <row r="26" spans="1:1024" ht="187.5" x14ac:dyDescent="0.25">
      <c r="A26" s="375"/>
      <c r="B26" s="134" t="s">
        <v>200</v>
      </c>
      <c r="C26" s="135"/>
      <c r="D26" s="136"/>
      <c r="E26" s="136"/>
      <c r="F26" s="266" t="s">
        <v>37</v>
      </c>
      <c r="G26" s="136"/>
      <c r="H26" s="136"/>
      <c r="I26" s="267">
        <v>7</v>
      </c>
      <c r="J26" s="267">
        <v>7</v>
      </c>
      <c r="K26" s="136"/>
      <c r="L26" s="136"/>
      <c r="M26" s="136"/>
      <c r="N26" s="136"/>
      <c r="O26" s="267" t="s">
        <v>194</v>
      </c>
      <c r="P26" s="267" t="s">
        <v>201</v>
      </c>
      <c r="Q26" s="136"/>
      <c r="R26" s="267" t="s">
        <v>196</v>
      </c>
      <c r="S26" s="136"/>
      <c r="T26" s="268" t="s">
        <v>202</v>
      </c>
      <c r="U26" s="268" t="s">
        <v>203</v>
      </c>
      <c r="V26" s="268" t="s">
        <v>41</v>
      </c>
      <c r="W26" s="268" t="s">
        <v>204</v>
      </c>
      <c r="X26" s="268">
        <v>1</v>
      </c>
      <c r="Y26" s="268" t="s">
        <v>43</v>
      </c>
      <c r="Z26" s="268" t="s">
        <v>41</v>
      </c>
      <c r="AA26" s="268" t="s">
        <v>58</v>
      </c>
      <c r="AB26" s="268">
        <v>1</v>
      </c>
      <c r="AC26" s="268" t="s">
        <v>43</v>
      </c>
      <c r="AD26" s="268" t="s">
        <v>41</v>
      </c>
      <c r="AE26" s="268" t="s">
        <v>58</v>
      </c>
      <c r="AF26" s="268">
        <v>1</v>
      </c>
      <c r="AG26" s="268" t="s">
        <v>43</v>
      </c>
      <c r="AH26" s="268" t="s">
        <v>41</v>
      </c>
      <c r="AI26" s="268" t="s">
        <v>58</v>
      </c>
      <c r="AJ26" s="372" t="s">
        <v>46</v>
      </c>
      <c r="AK26" s="372"/>
      <c r="AL26" s="372"/>
      <c r="AM26" s="372"/>
      <c r="AN26" s="372"/>
      <c r="AO26" s="372"/>
      <c r="AP26" s="372"/>
      <c r="AQ26" s="372"/>
      <c r="AR26" s="372"/>
      <c r="AS26" s="372"/>
      <c r="AT26" s="372"/>
      <c r="AU26" s="372"/>
      <c r="AV26" s="372"/>
      <c r="AW26" s="372"/>
      <c r="AX26" s="372"/>
      <c r="AY26" s="372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6"/>
      <c r="AME26" s="36"/>
      <c r="AMF26" s="36"/>
      <c r="AMG26" s="36"/>
      <c r="AMH26" s="36"/>
      <c r="AMI26" s="36"/>
      <c r="AMJ26" s="36"/>
    </row>
    <row r="27" spans="1:1024" ht="161.44999999999999" customHeight="1" x14ac:dyDescent="0.25">
      <c r="A27" s="117" t="s">
        <v>81</v>
      </c>
      <c r="B27" s="134" t="s">
        <v>205</v>
      </c>
      <c r="C27" s="265" t="s">
        <v>192</v>
      </c>
      <c r="D27" s="136"/>
      <c r="E27" s="136"/>
      <c r="F27" s="266" t="s">
        <v>37</v>
      </c>
      <c r="G27" s="136"/>
      <c r="H27" s="136"/>
      <c r="I27" s="267">
        <v>6</v>
      </c>
      <c r="J27" s="267">
        <v>6</v>
      </c>
      <c r="K27" s="136"/>
      <c r="L27" s="136"/>
      <c r="M27" s="136"/>
      <c r="N27" s="136"/>
      <c r="O27" s="267" t="s">
        <v>194</v>
      </c>
      <c r="P27" s="267" t="s">
        <v>195</v>
      </c>
      <c r="Q27" s="136"/>
      <c r="R27" s="267" t="s">
        <v>196</v>
      </c>
      <c r="S27" s="136"/>
      <c r="T27" s="268" t="s">
        <v>197</v>
      </c>
      <c r="U27" s="268" t="s">
        <v>198</v>
      </c>
      <c r="V27" s="268" t="s">
        <v>41</v>
      </c>
      <c r="W27" s="268" t="s">
        <v>199</v>
      </c>
      <c r="X27" s="268">
        <v>1</v>
      </c>
      <c r="Y27" s="268" t="s">
        <v>43</v>
      </c>
      <c r="Z27" s="268" t="s">
        <v>41</v>
      </c>
      <c r="AA27" s="268" t="s">
        <v>58</v>
      </c>
      <c r="AB27" s="268">
        <v>1</v>
      </c>
      <c r="AC27" s="268" t="s">
        <v>43</v>
      </c>
      <c r="AD27" s="268" t="s">
        <v>41</v>
      </c>
      <c r="AE27" s="268" t="s">
        <v>58</v>
      </c>
      <c r="AF27" s="268">
        <v>1</v>
      </c>
      <c r="AG27" s="268" t="s">
        <v>43</v>
      </c>
      <c r="AH27" s="268" t="s">
        <v>41</v>
      </c>
      <c r="AI27" s="268" t="s">
        <v>58</v>
      </c>
      <c r="AJ27" s="372" t="s">
        <v>46</v>
      </c>
      <c r="AK27" s="372"/>
      <c r="AL27" s="372"/>
      <c r="AM27" s="372"/>
      <c r="AN27" s="372"/>
      <c r="AO27" s="372"/>
      <c r="AP27" s="372"/>
      <c r="AQ27" s="372"/>
      <c r="AR27" s="372"/>
      <c r="AS27" s="372"/>
      <c r="AT27" s="372"/>
      <c r="AU27" s="372"/>
      <c r="AV27" s="372"/>
      <c r="AW27" s="372"/>
      <c r="AX27" s="372"/>
      <c r="AY27" s="372"/>
    </row>
    <row r="28" spans="1:1024" ht="99.6" customHeight="1" x14ac:dyDescent="0.25">
      <c r="A28" s="345" t="s">
        <v>108</v>
      </c>
      <c r="B28" s="122" t="s">
        <v>59</v>
      </c>
      <c r="C28" s="123" t="s">
        <v>60</v>
      </c>
      <c r="D28" s="124"/>
      <c r="E28" s="124"/>
      <c r="F28" s="61" t="s">
        <v>109</v>
      </c>
      <c r="G28" s="124"/>
      <c r="H28" s="124"/>
      <c r="I28" s="125">
        <v>8</v>
      </c>
      <c r="J28" s="125">
        <v>8</v>
      </c>
      <c r="K28" s="125"/>
      <c r="L28" s="125"/>
      <c r="M28" s="125"/>
      <c r="N28" s="125"/>
      <c r="O28" s="125">
        <v>75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</row>
    <row r="29" spans="1:1024" ht="53.1" customHeight="1" x14ac:dyDescent="0.25">
      <c r="A29" s="345"/>
      <c r="B29" s="78" t="s">
        <v>110</v>
      </c>
      <c r="C29" s="126"/>
      <c r="D29" s="124"/>
      <c r="E29" s="68" t="s">
        <v>62</v>
      </c>
      <c r="F29" s="124"/>
      <c r="G29" s="124"/>
      <c r="H29" s="124"/>
      <c r="I29" s="125">
        <v>3</v>
      </c>
      <c r="J29" s="125">
        <v>3</v>
      </c>
      <c r="K29" s="125"/>
      <c r="L29" s="125"/>
      <c r="M29" s="125"/>
      <c r="N29" s="125"/>
      <c r="O29" s="125">
        <v>50</v>
      </c>
      <c r="P29" s="124"/>
      <c r="Q29" s="124"/>
      <c r="R29" s="124"/>
      <c r="S29" s="124"/>
      <c r="T29" s="71">
        <v>1</v>
      </c>
      <c r="U29" s="74" t="s">
        <v>43</v>
      </c>
      <c r="V29" s="74" t="s">
        <v>57</v>
      </c>
      <c r="W29" s="339" t="s">
        <v>64</v>
      </c>
      <c r="X29" s="338">
        <v>1</v>
      </c>
      <c r="Y29" s="74" t="s">
        <v>43</v>
      </c>
      <c r="Z29" s="74" t="s">
        <v>57</v>
      </c>
      <c r="AA29" s="340" t="s">
        <v>64</v>
      </c>
      <c r="AB29" s="338">
        <v>1</v>
      </c>
      <c r="AC29" s="74" t="s">
        <v>43</v>
      </c>
      <c r="AD29" s="74" t="s">
        <v>57</v>
      </c>
      <c r="AE29" s="340" t="s">
        <v>64</v>
      </c>
      <c r="AF29" s="338">
        <v>1</v>
      </c>
      <c r="AG29" s="74" t="s">
        <v>43</v>
      </c>
      <c r="AH29" s="74" t="s">
        <v>57</v>
      </c>
      <c r="AI29" s="340" t="s">
        <v>64</v>
      </c>
      <c r="AJ29" s="346" t="s">
        <v>46</v>
      </c>
      <c r="AK29" s="346"/>
      <c r="AL29" s="346"/>
      <c r="AM29" s="346"/>
      <c r="AN29" s="346"/>
      <c r="AO29" s="346"/>
      <c r="AP29" s="346"/>
      <c r="AQ29" s="346"/>
      <c r="AR29" s="346"/>
      <c r="AS29" s="346"/>
      <c r="AT29" s="346"/>
      <c r="AU29" s="346"/>
      <c r="AV29" s="346"/>
      <c r="AW29" s="346"/>
      <c r="AX29" s="346"/>
      <c r="AY29" s="346"/>
    </row>
    <row r="30" spans="1:1024" ht="63" customHeight="1" x14ac:dyDescent="0.25">
      <c r="A30" s="345"/>
      <c r="B30" s="79" t="s">
        <v>111</v>
      </c>
      <c r="C30" s="126"/>
      <c r="D30" s="124"/>
      <c r="E30" s="68" t="s">
        <v>62</v>
      </c>
      <c r="F30" s="124"/>
      <c r="G30" s="124"/>
      <c r="H30" s="124"/>
      <c r="I30" s="125">
        <v>5</v>
      </c>
      <c r="J30" s="125">
        <v>5</v>
      </c>
      <c r="K30" s="125"/>
      <c r="L30" s="125"/>
      <c r="M30" s="125"/>
      <c r="N30" s="125"/>
      <c r="O30" s="125">
        <v>25</v>
      </c>
      <c r="P30" s="124"/>
      <c r="Q30" s="124"/>
      <c r="R30" s="124"/>
      <c r="S30" s="124"/>
      <c r="T30" s="124"/>
      <c r="U30" s="74" t="s">
        <v>43</v>
      </c>
      <c r="V30" s="74" t="s">
        <v>57</v>
      </c>
      <c r="W30" s="74" t="s">
        <v>74</v>
      </c>
      <c r="X30" s="71">
        <v>1</v>
      </c>
      <c r="Y30" s="74" t="s">
        <v>43</v>
      </c>
      <c r="Z30" s="74" t="s">
        <v>57</v>
      </c>
      <c r="AA30" s="74" t="s">
        <v>74</v>
      </c>
      <c r="AB30" s="71">
        <v>1</v>
      </c>
      <c r="AC30" s="74" t="s">
        <v>43</v>
      </c>
      <c r="AD30" s="74" t="s">
        <v>57</v>
      </c>
      <c r="AE30" s="74" t="s">
        <v>74</v>
      </c>
      <c r="AF30" s="71">
        <v>1</v>
      </c>
      <c r="AG30" s="74" t="s">
        <v>43</v>
      </c>
      <c r="AH30" s="74" t="s">
        <v>57</v>
      </c>
      <c r="AI30" s="74" t="s">
        <v>74</v>
      </c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  <c r="AV30" s="346"/>
      <c r="AW30" s="346"/>
      <c r="AX30" s="346"/>
      <c r="AY30" s="346"/>
    </row>
    <row r="31" spans="1:1024" ht="157.5" customHeight="1" x14ac:dyDescent="0.55000000000000004">
      <c r="A31" s="127" t="s">
        <v>81</v>
      </c>
      <c r="B31" s="128" t="s">
        <v>67</v>
      </c>
      <c r="C31" s="129" t="s">
        <v>130</v>
      </c>
      <c r="D31" s="130"/>
      <c r="E31" s="130"/>
      <c r="F31" s="85" t="s">
        <v>37</v>
      </c>
      <c r="G31" s="131"/>
      <c r="H31" s="131"/>
      <c r="I31" s="88" t="s">
        <v>113</v>
      </c>
      <c r="J31" s="88" t="s">
        <v>113</v>
      </c>
      <c r="K31" s="88"/>
      <c r="L31" s="89"/>
      <c r="M31" s="89"/>
      <c r="N31" s="90"/>
      <c r="O31" s="91"/>
      <c r="P31" s="91">
        <v>20</v>
      </c>
      <c r="Q31" s="131"/>
      <c r="R31" s="131"/>
      <c r="S31" s="131"/>
      <c r="T31" s="132" t="s">
        <v>114</v>
      </c>
      <c r="U31" s="132" t="s">
        <v>115</v>
      </c>
      <c r="V31" s="95" t="s">
        <v>72</v>
      </c>
      <c r="W31" s="132" t="s">
        <v>116</v>
      </c>
      <c r="X31" s="94">
        <v>1</v>
      </c>
      <c r="Y31" s="96" t="s">
        <v>43</v>
      </c>
      <c r="Z31" s="97" t="s">
        <v>41</v>
      </c>
      <c r="AA31" s="97" t="s">
        <v>64</v>
      </c>
      <c r="AB31" s="94">
        <v>1</v>
      </c>
      <c r="AC31" s="95" t="s">
        <v>43</v>
      </c>
      <c r="AD31" s="95" t="s">
        <v>41</v>
      </c>
      <c r="AE31" s="95" t="s">
        <v>74</v>
      </c>
      <c r="AF31" s="94">
        <v>1</v>
      </c>
      <c r="AG31" s="96" t="s">
        <v>43</v>
      </c>
      <c r="AH31" s="97" t="s">
        <v>41</v>
      </c>
      <c r="AI31" s="97" t="s">
        <v>74</v>
      </c>
      <c r="AJ31" s="132" t="s">
        <v>117</v>
      </c>
      <c r="AK31" s="132" t="s">
        <v>118</v>
      </c>
      <c r="AL31" s="95" t="s">
        <v>72</v>
      </c>
      <c r="AM31" s="132" t="s">
        <v>119</v>
      </c>
      <c r="AN31" s="94">
        <v>1</v>
      </c>
      <c r="AO31" s="96" t="s">
        <v>43</v>
      </c>
      <c r="AP31" s="97" t="s">
        <v>41</v>
      </c>
      <c r="AQ31" s="97" t="s">
        <v>64</v>
      </c>
      <c r="AR31" s="94">
        <v>1</v>
      </c>
      <c r="AS31" s="95" t="s">
        <v>43</v>
      </c>
      <c r="AT31" s="95" t="s">
        <v>41</v>
      </c>
      <c r="AU31" s="95" t="s">
        <v>78</v>
      </c>
      <c r="AV31" s="94">
        <v>1</v>
      </c>
      <c r="AW31" s="96" t="s">
        <v>43</v>
      </c>
      <c r="AX31" s="97" t="s">
        <v>41</v>
      </c>
      <c r="AY31" s="97" t="s">
        <v>78</v>
      </c>
    </row>
    <row r="32" spans="1:1024" ht="54.95" customHeight="1" x14ac:dyDescent="0.25"/>
  </sheetData>
  <mergeCells count="51">
    <mergeCell ref="T1:AI1"/>
    <mergeCell ref="AJ1:AY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O2:R2"/>
    <mergeCell ref="T2:AA2"/>
    <mergeCell ref="AB2:AI2"/>
    <mergeCell ref="AJ2:AQ2"/>
    <mergeCell ref="AR2:AY2"/>
    <mergeCell ref="AR3:AU3"/>
    <mergeCell ref="AV3:AY3"/>
    <mergeCell ref="S4:S5"/>
    <mergeCell ref="F5:R5"/>
    <mergeCell ref="T5:AI5"/>
    <mergeCell ref="AJ5:AY5"/>
    <mergeCell ref="X3:AA3"/>
    <mergeCell ref="AB3:AE3"/>
    <mergeCell ref="AF3:AI3"/>
    <mergeCell ref="AJ3:AM3"/>
    <mergeCell ref="AN3:AQ3"/>
    <mergeCell ref="O3:O4"/>
    <mergeCell ref="P3:P4"/>
    <mergeCell ref="Q3:Q4"/>
    <mergeCell ref="R3:R4"/>
    <mergeCell ref="T3:W3"/>
    <mergeCell ref="AB6:AE6"/>
    <mergeCell ref="AJ6:AY6"/>
    <mergeCell ref="A28:A30"/>
    <mergeCell ref="AJ29:AY30"/>
    <mergeCell ref="AB8:AE8"/>
    <mergeCell ref="AJ8:AY8"/>
    <mergeCell ref="A9:A11"/>
    <mergeCell ref="AJ10:AY10"/>
    <mergeCell ref="F13:R13"/>
    <mergeCell ref="AJ25:AY25"/>
    <mergeCell ref="AJ26:AY26"/>
    <mergeCell ref="AJ27:AY27"/>
    <mergeCell ref="A24:A26"/>
    <mergeCell ref="AJ11:AY11"/>
    <mergeCell ref="AB21:AI21"/>
    <mergeCell ref="AJ21:AY21"/>
  </mergeCells>
  <dataValidations count="5">
    <dataValidation type="list" allowBlank="1" showInputMessage="1" showErrorMessage="1" sqref="K8:K12 K31">
      <formula1>sections_cnu</formula1>
      <formula2>0</formula2>
    </dataValidation>
    <dataValidation type="list" allowBlank="1" showInputMessage="1" showErrorMessage="1" sqref="AL11:AL13 AP11:AP13 AP7 AX7 V6:V13 AL9 AP9 AX9 AD10 AX11:AX13 AX31 AD13 AT13 V31 Z31 AH31 AL31 AP31 V21:V23 AH6:AH13 Z6:Z13 AL7 Z21:Z23 AH23 AD23">
      <formula1>nat</formula1>
      <formula2>0</formula2>
    </dataValidation>
    <dataValidation type="list" allowBlank="1" showInputMessage="1" showErrorMessage="1" sqref="AK11:AK13 AO11:AO13 AO7 AW7 U6:U13 AK9 AO9 AW9 AC10 AW11:AW13 AW31 AC13 AS13 Y31 AG31 AO31 U21:U23 AG6:AG13 Y6:Y13 AK7 Y21:Y23 AG23 AC23">
      <formula1>mod</formula1>
      <formula2>0</formula2>
    </dataValidation>
    <dataValidation type="list" operator="equal" allowBlank="1" showInputMessage="1" showErrorMessage="1" sqref="K6:K7">
      <formula1>fd</formula1>
      <formula2>0</formula2>
    </dataValidation>
    <dataValidation type="list" operator="equal" allowBlank="1" showInputMessage="1" showErrorMessage="1" sqref="K22:K23">
      <formula1>sections_cnu</formula1>
      <formula2>0</formula2>
    </dataValidation>
  </dataValidations>
  <pageMargins left="0.23611111111111099" right="0.23611111111111099" top="0" bottom="0" header="0.51180555555555496" footer="0.51180555555555496"/>
  <pageSetup paperSize="8" scale="28" firstPageNumber="0" fitToWidth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7"/>
  <sheetViews>
    <sheetView zoomScale="33" zoomScaleNormal="33" workbookViewId="0">
      <pane xSplit="1" ySplit="4" topLeftCell="B5" activePane="bottomRight" state="frozen"/>
      <selection pane="topRight" activeCell="AH1" sqref="AH1"/>
      <selection pane="bottomLeft" activeCell="A12" sqref="A12"/>
      <selection pane="bottomRight" activeCell="C19" sqref="C19"/>
    </sheetView>
  </sheetViews>
  <sheetFormatPr baseColWidth="10" defaultColWidth="11.5703125" defaultRowHeight="15" x14ac:dyDescent="0.25"/>
  <cols>
    <col min="1" max="1" width="28.85546875" style="1" customWidth="1"/>
    <col min="2" max="2" width="142.85546875" style="1" customWidth="1"/>
    <col min="3" max="3" width="56.42578125" style="2" customWidth="1"/>
    <col min="4" max="4" width="39.28515625" style="1" customWidth="1"/>
    <col min="5" max="5" width="47.7109375" style="1" customWidth="1"/>
    <col min="6" max="6" width="52" style="1" customWidth="1"/>
    <col min="7" max="7" width="12.140625" style="1" customWidth="1"/>
    <col min="8" max="8" width="14.140625" style="1" customWidth="1"/>
    <col min="9" max="9" width="11.5703125" style="1"/>
    <col min="10" max="10" width="11.140625" style="1" customWidth="1"/>
    <col min="11" max="14" width="9.140625" style="1" customWidth="1"/>
    <col min="15" max="15" width="31" style="1" customWidth="1"/>
    <col min="16" max="16" width="20.140625" style="1" customWidth="1"/>
    <col min="17" max="17" width="12.85546875" style="1" customWidth="1"/>
    <col min="18" max="18" width="23.7109375" style="1" customWidth="1"/>
    <col min="19" max="19" width="103.42578125" style="1" customWidth="1"/>
    <col min="20" max="20" width="29.140625" style="1" customWidth="1"/>
    <col min="21" max="21" width="30.140625" style="1" customWidth="1"/>
    <col min="22" max="22" width="62.140625" style="1" customWidth="1"/>
    <col min="23" max="23" width="41.28515625" style="1" customWidth="1"/>
    <col min="24" max="24" width="40.7109375" style="1" customWidth="1"/>
    <col min="25" max="25" width="35.85546875" style="1" customWidth="1"/>
    <col min="26" max="26" width="45.85546875" style="1" customWidth="1"/>
    <col min="27" max="27" width="53.140625" style="1" customWidth="1"/>
    <col min="28" max="28" width="15.5703125" style="1" customWidth="1"/>
    <col min="29" max="29" width="32.42578125" style="1" customWidth="1"/>
    <col min="30" max="30" width="35.140625" style="1" customWidth="1"/>
    <col min="31" max="31" width="41.5703125" style="1" customWidth="1"/>
    <col min="32" max="32" width="30.85546875" style="1" customWidth="1"/>
    <col min="33" max="33" width="31.85546875" style="1" customWidth="1"/>
    <col min="34" max="34" width="39.7109375" style="1" customWidth="1"/>
    <col min="35" max="35" width="20.140625" style="1" customWidth="1"/>
    <col min="36" max="36" width="29.28515625" style="1" customWidth="1"/>
    <col min="37" max="37" width="23.5703125" style="1" customWidth="1"/>
    <col min="38" max="38" width="30.42578125" style="1" customWidth="1"/>
    <col min="39" max="39" width="31" style="1" customWidth="1"/>
    <col min="40" max="40" width="19.5703125" style="1" customWidth="1"/>
    <col min="41" max="41" width="20.140625" style="1" customWidth="1"/>
    <col min="42" max="43" width="22.42578125" style="1" customWidth="1"/>
    <col min="44" max="44" width="20.140625" style="1" customWidth="1"/>
    <col min="45" max="45" width="19" style="1" customWidth="1"/>
    <col min="46" max="46" width="18.42578125" style="1" customWidth="1"/>
    <col min="47" max="47" width="21.85546875" style="1" customWidth="1"/>
    <col min="48" max="48" width="17.85546875" style="1" customWidth="1"/>
    <col min="49" max="49" width="20.140625" style="1" customWidth="1"/>
    <col min="50" max="50" width="28.7109375" style="1" customWidth="1"/>
    <col min="51" max="1016" width="11.5703125" style="1"/>
    <col min="1017" max="1023" width="9.140625" style="3" customWidth="1"/>
  </cols>
  <sheetData>
    <row r="1" spans="1:1016" ht="61.5" customHeight="1" x14ac:dyDescent="0.9">
      <c r="S1" s="360" t="s">
        <v>0</v>
      </c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 t="s">
        <v>1</v>
      </c>
      <c r="AJ1" s="360"/>
      <c r="AK1" s="360"/>
      <c r="AL1" s="360"/>
      <c r="AM1" s="360"/>
      <c r="AN1" s="360"/>
      <c r="AO1" s="360"/>
      <c r="AP1" s="360"/>
      <c r="AQ1" s="360"/>
      <c r="AR1" s="360"/>
      <c r="AS1" s="360"/>
      <c r="AT1" s="360"/>
      <c r="AU1" s="360"/>
      <c r="AV1" s="360"/>
      <c r="AW1" s="360"/>
      <c r="AX1" s="360"/>
    </row>
    <row r="2" spans="1:1016" s="3" customFormat="1" ht="84" customHeight="1" x14ac:dyDescent="0.2">
      <c r="A2" s="361" t="s">
        <v>2</v>
      </c>
      <c r="B2" s="362" t="s">
        <v>3</v>
      </c>
      <c r="C2" s="362" t="s">
        <v>4</v>
      </c>
      <c r="D2" s="363" t="s">
        <v>5</v>
      </c>
      <c r="E2" s="363" t="s">
        <v>6</v>
      </c>
      <c r="F2" s="363" t="s">
        <v>7</v>
      </c>
      <c r="G2" s="364" t="s">
        <v>8</v>
      </c>
      <c r="H2" s="365" t="s">
        <v>9</v>
      </c>
      <c r="I2" s="363" t="s">
        <v>10</v>
      </c>
      <c r="J2" s="363" t="s">
        <v>11</v>
      </c>
      <c r="K2" s="366" t="s">
        <v>12</v>
      </c>
      <c r="L2" s="366" t="s">
        <v>13</v>
      </c>
      <c r="M2" s="4"/>
      <c r="N2" s="4"/>
      <c r="O2" s="367" t="s">
        <v>14</v>
      </c>
      <c r="P2" s="367"/>
      <c r="Q2" s="367"/>
      <c r="R2" s="367"/>
      <c r="S2" s="354" t="s">
        <v>15</v>
      </c>
      <c r="T2" s="354"/>
      <c r="U2" s="354"/>
      <c r="V2" s="354"/>
      <c r="W2" s="354"/>
      <c r="X2" s="354"/>
      <c r="Y2" s="354"/>
      <c r="Z2" s="354"/>
      <c r="AA2" s="353" t="s">
        <v>16</v>
      </c>
      <c r="AB2" s="353"/>
      <c r="AC2" s="353"/>
      <c r="AD2" s="353"/>
      <c r="AE2" s="353"/>
      <c r="AF2" s="353"/>
      <c r="AG2" s="353"/>
      <c r="AH2" s="353"/>
      <c r="AI2" s="354" t="s">
        <v>15</v>
      </c>
      <c r="AJ2" s="354"/>
      <c r="AK2" s="354"/>
      <c r="AL2" s="354"/>
      <c r="AM2" s="354"/>
      <c r="AN2" s="354"/>
      <c r="AO2" s="354"/>
      <c r="AP2" s="354"/>
      <c r="AQ2" s="353" t="s">
        <v>16</v>
      </c>
      <c r="AR2" s="353"/>
      <c r="AS2" s="353"/>
      <c r="AT2" s="353"/>
      <c r="AU2" s="353"/>
      <c r="AV2" s="353"/>
      <c r="AW2" s="353"/>
      <c r="AX2" s="353"/>
      <c r="AMB2" s="1"/>
    </row>
    <row r="3" spans="1:1016" s="3" customFormat="1" ht="32.1" customHeight="1" x14ac:dyDescent="0.2">
      <c r="A3" s="361"/>
      <c r="B3" s="362"/>
      <c r="C3" s="362"/>
      <c r="D3" s="363"/>
      <c r="E3" s="363"/>
      <c r="F3" s="363"/>
      <c r="G3" s="364"/>
      <c r="H3" s="365"/>
      <c r="I3" s="363"/>
      <c r="J3" s="363"/>
      <c r="K3" s="366"/>
      <c r="L3" s="366"/>
      <c r="M3" s="6" t="s">
        <v>17</v>
      </c>
      <c r="N3" s="6" t="s">
        <v>18</v>
      </c>
      <c r="O3" s="355" t="s">
        <v>19</v>
      </c>
      <c r="P3" s="355" t="s">
        <v>20</v>
      </c>
      <c r="Q3" s="355" t="s">
        <v>21</v>
      </c>
      <c r="R3" s="356" t="s">
        <v>22</v>
      </c>
      <c r="S3" s="357" t="s">
        <v>23</v>
      </c>
      <c r="T3" s="357"/>
      <c r="U3" s="357"/>
      <c r="V3" s="357"/>
      <c r="W3" s="358" t="s">
        <v>24</v>
      </c>
      <c r="X3" s="358"/>
      <c r="Y3" s="358"/>
      <c r="Z3" s="358"/>
      <c r="AA3" s="357" t="s">
        <v>23</v>
      </c>
      <c r="AB3" s="357"/>
      <c r="AC3" s="357"/>
      <c r="AD3" s="357"/>
      <c r="AE3" s="358" t="s">
        <v>24</v>
      </c>
      <c r="AF3" s="358"/>
      <c r="AG3" s="358"/>
      <c r="AH3" s="358"/>
      <c r="AI3" s="357" t="s">
        <v>23</v>
      </c>
      <c r="AJ3" s="357"/>
      <c r="AK3" s="357"/>
      <c r="AL3" s="357"/>
      <c r="AM3" s="358" t="s">
        <v>24</v>
      </c>
      <c r="AN3" s="358"/>
      <c r="AO3" s="358"/>
      <c r="AP3" s="358"/>
      <c r="AQ3" s="357" t="s">
        <v>23</v>
      </c>
      <c r="AR3" s="357"/>
      <c r="AS3" s="357"/>
      <c r="AT3" s="357"/>
      <c r="AU3" s="358" t="s">
        <v>24</v>
      </c>
      <c r="AV3" s="358"/>
      <c r="AW3" s="358"/>
      <c r="AX3" s="358"/>
      <c r="AMB3" s="1"/>
    </row>
    <row r="4" spans="1:1016" s="3" customFormat="1" ht="57.95" customHeight="1" x14ac:dyDescent="0.2">
      <c r="A4" s="361"/>
      <c r="B4" s="362"/>
      <c r="C4" s="362"/>
      <c r="D4" s="363"/>
      <c r="E4" s="363"/>
      <c r="F4" s="363"/>
      <c r="G4" s="364"/>
      <c r="H4" s="365"/>
      <c r="I4" s="363"/>
      <c r="J4" s="363"/>
      <c r="K4" s="366"/>
      <c r="L4" s="366"/>
      <c r="M4" s="8"/>
      <c r="N4" s="8"/>
      <c r="O4" s="355"/>
      <c r="P4" s="355"/>
      <c r="Q4" s="355"/>
      <c r="R4" s="356"/>
      <c r="S4" s="9" t="s">
        <v>26</v>
      </c>
      <c r="T4" s="9" t="s">
        <v>27</v>
      </c>
      <c r="U4" s="9" t="s">
        <v>28</v>
      </c>
      <c r="V4" s="9" t="s">
        <v>29</v>
      </c>
      <c r="W4" s="10" t="s">
        <v>30</v>
      </c>
      <c r="X4" s="10" t="s">
        <v>27</v>
      </c>
      <c r="Y4" s="10" t="s">
        <v>28</v>
      </c>
      <c r="Z4" s="10" t="s">
        <v>29</v>
      </c>
      <c r="AA4" s="9" t="s">
        <v>26</v>
      </c>
      <c r="AB4" s="9" t="s">
        <v>27</v>
      </c>
      <c r="AC4" s="9" t="s">
        <v>28</v>
      </c>
      <c r="AD4" s="9" t="s">
        <v>29</v>
      </c>
      <c r="AE4" s="10" t="s">
        <v>30</v>
      </c>
      <c r="AF4" s="10" t="s">
        <v>27</v>
      </c>
      <c r="AG4" s="10" t="s">
        <v>28</v>
      </c>
      <c r="AH4" s="10" t="s">
        <v>29</v>
      </c>
      <c r="AI4" s="9" t="s">
        <v>26</v>
      </c>
      <c r="AJ4" s="9" t="s">
        <v>27</v>
      </c>
      <c r="AK4" s="9" t="s">
        <v>28</v>
      </c>
      <c r="AL4" s="9" t="s">
        <v>29</v>
      </c>
      <c r="AM4" s="10" t="s">
        <v>30</v>
      </c>
      <c r="AN4" s="10" t="s">
        <v>27</v>
      </c>
      <c r="AO4" s="10" t="s">
        <v>28</v>
      </c>
      <c r="AP4" s="10" t="s">
        <v>29</v>
      </c>
      <c r="AQ4" s="9" t="s">
        <v>26</v>
      </c>
      <c r="AR4" s="9" t="s">
        <v>27</v>
      </c>
      <c r="AS4" s="9" t="s">
        <v>28</v>
      </c>
      <c r="AT4" s="9" t="s">
        <v>29</v>
      </c>
      <c r="AU4" s="10" t="s">
        <v>30</v>
      </c>
      <c r="AV4" s="10" t="s">
        <v>27</v>
      </c>
      <c r="AW4" s="10" t="s">
        <v>28</v>
      </c>
      <c r="AX4" s="10" t="s">
        <v>29</v>
      </c>
      <c r="AMB4" s="1"/>
    </row>
    <row r="5" spans="1:1016" s="15" customFormat="1" ht="119.45" customHeight="1" x14ac:dyDescent="0.25">
      <c r="A5" s="11"/>
      <c r="B5" s="12" t="s">
        <v>131</v>
      </c>
      <c r="C5" s="12"/>
      <c r="D5" s="13" t="s">
        <v>32</v>
      </c>
      <c r="E5" s="14"/>
      <c r="F5" s="351" t="s">
        <v>33</v>
      </c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MB5" s="16"/>
    </row>
    <row r="6" spans="1:1016" s="36" customFormat="1" ht="228" customHeight="1" x14ac:dyDescent="0.2">
      <c r="A6" s="17" t="s">
        <v>34</v>
      </c>
      <c r="B6" s="18" t="s">
        <v>132</v>
      </c>
      <c r="C6" s="19" t="s">
        <v>133</v>
      </c>
      <c r="D6" s="20"/>
      <c r="E6" s="21"/>
      <c r="F6" s="22" t="s">
        <v>37</v>
      </c>
      <c r="G6" s="23"/>
      <c r="H6" s="24"/>
      <c r="I6" s="25" t="s">
        <v>38</v>
      </c>
      <c r="J6" s="25" t="s">
        <v>38</v>
      </c>
      <c r="K6" s="26"/>
      <c r="L6" s="27"/>
      <c r="M6" s="27"/>
      <c r="N6" s="28"/>
      <c r="O6" s="29">
        <v>27</v>
      </c>
      <c r="P6" s="29">
        <v>36</v>
      </c>
      <c r="Q6" s="30"/>
      <c r="R6" s="30">
        <v>12</v>
      </c>
      <c r="S6" s="137">
        <v>1</v>
      </c>
      <c r="T6" s="34" t="s">
        <v>43</v>
      </c>
      <c r="U6" s="34" t="s">
        <v>127</v>
      </c>
      <c r="V6" s="33" t="s">
        <v>58</v>
      </c>
      <c r="W6" s="137">
        <v>1</v>
      </c>
      <c r="X6" s="34" t="s">
        <v>43</v>
      </c>
      <c r="Y6" s="34" t="s">
        <v>127</v>
      </c>
      <c r="Z6" s="33" t="s">
        <v>58</v>
      </c>
      <c r="AA6" s="137">
        <v>1</v>
      </c>
      <c r="AB6" s="34" t="s">
        <v>43</v>
      </c>
      <c r="AC6" s="34" t="s">
        <v>127</v>
      </c>
      <c r="AD6" s="33" t="s">
        <v>58</v>
      </c>
      <c r="AE6" s="137">
        <v>1</v>
      </c>
      <c r="AF6" s="34" t="s">
        <v>43</v>
      </c>
      <c r="AG6" s="34" t="s">
        <v>127</v>
      </c>
      <c r="AH6" s="33" t="s">
        <v>58</v>
      </c>
      <c r="AI6" s="342" t="s">
        <v>46</v>
      </c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MB6" s="37"/>
    </row>
    <row r="7" spans="1:1016" s="36" customFormat="1" ht="210.6" customHeight="1" x14ac:dyDescent="0.2">
      <c r="A7" s="38" t="s">
        <v>34</v>
      </c>
      <c r="B7" s="39" t="s">
        <v>121</v>
      </c>
      <c r="C7" s="40" t="s">
        <v>122</v>
      </c>
      <c r="D7" s="41"/>
      <c r="E7" s="42"/>
      <c r="F7" s="43" t="s">
        <v>37</v>
      </c>
      <c r="G7" s="44"/>
      <c r="H7" s="45"/>
      <c r="I7" s="46">
        <v>9</v>
      </c>
      <c r="J7" s="46">
        <v>9</v>
      </c>
      <c r="K7" s="47"/>
      <c r="L7" s="48"/>
      <c r="M7" s="48"/>
      <c r="N7" s="49"/>
      <c r="O7" s="50">
        <v>26</v>
      </c>
      <c r="P7" s="50">
        <v>49</v>
      </c>
      <c r="Q7" s="51"/>
      <c r="R7" s="51"/>
      <c r="S7" s="53" t="s">
        <v>123</v>
      </c>
      <c r="T7" s="54" t="s">
        <v>124</v>
      </c>
      <c r="U7" s="133" t="s">
        <v>41</v>
      </c>
      <c r="V7" s="54" t="s">
        <v>125</v>
      </c>
      <c r="W7" s="53">
        <v>1</v>
      </c>
      <c r="X7" s="55" t="s">
        <v>43</v>
      </c>
      <c r="Y7" s="133" t="s">
        <v>45</v>
      </c>
      <c r="Z7" s="133" t="s">
        <v>126</v>
      </c>
      <c r="AA7" s="347" t="s">
        <v>242</v>
      </c>
      <c r="AB7" s="347"/>
      <c r="AC7" s="347"/>
      <c r="AD7" s="347"/>
      <c r="AE7" s="53">
        <v>1</v>
      </c>
      <c r="AF7" s="55" t="s">
        <v>43</v>
      </c>
      <c r="AG7" s="133" t="s">
        <v>127</v>
      </c>
      <c r="AH7" s="133" t="s">
        <v>126</v>
      </c>
      <c r="AI7" s="344" t="s">
        <v>46</v>
      </c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MB7" s="37"/>
    </row>
    <row r="8" spans="1:1016" s="36" customFormat="1" ht="210.6" customHeight="1" x14ac:dyDescent="0.2">
      <c r="A8" s="348" t="s">
        <v>34</v>
      </c>
      <c r="B8" s="57" t="s">
        <v>59</v>
      </c>
      <c r="C8" s="58" t="s">
        <v>60</v>
      </c>
      <c r="D8" s="59"/>
      <c r="E8" s="60"/>
      <c r="F8" s="61"/>
      <c r="G8" s="62"/>
      <c r="H8" s="63"/>
      <c r="I8" s="64" t="s">
        <v>38</v>
      </c>
      <c r="J8" s="64" t="s">
        <v>38</v>
      </c>
      <c r="K8" s="65"/>
      <c r="L8" s="66"/>
      <c r="M8" s="66"/>
      <c r="N8" s="67"/>
      <c r="O8" s="68"/>
      <c r="P8" s="68"/>
      <c r="Q8" s="69"/>
      <c r="R8" s="69"/>
      <c r="S8" s="71"/>
      <c r="T8" s="72"/>
      <c r="U8" s="72"/>
      <c r="V8" s="73"/>
      <c r="W8" s="74"/>
      <c r="X8" s="74"/>
      <c r="Y8" s="72"/>
      <c r="Z8" s="72"/>
      <c r="AA8" s="75"/>
      <c r="AB8" s="76"/>
      <c r="AC8" s="76"/>
      <c r="AD8" s="77"/>
      <c r="AE8" s="74"/>
      <c r="AF8" s="74"/>
      <c r="AG8" s="72"/>
      <c r="AH8" s="72"/>
      <c r="AI8" s="71"/>
      <c r="AJ8" s="72"/>
      <c r="AK8" s="72"/>
      <c r="AL8" s="73"/>
      <c r="AM8" s="74"/>
      <c r="AN8" s="74"/>
      <c r="AO8" s="72"/>
      <c r="AP8" s="72"/>
      <c r="AQ8" s="75"/>
      <c r="AR8" s="76"/>
      <c r="AS8" s="76"/>
      <c r="AT8" s="77"/>
      <c r="AU8" s="74"/>
      <c r="AV8" s="74"/>
      <c r="AW8" s="72"/>
      <c r="AX8" s="72"/>
      <c r="AMB8" s="37"/>
    </row>
    <row r="9" spans="1:1016" s="36" customFormat="1" ht="45.75" x14ac:dyDescent="0.2">
      <c r="A9" s="348"/>
      <c r="B9" s="78" t="s">
        <v>128</v>
      </c>
      <c r="C9" s="58"/>
      <c r="D9" s="59"/>
      <c r="E9" s="68" t="s">
        <v>62</v>
      </c>
      <c r="F9" s="61"/>
      <c r="G9" s="62"/>
      <c r="H9" s="63"/>
      <c r="I9" s="64" t="s">
        <v>63</v>
      </c>
      <c r="J9" s="64" t="s">
        <v>63</v>
      </c>
      <c r="K9" s="65"/>
      <c r="L9" s="66"/>
      <c r="M9" s="66"/>
      <c r="N9" s="67"/>
      <c r="O9" s="69">
        <v>77</v>
      </c>
      <c r="P9" s="68">
        <v>3</v>
      </c>
      <c r="Q9" s="69"/>
      <c r="R9" s="69"/>
      <c r="S9" s="71">
        <v>1</v>
      </c>
      <c r="T9" s="72" t="s">
        <v>43</v>
      </c>
      <c r="U9" s="72" t="s">
        <v>41</v>
      </c>
      <c r="V9" s="73" t="s">
        <v>64</v>
      </c>
      <c r="W9" s="71">
        <v>1</v>
      </c>
      <c r="X9" s="72" t="s">
        <v>43</v>
      </c>
      <c r="Y9" s="72" t="s">
        <v>41</v>
      </c>
      <c r="Z9" s="73" t="s">
        <v>64</v>
      </c>
      <c r="AA9" s="71">
        <v>1</v>
      </c>
      <c r="AB9" s="72" t="s">
        <v>43</v>
      </c>
      <c r="AC9" s="72" t="s">
        <v>41</v>
      </c>
      <c r="AD9" s="73" t="s">
        <v>64</v>
      </c>
      <c r="AE9" s="71">
        <v>1</v>
      </c>
      <c r="AF9" s="72" t="s">
        <v>43</v>
      </c>
      <c r="AG9" s="72" t="s">
        <v>41</v>
      </c>
      <c r="AH9" s="73" t="s">
        <v>64</v>
      </c>
      <c r="AI9" s="385" t="s">
        <v>46</v>
      </c>
      <c r="AJ9" s="385"/>
      <c r="AK9" s="385"/>
      <c r="AL9" s="385"/>
      <c r="AM9" s="385"/>
      <c r="AN9" s="385"/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MB9" s="37"/>
    </row>
    <row r="10" spans="1:1016" s="36" customFormat="1" ht="69" x14ac:dyDescent="0.45">
      <c r="A10" s="348"/>
      <c r="B10" s="79" t="s">
        <v>65</v>
      </c>
      <c r="C10" s="263" t="s">
        <v>206</v>
      </c>
      <c r="D10" s="59"/>
      <c r="E10" s="60"/>
      <c r="F10" s="61"/>
      <c r="G10" s="62"/>
      <c r="H10" s="63"/>
      <c r="I10" s="64" t="s">
        <v>66</v>
      </c>
      <c r="J10" s="64" t="s">
        <v>66</v>
      </c>
      <c r="K10" s="65"/>
      <c r="L10" s="66"/>
      <c r="M10" s="66"/>
      <c r="N10" s="67"/>
      <c r="O10" s="68">
        <v>15</v>
      </c>
      <c r="P10" s="68"/>
      <c r="Q10" s="69"/>
      <c r="R10" s="69"/>
      <c r="S10" s="269">
        <v>1</v>
      </c>
      <c r="T10" s="264" t="s">
        <v>43</v>
      </c>
      <c r="U10" s="270" t="s">
        <v>41</v>
      </c>
      <c r="V10" s="74" t="s">
        <v>64</v>
      </c>
      <c r="W10" s="271">
        <v>1</v>
      </c>
      <c r="X10" s="74" t="s">
        <v>43</v>
      </c>
      <c r="Y10" s="270" t="s">
        <v>41</v>
      </c>
      <c r="Z10" s="264" t="s">
        <v>64</v>
      </c>
      <c r="AA10" s="272">
        <v>1</v>
      </c>
      <c r="AB10" s="76" t="s">
        <v>43</v>
      </c>
      <c r="AC10" s="273" t="s">
        <v>41</v>
      </c>
      <c r="AD10" s="77" t="s">
        <v>64</v>
      </c>
      <c r="AE10" s="271">
        <v>1</v>
      </c>
      <c r="AF10" s="74" t="s">
        <v>43</v>
      </c>
      <c r="AG10" s="270" t="s">
        <v>41</v>
      </c>
      <c r="AH10" s="264" t="s">
        <v>64</v>
      </c>
      <c r="AI10" s="350" t="s">
        <v>207</v>
      </c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MB10" s="37"/>
    </row>
    <row r="11" spans="1:1016" s="36" customFormat="1" ht="192" customHeight="1" x14ac:dyDescent="0.2">
      <c r="A11" s="80" t="s">
        <v>34</v>
      </c>
      <c r="B11" s="81" t="s">
        <v>67</v>
      </c>
      <c r="C11" s="82" t="s">
        <v>68</v>
      </c>
      <c r="D11" s="83"/>
      <c r="E11" s="84"/>
      <c r="F11" s="85" t="s">
        <v>37</v>
      </c>
      <c r="G11" s="86"/>
      <c r="H11" s="87"/>
      <c r="I11" s="88" t="s">
        <v>69</v>
      </c>
      <c r="J11" s="88" t="s">
        <v>69</v>
      </c>
      <c r="K11" s="88"/>
      <c r="L11" s="89"/>
      <c r="M11" s="89"/>
      <c r="N11" s="90"/>
      <c r="O11" s="91"/>
      <c r="P11" s="91">
        <v>24</v>
      </c>
      <c r="Q11" s="92"/>
      <c r="R11" s="92"/>
      <c r="S11" s="94" t="s">
        <v>70</v>
      </c>
      <c r="T11" s="95" t="s">
        <v>71</v>
      </c>
      <c r="U11" s="95" t="s">
        <v>72</v>
      </c>
      <c r="V11" s="95" t="s">
        <v>73</v>
      </c>
      <c r="W11" s="94">
        <v>1</v>
      </c>
      <c r="X11" s="96" t="s">
        <v>43</v>
      </c>
      <c r="Y11" s="97" t="s">
        <v>41</v>
      </c>
      <c r="Z11" s="97" t="s">
        <v>64</v>
      </c>
      <c r="AA11" s="94">
        <v>1</v>
      </c>
      <c r="AB11" s="95" t="s">
        <v>43</v>
      </c>
      <c r="AC11" s="95" t="s">
        <v>41</v>
      </c>
      <c r="AD11" s="95" t="s">
        <v>74</v>
      </c>
      <c r="AE11" s="94">
        <v>1</v>
      </c>
      <c r="AF11" s="96" t="s">
        <v>43</v>
      </c>
      <c r="AG11" s="97" t="s">
        <v>41</v>
      </c>
      <c r="AH11" s="97" t="s">
        <v>74</v>
      </c>
      <c r="AI11" s="94" t="s">
        <v>75</v>
      </c>
      <c r="AJ11" s="95" t="s">
        <v>76</v>
      </c>
      <c r="AK11" s="95" t="s">
        <v>72</v>
      </c>
      <c r="AL11" s="95" t="s">
        <v>77</v>
      </c>
      <c r="AM11" s="94">
        <v>1</v>
      </c>
      <c r="AN11" s="96" t="s">
        <v>43</v>
      </c>
      <c r="AO11" s="97" t="s">
        <v>41</v>
      </c>
      <c r="AP11" s="97" t="s">
        <v>64</v>
      </c>
      <c r="AQ11" s="94">
        <v>1</v>
      </c>
      <c r="AR11" s="95" t="s">
        <v>43</v>
      </c>
      <c r="AS11" s="95" t="s">
        <v>41</v>
      </c>
      <c r="AT11" s="95" t="s">
        <v>78</v>
      </c>
      <c r="AU11" s="94">
        <v>1</v>
      </c>
      <c r="AV11" s="96" t="s">
        <v>43</v>
      </c>
      <c r="AW11" s="97" t="s">
        <v>41</v>
      </c>
      <c r="AX11" s="97" t="s">
        <v>78</v>
      </c>
      <c r="AMB11" s="37"/>
    </row>
    <row r="12" spans="1:1016" s="101" customFormat="1" ht="111" customHeight="1" x14ac:dyDescent="0.25">
      <c r="A12" s="11"/>
      <c r="B12" s="12" t="s">
        <v>134</v>
      </c>
      <c r="C12" s="12"/>
      <c r="D12" s="13" t="s">
        <v>32</v>
      </c>
      <c r="E12" s="98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</row>
    <row r="13" spans="1:1016" s="108" customFormat="1" ht="43.35" customHeight="1" x14ac:dyDescent="0.5">
      <c r="A13" s="102" t="s">
        <v>81</v>
      </c>
      <c r="B13" s="138" t="s">
        <v>135</v>
      </c>
      <c r="C13" s="139" t="s">
        <v>136</v>
      </c>
      <c r="D13" s="20"/>
      <c r="E13" s="105"/>
      <c r="F13" s="22" t="s">
        <v>37</v>
      </c>
      <c r="G13" s="106"/>
      <c r="H13" s="106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  <c r="T13" s="142"/>
      <c r="U13" s="33"/>
      <c r="V13" s="33"/>
      <c r="W13" s="143"/>
      <c r="X13" s="33"/>
      <c r="Y13" s="33"/>
      <c r="Z13" s="33"/>
      <c r="AA13" s="137"/>
      <c r="AB13" s="33"/>
      <c r="AC13" s="33"/>
      <c r="AD13" s="33"/>
      <c r="AE13" s="143"/>
      <c r="AF13" s="33"/>
      <c r="AG13" s="33"/>
      <c r="AH13" s="33"/>
      <c r="AI13" s="342" t="s">
        <v>46</v>
      </c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</row>
    <row r="14" spans="1:1016" s="108" customFormat="1" ht="75" x14ac:dyDescent="0.5">
      <c r="A14" s="102"/>
      <c r="B14" s="144" t="s">
        <v>137</v>
      </c>
      <c r="C14" s="139"/>
      <c r="D14" s="20"/>
      <c r="E14" s="105"/>
      <c r="F14" s="22"/>
      <c r="G14" s="106"/>
      <c r="H14" s="106"/>
      <c r="I14" s="140">
        <v>7</v>
      </c>
      <c r="J14" s="140">
        <v>7</v>
      </c>
      <c r="K14" s="140"/>
      <c r="L14" s="140"/>
      <c r="M14" s="140"/>
      <c r="N14" s="140"/>
      <c r="O14" s="140">
        <v>18</v>
      </c>
      <c r="P14" s="140">
        <v>30</v>
      </c>
      <c r="Q14" s="140"/>
      <c r="R14" s="140">
        <v>12</v>
      </c>
      <c r="S14" s="137" t="s">
        <v>138</v>
      </c>
      <c r="T14" s="142" t="s">
        <v>43</v>
      </c>
      <c r="U14" s="142" t="s">
        <v>139</v>
      </c>
      <c r="V14" s="33" t="s">
        <v>64</v>
      </c>
      <c r="W14" s="137" t="s">
        <v>138</v>
      </c>
      <c r="X14" s="142" t="s">
        <v>43</v>
      </c>
      <c r="Y14" s="142" t="s">
        <v>139</v>
      </c>
      <c r="Z14" s="33" t="s">
        <v>64</v>
      </c>
      <c r="AA14" s="137" t="s">
        <v>138</v>
      </c>
      <c r="AB14" s="142" t="s">
        <v>43</v>
      </c>
      <c r="AC14" s="142" t="s">
        <v>139</v>
      </c>
      <c r="AD14" s="33" t="s">
        <v>64</v>
      </c>
      <c r="AE14" s="137" t="s">
        <v>138</v>
      </c>
      <c r="AF14" s="142" t="s">
        <v>43</v>
      </c>
      <c r="AG14" s="142" t="s">
        <v>139</v>
      </c>
      <c r="AH14" s="33" t="s">
        <v>64</v>
      </c>
      <c r="AI14" s="342"/>
      <c r="AJ14" s="342" t="s">
        <v>89</v>
      </c>
      <c r="AK14" s="342" t="s">
        <v>41</v>
      </c>
      <c r="AL14" s="342" t="s">
        <v>90</v>
      </c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</row>
    <row r="15" spans="1:1016" s="108" customFormat="1" ht="75" x14ac:dyDescent="0.5">
      <c r="A15" s="102"/>
      <c r="B15" s="144" t="s">
        <v>140</v>
      </c>
      <c r="C15" s="139"/>
      <c r="D15" s="20"/>
      <c r="E15" s="105"/>
      <c r="F15" s="22"/>
      <c r="G15" s="106"/>
      <c r="H15" s="106"/>
      <c r="I15" s="140">
        <v>4</v>
      </c>
      <c r="J15" s="140">
        <v>4</v>
      </c>
      <c r="K15" s="140"/>
      <c r="L15" s="140"/>
      <c r="M15" s="140"/>
      <c r="N15" s="140"/>
      <c r="O15" s="140">
        <v>12</v>
      </c>
      <c r="P15" s="140">
        <v>18</v>
      </c>
      <c r="Q15" s="140"/>
      <c r="R15" s="140">
        <v>0</v>
      </c>
      <c r="S15" s="137" t="s">
        <v>138</v>
      </c>
      <c r="T15" s="33" t="s">
        <v>141</v>
      </c>
      <c r="U15" s="142" t="s">
        <v>139</v>
      </c>
      <c r="V15" s="33" t="s">
        <v>142</v>
      </c>
      <c r="W15" s="137" t="s">
        <v>138</v>
      </c>
      <c r="X15" s="33" t="s">
        <v>141</v>
      </c>
      <c r="Y15" s="142" t="s">
        <v>139</v>
      </c>
      <c r="Z15" s="33" t="s">
        <v>142</v>
      </c>
      <c r="AA15" s="137" t="s">
        <v>138</v>
      </c>
      <c r="AB15" s="33" t="s">
        <v>141</v>
      </c>
      <c r="AC15" s="142" t="s">
        <v>139</v>
      </c>
      <c r="AD15" s="33" t="s">
        <v>142</v>
      </c>
      <c r="AE15" s="137" t="s">
        <v>138</v>
      </c>
      <c r="AF15" s="33" t="s">
        <v>141</v>
      </c>
      <c r="AG15" s="142" t="s">
        <v>139</v>
      </c>
      <c r="AH15" s="33" t="s">
        <v>142</v>
      </c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</row>
    <row r="16" spans="1:1016" s="108" customFormat="1" ht="75" x14ac:dyDescent="0.5">
      <c r="A16" s="102"/>
      <c r="B16" s="144" t="s">
        <v>143</v>
      </c>
      <c r="C16" s="139"/>
      <c r="D16" s="20"/>
      <c r="E16" s="105"/>
      <c r="F16" s="22"/>
      <c r="G16" s="106"/>
      <c r="H16" s="106"/>
      <c r="I16" s="140">
        <v>3</v>
      </c>
      <c r="J16" s="140">
        <v>3</v>
      </c>
      <c r="K16" s="140"/>
      <c r="L16" s="140"/>
      <c r="M16" s="140"/>
      <c r="N16" s="140"/>
      <c r="O16" s="140">
        <v>13</v>
      </c>
      <c r="P16" s="140">
        <v>6</v>
      </c>
      <c r="Q16" s="140"/>
      <c r="R16" s="140">
        <v>6</v>
      </c>
      <c r="S16" s="137" t="s">
        <v>138</v>
      </c>
      <c r="T16" s="33" t="s">
        <v>141</v>
      </c>
      <c r="U16" s="142" t="s">
        <v>139</v>
      </c>
      <c r="V16" s="33" t="s">
        <v>64</v>
      </c>
      <c r="W16" s="137" t="s">
        <v>138</v>
      </c>
      <c r="X16" s="33" t="s">
        <v>141</v>
      </c>
      <c r="Y16" s="142" t="s">
        <v>139</v>
      </c>
      <c r="Z16" s="33" t="s">
        <v>64</v>
      </c>
      <c r="AA16" s="137" t="s">
        <v>138</v>
      </c>
      <c r="AB16" s="33" t="s">
        <v>141</v>
      </c>
      <c r="AC16" s="142" t="s">
        <v>139</v>
      </c>
      <c r="AD16" s="33" t="s">
        <v>64</v>
      </c>
      <c r="AE16" s="137" t="s">
        <v>138</v>
      </c>
      <c r="AF16" s="33" t="s">
        <v>141</v>
      </c>
      <c r="AG16" s="142" t="s">
        <v>139</v>
      </c>
      <c r="AH16" s="33" t="s">
        <v>64</v>
      </c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</row>
    <row r="17" spans="1:1023" s="108" customFormat="1" ht="45" x14ac:dyDescent="0.5">
      <c r="A17" s="102" t="s">
        <v>81</v>
      </c>
      <c r="B17" s="144" t="s">
        <v>144</v>
      </c>
      <c r="C17" s="139" t="s">
        <v>136</v>
      </c>
      <c r="D17" s="20"/>
      <c r="E17" s="105"/>
      <c r="F17" s="22"/>
      <c r="G17" s="106"/>
      <c r="H17" s="106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  <c r="T17" s="142"/>
      <c r="U17" s="33"/>
      <c r="V17" s="33"/>
      <c r="W17" s="143"/>
      <c r="X17" s="33"/>
      <c r="Y17" s="33"/>
      <c r="Z17" s="33"/>
      <c r="AA17" s="137"/>
      <c r="AB17" s="33"/>
      <c r="AC17" s="33"/>
      <c r="AD17" s="33"/>
      <c r="AE17" s="143"/>
      <c r="AF17" s="33"/>
      <c r="AG17" s="33"/>
      <c r="AH17" s="33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</row>
    <row r="18" spans="1:1023" ht="78.400000000000006" customHeight="1" x14ac:dyDescent="0.5">
      <c r="A18" s="102"/>
      <c r="B18" s="138" t="s">
        <v>137</v>
      </c>
      <c r="C18" s="139"/>
      <c r="D18" s="20"/>
      <c r="E18" s="105"/>
      <c r="F18" s="22" t="s">
        <v>37</v>
      </c>
      <c r="G18" s="106"/>
      <c r="H18" s="106"/>
      <c r="I18" s="140">
        <v>6</v>
      </c>
      <c r="J18" s="140">
        <v>6</v>
      </c>
      <c r="K18" s="140"/>
      <c r="L18" s="140"/>
      <c r="M18" s="140"/>
      <c r="N18" s="140"/>
      <c r="O18" s="140">
        <v>18</v>
      </c>
      <c r="P18" s="140">
        <v>30</v>
      </c>
      <c r="Q18" s="140"/>
      <c r="R18" s="140" t="s">
        <v>145</v>
      </c>
      <c r="S18" s="137" t="s">
        <v>138</v>
      </c>
      <c r="T18" s="33" t="s">
        <v>141</v>
      </c>
      <c r="U18" s="142" t="s">
        <v>139</v>
      </c>
      <c r="V18" s="142" t="s">
        <v>64</v>
      </c>
      <c r="W18" s="145">
        <v>1</v>
      </c>
      <c r="X18" s="142" t="s">
        <v>43</v>
      </c>
      <c r="Y18" s="142" t="s">
        <v>139</v>
      </c>
      <c r="Z18" s="142" t="s">
        <v>64</v>
      </c>
      <c r="AA18" s="141">
        <v>1</v>
      </c>
      <c r="AB18" s="142" t="s">
        <v>43</v>
      </c>
      <c r="AC18" s="142" t="s">
        <v>139</v>
      </c>
      <c r="AD18" s="142" t="s">
        <v>64</v>
      </c>
      <c r="AE18" s="145">
        <v>1</v>
      </c>
      <c r="AF18" s="142" t="s">
        <v>43</v>
      </c>
      <c r="AG18" s="142" t="s">
        <v>139</v>
      </c>
      <c r="AH18" s="142" t="s">
        <v>64</v>
      </c>
      <c r="AI18" s="342" t="s">
        <v>46</v>
      </c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</row>
    <row r="19" spans="1:1023" ht="78.400000000000006" customHeight="1" x14ac:dyDescent="0.25">
      <c r="A19" s="382" t="s">
        <v>81</v>
      </c>
      <c r="B19" s="134" t="s">
        <v>191</v>
      </c>
      <c r="C19" s="265" t="s">
        <v>192</v>
      </c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6"/>
      <c r="AMD19" s="36"/>
      <c r="AME19" s="36"/>
      <c r="AMF19" s="36"/>
      <c r="AMG19" s="36"/>
      <c r="AMH19" s="36"/>
      <c r="AMI19" s="36"/>
    </row>
    <row r="20" spans="1:1023" ht="90" x14ac:dyDescent="0.25">
      <c r="A20" s="383"/>
      <c r="B20" s="134" t="s">
        <v>193</v>
      </c>
      <c r="C20" s="265"/>
      <c r="D20" s="136"/>
      <c r="E20" s="136"/>
      <c r="F20" s="266" t="s">
        <v>37</v>
      </c>
      <c r="G20" s="136"/>
      <c r="H20" s="136"/>
      <c r="I20" s="267">
        <v>7</v>
      </c>
      <c r="J20" s="267">
        <v>7</v>
      </c>
      <c r="K20" s="136"/>
      <c r="L20" s="136"/>
      <c r="M20" s="136"/>
      <c r="N20" s="136"/>
      <c r="O20" s="267" t="s">
        <v>194</v>
      </c>
      <c r="P20" s="267" t="s">
        <v>195</v>
      </c>
      <c r="Q20" s="136"/>
      <c r="R20" s="267" t="s">
        <v>196</v>
      </c>
      <c r="S20" s="268" t="s">
        <v>197</v>
      </c>
      <c r="T20" s="268" t="s">
        <v>198</v>
      </c>
      <c r="U20" s="268" t="s">
        <v>41</v>
      </c>
      <c r="V20" s="268" t="s">
        <v>199</v>
      </c>
      <c r="W20" s="268">
        <v>1</v>
      </c>
      <c r="X20" s="268" t="s">
        <v>43</v>
      </c>
      <c r="Y20" s="268" t="s">
        <v>41</v>
      </c>
      <c r="Z20" s="268" t="s">
        <v>58</v>
      </c>
      <c r="AA20" s="268">
        <v>1</v>
      </c>
      <c r="AB20" s="268" t="s">
        <v>43</v>
      </c>
      <c r="AC20" s="268" t="s">
        <v>41</v>
      </c>
      <c r="AD20" s="268" t="s">
        <v>58</v>
      </c>
      <c r="AE20" s="268">
        <v>1</v>
      </c>
      <c r="AF20" s="268" t="s">
        <v>43</v>
      </c>
      <c r="AG20" s="268" t="s">
        <v>41</v>
      </c>
      <c r="AH20" s="268" t="s">
        <v>58</v>
      </c>
      <c r="AI20" s="372" t="s">
        <v>46</v>
      </c>
      <c r="AJ20" s="372"/>
      <c r="AK20" s="372"/>
      <c r="AL20" s="372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6"/>
      <c r="AMD20" s="36"/>
      <c r="AME20" s="36"/>
      <c r="AMF20" s="36"/>
      <c r="AMG20" s="36"/>
      <c r="AMH20" s="36"/>
      <c r="AMI20" s="36"/>
    </row>
    <row r="21" spans="1:1023" ht="187.5" x14ac:dyDescent="0.25">
      <c r="A21" s="384"/>
      <c r="B21" s="134" t="s">
        <v>200</v>
      </c>
      <c r="C21" s="135"/>
      <c r="D21" s="136"/>
      <c r="E21" s="136"/>
      <c r="F21" s="266" t="s">
        <v>37</v>
      </c>
      <c r="G21" s="136"/>
      <c r="H21" s="136"/>
      <c r="I21" s="267">
        <v>7</v>
      </c>
      <c r="J21" s="267">
        <v>7</v>
      </c>
      <c r="K21" s="136"/>
      <c r="L21" s="136"/>
      <c r="M21" s="136"/>
      <c r="N21" s="136"/>
      <c r="O21" s="267" t="s">
        <v>194</v>
      </c>
      <c r="P21" s="267" t="s">
        <v>201</v>
      </c>
      <c r="Q21" s="136"/>
      <c r="R21" s="267" t="s">
        <v>196</v>
      </c>
      <c r="S21" s="268" t="s">
        <v>202</v>
      </c>
      <c r="T21" s="268" t="s">
        <v>203</v>
      </c>
      <c r="U21" s="268" t="s">
        <v>41</v>
      </c>
      <c r="V21" s="268" t="s">
        <v>204</v>
      </c>
      <c r="W21" s="268">
        <v>1</v>
      </c>
      <c r="X21" s="268" t="s">
        <v>43</v>
      </c>
      <c r="Y21" s="268" t="s">
        <v>41</v>
      </c>
      <c r="Z21" s="268" t="s">
        <v>58</v>
      </c>
      <c r="AA21" s="268">
        <v>1</v>
      </c>
      <c r="AB21" s="268" t="s">
        <v>43</v>
      </c>
      <c r="AC21" s="268" t="s">
        <v>41</v>
      </c>
      <c r="AD21" s="268" t="s">
        <v>58</v>
      </c>
      <c r="AE21" s="268">
        <v>1</v>
      </c>
      <c r="AF21" s="268" t="s">
        <v>43</v>
      </c>
      <c r="AG21" s="268" t="s">
        <v>41</v>
      </c>
      <c r="AH21" s="268" t="s">
        <v>58</v>
      </c>
      <c r="AI21" s="372" t="s">
        <v>46</v>
      </c>
      <c r="AJ21" s="372"/>
      <c r="AK21" s="372"/>
      <c r="AL21" s="372"/>
      <c r="AM21" s="372"/>
      <c r="AN21" s="372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6"/>
      <c r="AMD21" s="36"/>
      <c r="AME21" s="36"/>
      <c r="AMF21" s="36"/>
      <c r="AMG21" s="36"/>
      <c r="AMH21" s="36"/>
      <c r="AMI21" s="36"/>
    </row>
    <row r="22" spans="1:1023" ht="161.44999999999999" customHeight="1" x14ac:dyDescent="0.25">
      <c r="A22" s="117" t="s">
        <v>81</v>
      </c>
      <c r="B22" s="134" t="s">
        <v>237</v>
      </c>
      <c r="C22" s="265" t="s">
        <v>192</v>
      </c>
      <c r="D22" s="136"/>
      <c r="E22" s="136"/>
      <c r="F22" s="266" t="s">
        <v>37</v>
      </c>
      <c r="G22" s="136"/>
      <c r="H22" s="136"/>
      <c r="I22" s="267">
        <v>6</v>
      </c>
      <c r="J22" s="267">
        <v>6</v>
      </c>
      <c r="K22" s="136"/>
      <c r="L22" s="136"/>
      <c r="M22" s="136"/>
      <c r="N22" s="136"/>
      <c r="O22" s="267" t="s">
        <v>194</v>
      </c>
      <c r="P22" s="267" t="s">
        <v>201</v>
      </c>
      <c r="Q22" s="136"/>
      <c r="R22" s="267" t="s">
        <v>196</v>
      </c>
      <c r="S22" s="274" t="s">
        <v>202</v>
      </c>
      <c r="T22" s="274" t="s">
        <v>203</v>
      </c>
      <c r="U22" s="274" t="s">
        <v>41</v>
      </c>
      <c r="V22" s="274" t="s">
        <v>204</v>
      </c>
      <c r="W22" s="274">
        <v>1</v>
      </c>
      <c r="X22" s="274" t="s">
        <v>43</v>
      </c>
      <c r="Y22" s="274" t="s">
        <v>41</v>
      </c>
      <c r="Z22" s="274" t="s">
        <v>58</v>
      </c>
      <c r="AA22" s="274">
        <v>1</v>
      </c>
      <c r="AB22" s="274" t="s">
        <v>43</v>
      </c>
      <c r="AC22" s="274" t="s">
        <v>41</v>
      </c>
      <c r="AD22" s="274" t="s">
        <v>58</v>
      </c>
      <c r="AE22" s="274">
        <v>1</v>
      </c>
      <c r="AF22" s="274" t="s">
        <v>43</v>
      </c>
      <c r="AG22" s="274" t="s">
        <v>41</v>
      </c>
      <c r="AH22" s="274" t="s">
        <v>58</v>
      </c>
      <c r="AI22" s="274" t="s">
        <v>46</v>
      </c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</row>
    <row r="23" spans="1:1023" ht="99.6" customHeight="1" x14ac:dyDescent="0.25">
      <c r="A23" s="345" t="s">
        <v>108</v>
      </c>
      <c r="B23" s="122" t="s">
        <v>59</v>
      </c>
      <c r="C23" s="123" t="s">
        <v>60</v>
      </c>
      <c r="D23" s="124"/>
      <c r="E23" s="124"/>
      <c r="F23" s="61" t="s">
        <v>109</v>
      </c>
      <c r="G23" s="124"/>
      <c r="H23" s="124"/>
      <c r="I23" s="125">
        <v>8</v>
      </c>
      <c r="J23" s="125">
        <v>8</v>
      </c>
      <c r="K23" s="125"/>
      <c r="L23" s="125"/>
      <c r="M23" s="125"/>
      <c r="N23" s="125"/>
      <c r="O23" s="125">
        <v>75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</row>
    <row r="24" spans="1:1023" ht="53.1" customHeight="1" x14ac:dyDescent="0.25">
      <c r="A24" s="345"/>
      <c r="B24" s="78" t="s">
        <v>110</v>
      </c>
      <c r="C24" s="126"/>
      <c r="D24" s="124"/>
      <c r="E24" s="68" t="s">
        <v>62</v>
      </c>
      <c r="F24" s="124"/>
      <c r="G24" s="124"/>
      <c r="H24" s="124"/>
      <c r="I24" s="125">
        <v>3</v>
      </c>
      <c r="J24" s="125">
        <v>3</v>
      </c>
      <c r="K24" s="125"/>
      <c r="L24" s="125"/>
      <c r="M24" s="125"/>
      <c r="N24" s="125"/>
      <c r="O24" s="125">
        <v>50</v>
      </c>
      <c r="P24" s="124"/>
      <c r="Q24" s="124"/>
      <c r="R24" s="124"/>
      <c r="S24" s="71">
        <v>1</v>
      </c>
      <c r="T24" s="74" t="s">
        <v>43</v>
      </c>
      <c r="U24" s="74" t="s">
        <v>57</v>
      </c>
      <c r="V24" s="339" t="s">
        <v>64</v>
      </c>
      <c r="W24" s="338">
        <v>1</v>
      </c>
      <c r="X24" s="74" t="s">
        <v>43</v>
      </c>
      <c r="Y24" s="74" t="s">
        <v>57</v>
      </c>
      <c r="Z24" s="340" t="s">
        <v>64</v>
      </c>
      <c r="AA24" s="338">
        <v>1</v>
      </c>
      <c r="AB24" s="74" t="s">
        <v>43</v>
      </c>
      <c r="AC24" s="74" t="s">
        <v>57</v>
      </c>
      <c r="AD24" s="340" t="s">
        <v>64</v>
      </c>
      <c r="AE24" s="338">
        <v>1</v>
      </c>
      <c r="AF24" s="74" t="s">
        <v>43</v>
      </c>
      <c r="AG24" s="74" t="s">
        <v>57</v>
      </c>
      <c r="AH24" s="340" t="s">
        <v>64</v>
      </c>
      <c r="AI24" s="346" t="s">
        <v>46</v>
      </c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6"/>
      <c r="AX24" s="346"/>
    </row>
    <row r="25" spans="1:1023" ht="63" customHeight="1" x14ac:dyDescent="0.25">
      <c r="A25" s="345"/>
      <c r="B25" s="79" t="s">
        <v>111</v>
      </c>
      <c r="C25" s="126"/>
      <c r="D25" s="124"/>
      <c r="E25" s="68" t="s">
        <v>62</v>
      </c>
      <c r="F25" s="124"/>
      <c r="G25" s="124"/>
      <c r="H25" s="124"/>
      <c r="I25" s="125">
        <v>5</v>
      </c>
      <c r="J25" s="125">
        <v>5</v>
      </c>
      <c r="K25" s="125"/>
      <c r="L25" s="125"/>
      <c r="M25" s="125"/>
      <c r="N25" s="125"/>
      <c r="O25" s="125">
        <v>25</v>
      </c>
      <c r="P25" s="124"/>
      <c r="Q25" s="124"/>
      <c r="R25" s="124"/>
      <c r="S25" s="71">
        <v>1</v>
      </c>
      <c r="T25" s="74" t="s">
        <v>43</v>
      </c>
      <c r="U25" s="74" t="s">
        <v>57</v>
      </c>
      <c r="V25" s="74" t="s">
        <v>74</v>
      </c>
      <c r="W25" s="71">
        <v>1</v>
      </c>
      <c r="X25" s="74" t="s">
        <v>43</v>
      </c>
      <c r="Y25" s="74" t="s">
        <v>57</v>
      </c>
      <c r="Z25" s="74" t="s">
        <v>74</v>
      </c>
      <c r="AA25" s="71">
        <v>1</v>
      </c>
      <c r="AB25" s="74" t="s">
        <v>43</v>
      </c>
      <c r="AC25" s="74" t="s">
        <v>57</v>
      </c>
      <c r="AD25" s="74" t="s">
        <v>74</v>
      </c>
      <c r="AE25" s="71">
        <v>1</v>
      </c>
      <c r="AF25" s="74" t="s">
        <v>43</v>
      </c>
      <c r="AG25" s="74" t="s">
        <v>57</v>
      </c>
      <c r="AH25" s="74" t="s">
        <v>74</v>
      </c>
      <c r="AI25" s="346"/>
      <c r="AJ25" s="346"/>
      <c r="AK25" s="346"/>
      <c r="AL25" s="346"/>
      <c r="AM25" s="346"/>
      <c r="AN25" s="346"/>
      <c r="AO25" s="346"/>
      <c r="AP25" s="346"/>
      <c r="AQ25" s="346"/>
      <c r="AR25" s="346"/>
      <c r="AS25" s="346"/>
      <c r="AT25" s="346"/>
      <c r="AU25" s="346"/>
      <c r="AV25" s="346"/>
      <c r="AW25" s="346"/>
      <c r="AX25" s="346"/>
    </row>
    <row r="26" spans="1:1023" ht="178.5" customHeight="1" x14ac:dyDescent="0.25">
      <c r="A26" s="127" t="s">
        <v>81</v>
      </c>
      <c r="B26" s="128" t="s">
        <v>67</v>
      </c>
      <c r="C26" s="129" t="s">
        <v>112</v>
      </c>
      <c r="D26" s="146"/>
      <c r="E26" s="146"/>
      <c r="F26" s="85" t="s">
        <v>37</v>
      </c>
      <c r="G26" s="131"/>
      <c r="H26" s="131"/>
      <c r="I26" s="88" t="s">
        <v>113</v>
      </c>
      <c r="J26" s="88" t="s">
        <v>113</v>
      </c>
      <c r="K26" s="88"/>
      <c r="L26" s="89"/>
      <c r="M26" s="89"/>
      <c r="N26" s="90"/>
      <c r="O26" s="91"/>
      <c r="P26" s="91">
        <v>20</v>
      </c>
      <c r="Q26" s="131"/>
      <c r="R26" s="131"/>
      <c r="S26" s="132" t="s">
        <v>114</v>
      </c>
      <c r="T26" s="132" t="s">
        <v>115</v>
      </c>
      <c r="U26" s="95" t="s">
        <v>72</v>
      </c>
      <c r="V26" s="132" t="s">
        <v>116</v>
      </c>
      <c r="W26" s="94">
        <v>1</v>
      </c>
      <c r="X26" s="96" t="s">
        <v>43</v>
      </c>
      <c r="Y26" s="97" t="s">
        <v>41</v>
      </c>
      <c r="Z26" s="97" t="s">
        <v>64</v>
      </c>
      <c r="AA26" s="94">
        <v>1</v>
      </c>
      <c r="AB26" s="95" t="s">
        <v>43</v>
      </c>
      <c r="AC26" s="95" t="s">
        <v>41</v>
      </c>
      <c r="AD26" s="95" t="s">
        <v>74</v>
      </c>
      <c r="AE26" s="94">
        <v>1</v>
      </c>
      <c r="AF26" s="96" t="s">
        <v>43</v>
      </c>
      <c r="AG26" s="97" t="s">
        <v>41</v>
      </c>
      <c r="AH26" s="97" t="s">
        <v>74</v>
      </c>
      <c r="AI26" s="132" t="s">
        <v>117</v>
      </c>
      <c r="AJ26" s="132" t="s">
        <v>118</v>
      </c>
      <c r="AK26" s="95" t="s">
        <v>72</v>
      </c>
      <c r="AL26" s="132" t="s">
        <v>119</v>
      </c>
      <c r="AM26" s="94">
        <v>1</v>
      </c>
      <c r="AN26" s="96" t="s">
        <v>43</v>
      </c>
      <c r="AO26" s="97" t="s">
        <v>41</v>
      </c>
      <c r="AP26" s="97" t="s">
        <v>64</v>
      </c>
      <c r="AQ26" s="94">
        <v>1</v>
      </c>
      <c r="AR26" s="95" t="s">
        <v>43</v>
      </c>
      <c r="AS26" s="95" t="s">
        <v>41</v>
      </c>
      <c r="AT26" s="95" t="s">
        <v>78</v>
      </c>
      <c r="AU26" s="94">
        <v>1</v>
      </c>
      <c r="AV26" s="96" t="s">
        <v>43</v>
      </c>
      <c r="AW26" s="97" t="s">
        <v>41</v>
      </c>
      <c r="AX26" s="97" t="s">
        <v>78</v>
      </c>
    </row>
    <row r="27" spans="1:1023" ht="54.95" customHeight="1" x14ac:dyDescent="0.25"/>
  </sheetData>
  <mergeCells count="52">
    <mergeCell ref="S1:AH1"/>
    <mergeCell ref="AI1:AX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O2:R2"/>
    <mergeCell ref="S2:Z2"/>
    <mergeCell ref="AA2:AH2"/>
    <mergeCell ref="AI2:AP2"/>
    <mergeCell ref="AQ2:AX2"/>
    <mergeCell ref="O3:O4"/>
    <mergeCell ref="P3:P4"/>
    <mergeCell ref="Q3:Q4"/>
    <mergeCell ref="R3:R4"/>
    <mergeCell ref="S3:V3"/>
    <mergeCell ref="W3:Z3"/>
    <mergeCell ref="AA3:AD3"/>
    <mergeCell ref="AE3:AH3"/>
    <mergeCell ref="AI3:AL3"/>
    <mergeCell ref="AM3:AP3"/>
    <mergeCell ref="AQ3:AT3"/>
    <mergeCell ref="AU3:AX3"/>
    <mergeCell ref="F5:R5"/>
    <mergeCell ref="S5:AH5"/>
    <mergeCell ref="AI5:AX5"/>
    <mergeCell ref="AI6:AX6"/>
    <mergeCell ref="AA7:AD7"/>
    <mergeCell ref="AI7:AX7"/>
    <mergeCell ref="A8:A10"/>
    <mergeCell ref="AI9:AX9"/>
    <mergeCell ref="F12:R12"/>
    <mergeCell ref="AI13:AX13"/>
    <mergeCell ref="AI14:AX14"/>
    <mergeCell ref="AI10:AX10"/>
    <mergeCell ref="AI15:AX15"/>
    <mergeCell ref="AI16:AX16"/>
    <mergeCell ref="AI17:AX17"/>
    <mergeCell ref="AI18:AX18"/>
    <mergeCell ref="A23:A25"/>
    <mergeCell ref="AI24:AX25"/>
    <mergeCell ref="AI20:AX20"/>
    <mergeCell ref="AI21:AX21"/>
    <mergeCell ref="A19:A21"/>
  </mergeCells>
  <dataValidations count="6">
    <dataValidation type="list" allowBlank="1" showInputMessage="1" showErrorMessage="1" sqref="AJ10:AJ12 AJ8 AN8 AV8 AB9 AI9 AN10:AN12 AV10:AV12 AV26 AB12 AR12 X26 AF26 AN26 AF7:AF12 X7:X12 T7:T12">
      <formula1>mod</formula1>
      <formula2>0</formula2>
    </dataValidation>
    <dataValidation type="list" allowBlank="1" showInputMessage="1" showErrorMessage="1" sqref="AK10:AK12 AK8 AO8 AW8 AC9 AO10:AO12 AW10:AW12 AW26 AC12 AS12 U26 Y26 AG26 AK26 AO26 AG7:AG12 Y7:Y12 U7:U12">
      <formula1>nat</formula1>
      <formula2>0</formula2>
    </dataValidation>
    <dataValidation type="list" allowBlank="1" showInputMessage="1" showErrorMessage="1" sqref="K26 K7:K11">
      <formula1>sections_cnu</formula1>
      <formula2>0</formula2>
    </dataValidation>
    <dataValidation type="list" operator="equal" allowBlank="1" showInputMessage="1" showErrorMessage="1" sqref="U6 Y6 AC6 AG6 Y13:Y18 AC13:AC18 AG13:AG18 U13:U18">
      <formula1>nat</formula1>
      <formula2>0</formula2>
    </dataValidation>
    <dataValidation type="list" operator="equal" allowBlank="1" showInputMessage="1" showErrorMessage="1" sqref="T6 X6 AB6 AF6 X13:X18 AB13:AB18 AF13:AF18 T13:T18">
      <formula1>mod</formula1>
      <formula2>0</formula2>
    </dataValidation>
    <dataValidation type="list" operator="equal" allowBlank="1" showInputMessage="1" showErrorMessage="1" sqref="K6 K13:K18">
      <formula1>sections_cnu</formula1>
      <formula2>0</formula2>
    </dataValidation>
  </dataValidations>
  <pageMargins left="0.23611111111111099" right="0.23611111111111099" top="0" bottom="0" header="0.51180555555555496" footer="0.51180555555555496"/>
  <pageSetup paperSize="8" firstPageNumber="0" fitToWidth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topLeftCell="C34" zoomScaleNormal="100" workbookViewId="0">
      <selection activeCell="N47" sqref="N47"/>
    </sheetView>
  </sheetViews>
  <sheetFormatPr baseColWidth="10" defaultColWidth="11.5703125" defaultRowHeight="15" x14ac:dyDescent="0.25"/>
  <cols>
    <col min="1" max="1" width="11.5703125" style="147"/>
    <col min="2" max="2" width="49.28515625" style="147" customWidth="1"/>
    <col min="3" max="3" width="11.5703125" style="147"/>
    <col min="4" max="4" width="27.7109375" style="147" customWidth="1"/>
    <col min="5" max="5" width="20.140625" style="147" customWidth="1"/>
    <col min="6" max="6" width="8.5703125" style="147" customWidth="1"/>
    <col min="7" max="7" width="34.140625" style="147" customWidth="1"/>
    <col min="8" max="8" width="8.5703125" style="147" customWidth="1"/>
    <col min="9" max="9" width="8.140625" style="147" customWidth="1"/>
    <col min="10" max="10" width="15.5703125" style="147" customWidth="1"/>
    <col min="11" max="11" width="13.5703125" style="147" customWidth="1"/>
    <col min="12" max="15" width="11.5703125" style="147"/>
    <col min="16" max="18" width="12.85546875" style="147" customWidth="1"/>
    <col min="19" max="22" width="11.5703125" style="147"/>
    <col min="23" max="23" width="12.85546875" style="147" customWidth="1"/>
    <col min="24" max="1024" width="11.5703125" style="147"/>
  </cols>
  <sheetData>
    <row r="1" spans="1:38" ht="51" customHeight="1" x14ac:dyDescent="0.25">
      <c r="A1" s="388" t="s">
        <v>146</v>
      </c>
      <c r="B1" s="388" t="s">
        <v>3</v>
      </c>
      <c r="C1" s="388" t="s">
        <v>5</v>
      </c>
      <c r="D1" s="388" t="s">
        <v>6</v>
      </c>
      <c r="E1" s="388" t="s">
        <v>7</v>
      </c>
      <c r="F1" s="393" t="s">
        <v>8</v>
      </c>
      <c r="G1" s="388" t="s">
        <v>9</v>
      </c>
      <c r="H1" s="388" t="s">
        <v>10</v>
      </c>
      <c r="I1" s="388" t="s">
        <v>11</v>
      </c>
      <c r="J1" s="388" t="s">
        <v>12</v>
      </c>
      <c r="K1" s="388" t="s">
        <v>13</v>
      </c>
      <c r="L1" s="148"/>
      <c r="M1" s="148"/>
      <c r="N1" s="390" t="s">
        <v>14</v>
      </c>
      <c r="O1" s="390"/>
      <c r="P1" s="390"/>
      <c r="Q1" s="390"/>
      <c r="R1" s="390"/>
      <c r="S1" s="391" t="s">
        <v>147</v>
      </c>
      <c r="T1" s="391"/>
      <c r="U1" s="391"/>
      <c r="V1" s="391"/>
      <c r="W1" s="391"/>
      <c r="X1" s="391" t="s">
        <v>148</v>
      </c>
      <c r="Y1" s="391"/>
      <c r="Z1" s="391"/>
      <c r="AA1" s="391"/>
      <c r="AB1" s="391"/>
      <c r="AC1" s="391" t="s">
        <v>149</v>
      </c>
      <c r="AD1" s="391"/>
      <c r="AE1" s="391"/>
      <c r="AF1" s="391"/>
      <c r="AG1" s="391"/>
      <c r="AH1" s="391" t="s">
        <v>150</v>
      </c>
      <c r="AI1" s="391"/>
      <c r="AJ1" s="391"/>
      <c r="AK1" s="391"/>
      <c r="AL1" s="391"/>
    </row>
    <row r="2" spans="1:38" ht="51" customHeight="1" x14ac:dyDescent="0.25">
      <c r="A2" s="388"/>
      <c r="B2" s="388"/>
      <c r="C2" s="388"/>
      <c r="D2" s="388"/>
      <c r="E2" s="388"/>
      <c r="F2" s="393"/>
      <c r="G2" s="388"/>
      <c r="H2" s="388"/>
      <c r="I2" s="388"/>
      <c r="J2" s="388"/>
      <c r="K2" s="388"/>
      <c r="L2" s="149" t="s">
        <v>17</v>
      </c>
      <c r="M2" s="149" t="s">
        <v>18</v>
      </c>
      <c r="N2" s="388" t="s">
        <v>19</v>
      </c>
      <c r="O2" s="388" t="s">
        <v>20</v>
      </c>
      <c r="P2" s="388" t="s">
        <v>21</v>
      </c>
      <c r="Q2" s="389" t="s">
        <v>22</v>
      </c>
      <c r="R2" s="388" t="s">
        <v>151</v>
      </c>
      <c r="S2" s="392" t="s">
        <v>152</v>
      </c>
      <c r="T2" s="392" t="s">
        <v>153</v>
      </c>
      <c r="U2" s="388" t="s">
        <v>154</v>
      </c>
      <c r="V2" s="388" t="s">
        <v>155</v>
      </c>
      <c r="W2" s="389" t="s">
        <v>156</v>
      </c>
      <c r="X2" s="388" t="s">
        <v>152</v>
      </c>
      <c r="Y2" s="388" t="s">
        <v>153</v>
      </c>
      <c r="Z2" s="388" t="s">
        <v>154</v>
      </c>
      <c r="AA2" s="388" t="s">
        <v>155</v>
      </c>
      <c r="AB2" s="389" t="s">
        <v>156</v>
      </c>
      <c r="AC2" s="388" t="s">
        <v>152</v>
      </c>
      <c r="AD2" s="388" t="s">
        <v>153</v>
      </c>
      <c r="AE2" s="388" t="s">
        <v>154</v>
      </c>
      <c r="AF2" s="388" t="s">
        <v>155</v>
      </c>
      <c r="AG2" s="389" t="s">
        <v>156</v>
      </c>
      <c r="AH2" s="388" t="s">
        <v>152</v>
      </c>
      <c r="AI2" s="388" t="s">
        <v>153</v>
      </c>
      <c r="AJ2" s="388" t="s">
        <v>154</v>
      </c>
      <c r="AK2" s="388" t="s">
        <v>155</v>
      </c>
      <c r="AL2" s="389" t="s">
        <v>156</v>
      </c>
    </row>
    <row r="3" spans="1:38" ht="34.5" customHeight="1" x14ac:dyDescent="0.25">
      <c r="A3" s="388"/>
      <c r="B3" s="388"/>
      <c r="C3" s="388"/>
      <c r="D3" s="388"/>
      <c r="E3" s="388"/>
      <c r="F3" s="393"/>
      <c r="G3" s="388"/>
      <c r="H3" s="388"/>
      <c r="I3" s="388"/>
      <c r="J3" s="388"/>
      <c r="K3" s="388"/>
      <c r="L3" s="150"/>
      <c r="M3" s="150"/>
      <c r="N3" s="388"/>
      <c r="O3" s="388"/>
      <c r="P3" s="388"/>
      <c r="Q3" s="389"/>
      <c r="R3" s="388"/>
      <c r="S3" s="392"/>
      <c r="T3" s="392"/>
      <c r="U3" s="388"/>
      <c r="V3" s="388"/>
      <c r="W3" s="389"/>
      <c r="X3" s="388"/>
      <c r="Y3" s="388"/>
      <c r="Z3" s="388"/>
      <c r="AA3" s="388"/>
      <c r="AB3" s="389"/>
      <c r="AC3" s="388"/>
      <c r="AD3" s="388"/>
      <c r="AE3" s="388"/>
      <c r="AF3" s="388"/>
      <c r="AG3" s="389"/>
      <c r="AH3" s="388"/>
      <c r="AI3" s="388"/>
      <c r="AJ3" s="388"/>
      <c r="AK3" s="388"/>
      <c r="AL3" s="389"/>
    </row>
    <row r="4" spans="1:38" ht="17.100000000000001" customHeight="1" x14ac:dyDescent="0.25">
      <c r="A4" s="151"/>
      <c r="B4" s="152" t="str">
        <f>'MCC Portail Santé 16'!B5</f>
        <v>Portail  Santé n° 16 : Semestre 1</v>
      </c>
      <c r="C4" s="152" t="str">
        <f>'MCC Portail Santé 16'!D5</f>
        <v xml:space="preserve"> </v>
      </c>
      <c r="D4" s="151"/>
      <c r="E4" s="151"/>
      <c r="F4" s="151"/>
      <c r="G4" s="151"/>
      <c r="H4" s="153"/>
      <c r="I4" s="153"/>
      <c r="J4" s="154" t="s">
        <v>32</v>
      </c>
      <c r="K4" s="155"/>
      <c r="L4" s="155"/>
      <c r="M4" s="155"/>
      <c r="N4" s="153"/>
      <c r="O4" s="153"/>
      <c r="P4" s="153"/>
      <c r="Q4" s="156"/>
      <c r="R4" s="153"/>
      <c r="S4" s="157"/>
      <c r="T4" s="158"/>
      <c r="U4" s="159"/>
      <c r="V4" s="159"/>
      <c r="W4" s="160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</row>
    <row r="5" spans="1:38" ht="16.5" customHeight="1" x14ac:dyDescent="0.25">
      <c r="A5" s="151"/>
      <c r="B5" s="161" t="e">
        <f>'MCC Portail Santé 16'!#REF!</f>
        <v>#REF!</v>
      </c>
      <c r="C5" s="151" t="e">
        <f>'MCC Portail Santé 16'!#REF!</f>
        <v>#REF!</v>
      </c>
      <c r="D5" s="151"/>
      <c r="E5" s="151"/>
      <c r="F5" s="151"/>
      <c r="G5" s="162" t="s">
        <v>157</v>
      </c>
      <c r="H5" s="153"/>
      <c r="I5" s="153"/>
      <c r="J5" s="153"/>
      <c r="K5" s="163"/>
      <c r="L5" s="163"/>
      <c r="M5" s="163"/>
      <c r="N5" s="153"/>
      <c r="O5" s="153"/>
      <c r="P5" s="153"/>
      <c r="Q5" s="156"/>
      <c r="R5" s="153"/>
      <c r="S5" s="164"/>
      <c r="T5" s="158"/>
      <c r="U5" s="159"/>
      <c r="V5" s="159"/>
      <c r="W5" s="160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</row>
    <row r="6" spans="1:38" s="170" customFormat="1" ht="27" customHeight="1" x14ac:dyDescent="0.25">
      <c r="A6" s="165"/>
      <c r="B6" s="166" t="e">
        <f>'MCC Portail Santé 16'!#REF!</f>
        <v>#REF!</v>
      </c>
      <c r="C6" s="166" t="e">
        <f>'MCC Portail Santé 16'!#REF!</f>
        <v>#REF!</v>
      </c>
      <c r="D6" s="166"/>
      <c r="E6" s="166"/>
      <c r="F6" s="166"/>
      <c r="G6" s="166"/>
      <c r="H6" s="167" t="s">
        <v>38</v>
      </c>
      <c r="I6" s="167" t="s">
        <v>38</v>
      </c>
      <c r="J6" s="168"/>
      <c r="K6" s="167"/>
      <c r="L6" s="167"/>
      <c r="M6" s="169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38" ht="29.25" customHeight="1" x14ac:dyDescent="0.25">
      <c r="A7" s="165"/>
      <c r="B7" s="171" t="e">
        <f>'MCC Portail Santé 16'!#REF!</f>
        <v>#REF!</v>
      </c>
      <c r="C7" s="172" t="e">
        <f>'MCC Portail Santé 16'!#REF!</f>
        <v>#REF!</v>
      </c>
      <c r="D7" s="173" t="s">
        <v>158</v>
      </c>
      <c r="E7" s="174" t="s">
        <v>159</v>
      </c>
      <c r="F7" s="173"/>
      <c r="G7" s="175"/>
      <c r="H7" s="176" t="s">
        <v>69</v>
      </c>
      <c r="I7" s="176" t="s">
        <v>69</v>
      </c>
      <c r="J7" s="177" t="s">
        <v>160</v>
      </c>
      <c r="K7" s="178">
        <v>417</v>
      </c>
      <c r="L7" s="178">
        <v>421</v>
      </c>
      <c r="M7" s="179">
        <f>(K7/L7)*100</f>
        <v>99.049881235154388</v>
      </c>
      <c r="N7" s="180" t="e">
        <f>'MCC Portail Santé 16'!#REF!</f>
        <v>#REF!</v>
      </c>
      <c r="O7" s="181" t="e">
        <f>'MCC Portail Santé 16'!#REF!</f>
        <v>#REF!</v>
      </c>
      <c r="P7" s="181" t="e">
        <f>'MCC Portail Santé 16'!#REF!</f>
        <v>#REF!</v>
      </c>
      <c r="Q7" s="181" t="e">
        <f>'MCC Portail Santé 16'!#REF!</f>
        <v>#REF!</v>
      </c>
      <c r="R7" s="182">
        <f>W7+AB7+AG7+AL7</f>
        <v>29.714964370546319</v>
      </c>
      <c r="S7" s="180">
        <v>1.5</v>
      </c>
      <c r="T7" s="181">
        <v>1</v>
      </c>
      <c r="U7" s="181">
        <v>20</v>
      </c>
      <c r="V7" s="183">
        <f>U7*S7</f>
        <v>30</v>
      </c>
      <c r="W7" s="184">
        <f>V7*M7%</f>
        <v>29.714964370546319</v>
      </c>
      <c r="X7" s="181"/>
      <c r="Y7" s="181"/>
      <c r="Z7" s="181"/>
      <c r="AA7" s="183"/>
      <c r="AB7" s="183"/>
      <c r="AC7" s="181"/>
      <c r="AD7" s="181"/>
      <c r="AE7" s="181"/>
      <c r="AF7" s="183"/>
      <c r="AG7" s="183"/>
      <c r="AH7" s="185"/>
      <c r="AI7" s="181"/>
      <c r="AJ7" s="181"/>
      <c r="AK7" s="183"/>
      <c r="AL7" s="183"/>
    </row>
    <row r="8" spans="1:38" ht="35.25" customHeight="1" x14ac:dyDescent="0.25">
      <c r="A8" s="165"/>
      <c r="B8" s="186" t="e">
        <f>'MCC Portail Santé 16'!#REF!</f>
        <v>#REF!</v>
      </c>
      <c r="C8" s="172" t="e">
        <f>'MCC Portail Santé 16'!#REF!</f>
        <v>#REF!</v>
      </c>
      <c r="D8" s="173" t="s">
        <v>158</v>
      </c>
      <c r="E8" s="174" t="s">
        <v>159</v>
      </c>
      <c r="F8" s="187"/>
      <c r="G8" s="188"/>
      <c r="H8" s="176" t="s">
        <v>161</v>
      </c>
      <c r="I8" s="176" t="s">
        <v>161</v>
      </c>
      <c r="J8" s="177" t="s">
        <v>162</v>
      </c>
      <c r="K8" s="189">
        <v>417</v>
      </c>
      <c r="L8" s="189">
        <v>421</v>
      </c>
      <c r="M8" s="179">
        <f>(K8/L8)*100</f>
        <v>99.049881235154388</v>
      </c>
      <c r="N8" s="180" t="e">
        <f>'MCC Portail Santé 16'!#REF!</f>
        <v>#REF!</v>
      </c>
      <c r="O8" s="181" t="e">
        <f>'MCC Portail Santé 16'!#REF!</f>
        <v>#REF!</v>
      </c>
      <c r="P8" s="181" t="e">
        <f>'MCC Portail Santé 16'!#REF!</f>
        <v>#REF!</v>
      </c>
      <c r="Q8" s="181" t="e">
        <f>'MCC Portail Santé 16'!#REF!</f>
        <v>#REF!</v>
      </c>
      <c r="R8" s="182">
        <f>W8+AB8+AG8+AL8</f>
        <v>138.17458432304039</v>
      </c>
      <c r="S8" s="180">
        <v>1.5</v>
      </c>
      <c r="T8" s="181">
        <v>1</v>
      </c>
      <c r="U8" s="181">
        <v>49</v>
      </c>
      <c r="V8" s="183">
        <f>U8*S8</f>
        <v>73.5</v>
      </c>
      <c r="W8" s="184">
        <f>V8*M8%</f>
        <v>72.801662707838474</v>
      </c>
      <c r="X8" s="181">
        <v>1</v>
      </c>
      <c r="Y8" s="181">
        <v>11</v>
      </c>
      <c r="Z8" s="181">
        <v>6</v>
      </c>
      <c r="AA8" s="183">
        <f>Y8*Z8</f>
        <v>66</v>
      </c>
      <c r="AB8" s="183">
        <f>AA8*M8%</f>
        <v>65.372921615201903</v>
      </c>
      <c r="AC8" s="181"/>
      <c r="AD8" s="181"/>
      <c r="AE8" s="181"/>
      <c r="AF8" s="183"/>
      <c r="AG8" s="183"/>
      <c r="AH8" s="185"/>
      <c r="AI8" s="181"/>
      <c r="AJ8" s="181"/>
      <c r="AK8" s="183"/>
      <c r="AL8" s="183"/>
    </row>
    <row r="9" spans="1:38" ht="24" customHeight="1" x14ac:dyDescent="0.25">
      <c r="A9" s="190"/>
      <c r="B9" s="166" t="e">
        <f>'MCC Portail Santé 16'!#REF!</f>
        <v>#REF!</v>
      </c>
      <c r="C9" s="166" t="e">
        <f>'MCC Portail Santé 16'!#REF!</f>
        <v>#REF!</v>
      </c>
      <c r="D9" s="166"/>
      <c r="E9" s="166"/>
      <c r="F9" s="166"/>
      <c r="G9" s="166"/>
      <c r="H9" s="167">
        <v>9</v>
      </c>
      <c r="I9" s="167">
        <v>9</v>
      </c>
      <c r="J9" s="191"/>
      <c r="K9" s="167"/>
      <c r="L9" s="167"/>
      <c r="M9" s="169"/>
      <c r="N9" s="167"/>
      <c r="O9" s="167"/>
      <c r="P9" s="167"/>
      <c r="Q9" s="167"/>
      <c r="R9" s="192"/>
      <c r="S9" s="167"/>
      <c r="T9" s="167"/>
      <c r="U9" s="167"/>
      <c r="V9" s="169"/>
      <c r="W9" s="169"/>
      <c r="X9" s="167"/>
      <c r="Y9" s="167"/>
      <c r="Z9" s="167"/>
      <c r="AA9" s="169"/>
      <c r="AB9" s="169"/>
      <c r="AC9" s="167"/>
      <c r="AD9" s="167"/>
      <c r="AE9" s="167"/>
      <c r="AF9" s="169"/>
      <c r="AG9" s="169"/>
      <c r="AH9" s="167"/>
      <c r="AI9" s="167"/>
      <c r="AJ9" s="167"/>
      <c r="AK9" s="169"/>
      <c r="AL9" s="169"/>
    </row>
    <row r="10" spans="1:38" ht="35.25" customHeight="1" x14ac:dyDescent="0.25">
      <c r="A10" s="190"/>
      <c r="B10" s="193" t="e">
        <f>'MCC Portail Santé 16'!#REF!</f>
        <v>#REF!</v>
      </c>
      <c r="C10" s="172" t="e">
        <f>'MCC Portail Santé 16'!#REF!</f>
        <v>#REF!</v>
      </c>
      <c r="D10" s="173" t="s">
        <v>158</v>
      </c>
      <c r="E10" s="174" t="s">
        <v>159</v>
      </c>
      <c r="F10" s="173"/>
      <c r="G10" s="175"/>
      <c r="H10" s="177" t="s">
        <v>38</v>
      </c>
      <c r="I10" s="176" t="s">
        <v>38</v>
      </c>
      <c r="J10" s="194"/>
      <c r="K10" s="178">
        <v>296</v>
      </c>
      <c r="L10" s="178">
        <v>300</v>
      </c>
      <c r="M10" s="179">
        <f>(K10/L10)*100</f>
        <v>98.666666666666671</v>
      </c>
      <c r="N10" s="180" t="e">
        <f>'MCC Portail Santé 16'!#REF!</f>
        <v>#REF!</v>
      </c>
      <c r="O10" s="181" t="e">
        <f>'MCC Portail Santé 16'!#REF!</f>
        <v>#REF!</v>
      </c>
      <c r="P10" s="181" t="e">
        <f>'MCC Portail Santé 16'!#REF!</f>
        <v>#REF!</v>
      </c>
      <c r="Q10" s="181" t="e">
        <f>'MCC Portail Santé 16'!#REF!</f>
        <v>#REF!</v>
      </c>
      <c r="R10" s="182">
        <f>W10+AB10+AG10+AL10</f>
        <v>403.05333333333334</v>
      </c>
      <c r="S10" s="180">
        <v>1.5</v>
      </c>
      <c r="T10" s="181">
        <v>1</v>
      </c>
      <c r="U10" s="181">
        <v>43</v>
      </c>
      <c r="V10" s="183">
        <f>U10*S10</f>
        <v>64.5</v>
      </c>
      <c r="W10" s="184">
        <f>V10*M10%</f>
        <v>63.64</v>
      </c>
      <c r="X10" s="181">
        <v>1</v>
      </c>
      <c r="Y10" s="181">
        <v>8</v>
      </c>
      <c r="Z10" s="181">
        <v>43</v>
      </c>
      <c r="AA10" s="183">
        <f>Y10*Z10</f>
        <v>344</v>
      </c>
      <c r="AB10" s="183">
        <f>AA10*M10%</f>
        <v>339.41333333333336</v>
      </c>
      <c r="AC10" s="181"/>
      <c r="AD10" s="181"/>
      <c r="AE10" s="181"/>
      <c r="AF10" s="183"/>
      <c r="AG10" s="183"/>
      <c r="AH10" s="185"/>
      <c r="AI10" s="181"/>
      <c r="AJ10" s="181"/>
      <c r="AK10" s="183"/>
      <c r="AL10" s="183"/>
    </row>
    <row r="11" spans="1:38" ht="23.25" customHeight="1" x14ac:dyDescent="0.25">
      <c r="A11" s="165"/>
      <c r="B11" s="166" t="e">
        <f>'MCC Portail Santé 16'!#REF!</f>
        <v>#REF!</v>
      </c>
      <c r="C11" s="166" t="e">
        <f>'MCC Portail Santé 16'!#REF!</f>
        <v>#REF!</v>
      </c>
      <c r="D11" s="166"/>
      <c r="E11" s="166"/>
      <c r="F11" s="166"/>
      <c r="G11" s="166"/>
      <c r="H11" s="167">
        <v>9</v>
      </c>
      <c r="I11" s="167">
        <v>9</v>
      </c>
      <c r="J11" s="168"/>
      <c r="K11" s="167"/>
      <c r="L11" s="167"/>
      <c r="M11" s="169"/>
      <c r="N11" s="167"/>
      <c r="O11" s="167"/>
      <c r="P11" s="167"/>
      <c r="Q11" s="167"/>
      <c r="R11" s="192"/>
      <c r="S11" s="167"/>
      <c r="T11" s="167"/>
      <c r="U11" s="167"/>
      <c r="V11" s="169"/>
      <c r="W11" s="169"/>
      <c r="X11" s="167"/>
      <c r="Y11" s="167"/>
      <c r="Z11" s="167"/>
      <c r="AA11" s="169"/>
      <c r="AB11" s="169"/>
      <c r="AC11" s="167"/>
      <c r="AD11" s="167"/>
      <c r="AE11" s="167"/>
      <c r="AF11" s="169"/>
      <c r="AG11" s="169"/>
      <c r="AH11" s="167"/>
      <c r="AI11" s="167"/>
      <c r="AJ11" s="167"/>
      <c r="AK11" s="169"/>
      <c r="AL11" s="169"/>
    </row>
    <row r="12" spans="1:38" ht="24" customHeight="1" x14ac:dyDescent="0.25">
      <c r="A12" s="165"/>
      <c r="B12" s="195" t="e">
        <f>'MCC Portail Santé 16'!#REF!</f>
        <v>#REF!</v>
      </c>
      <c r="C12" s="181" t="e">
        <f>'MCC Portail Santé 16'!#REF!</f>
        <v>#REF!</v>
      </c>
      <c r="D12" s="173" t="s">
        <v>163</v>
      </c>
      <c r="E12" s="174" t="s">
        <v>159</v>
      </c>
      <c r="F12" s="173"/>
      <c r="G12" s="175"/>
      <c r="H12" s="174">
        <v>9</v>
      </c>
      <c r="I12" s="174">
        <v>9</v>
      </c>
      <c r="J12" s="174">
        <v>27</v>
      </c>
      <c r="K12" s="178">
        <v>262</v>
      </c>
      <c r="L12" s="178">
        <v>266</v>
      </c>
      <c r="M12" s="179">
        <f>(K12/L12)*100</f>
        <v>98.496240601503757</v>
      </c>
      <c r="N12" s="180" t="e">
        <f>'MCC Portail Santé 16'!#REF!</f>
        <v>#REF!</v>
      </c>
      <c r="O12" s="181" t="e">
        <f>'MCC Portail Santé 16'!#REF!</f>
        <v>#REF!</v>
      </c>
      <c r="P12" s="181" t="e">
        <f>'MCC Portail Santé 16'!#REF!</f>
        <v>#REF!</v>
      </c>
      <c r="Q12" s="181" t="e">
        <f>'MCC Portail Santé 16'!#REF!</f>
        <v>#REF!</v>
      </c>
      <c r="R12" s="182">
        <f>W12+AB12+AG12+AL12</f>
        <v>656.47744360902266</v>
      </c>
      <c r="S12" s="180">
        <v>1.5</v>
      </c>
      <c r="T12" s="181">
        <v>1</v>
      </c>
      <c r="U12" s="181">
        <v>27</v>
      </c>
      <c r="V12" s="183">
        <f>U12*S12</f>
        <v>40.5</v>
      </c>
      <c r="W12" s="184">
        <f>V12*M12%</f>
        <v>39.890977443609025</v>
      </c>
      <c r="X12" s="181">
        <v>1</v>
      </c>
      <c r="Y12" s="181">
        <v>7</v>
      </c>
      <c r="Z12" s="181">
        <v>36</v>
      </c>
      <c r="AA12" s="183">
        <f>Y12*Z12</f>
        <v>252</v>
      </c>
      <c r="AB12" s="183">
        <f>AA12*M12%</f>
        <v>248.21052631578948</v>
      </c>
      <c r="AC12" s="181"/>
      <c r="AD12" s="181"/>
      <c r="AE12" s="181"/>
      <c r="AF12" s="183"/>
      <c r="AG12" s="183"/>
      <c r="AH12" s="185">
        <v>0.66666666666666696</v>
      </c>
      <c r="AI12" s="181">
        <v>17</v>
      </c>
      <c r="AJ12" s="181">
        <v>33</v>
      </c>
      <c r="AK12" s="196">
        <f>(AI12*AJ12)*AH12</f>
        <v>374.00000000000017</v>
      </c>
      <c r="AL12" s="196">
        <f>AK12*M12%</f>
        <v>368.37593984962422</v>
      </c>
    </row>
    <row r="13" spans="1:38" ht="23.25" customHeight="1" x14ac:dyDescent="0.25">
      <c r="A13" s="165"/>
      <c r="B13" s="166" t="e">
        <f>'MCC Portail Santé 16'!#REF!</f>
        <v>#REF!</v>
      </c>
      <c r="C13" s="166" t="e">
        <f>'MCC Portail Santé 16'!#REF!</f>
        <v>#REF!</v>
      </c>
      <c r="D13" s="166"/>
      <c r="E13" s="166"/>
      <c r="F13" s="166"/>
      <c r="G13" s="166"/>
      <c r="H13" s="167">
        <v>9</v>
      </c>
      <c r="I13" s="167">
        <v>9</v>
      </c>
      <c r="J13" s="166"/>
      <c r="K13" s="167"/>
      <c r="L13" s="167"/>
      <c r="M13" s="169"/>
      <c r="N13" s="167"/>
      <c r="O13" s="167"/>
      <c r="P13" s="167"/>
      <c r="Q13" s="167"/>
      <c r="R13" s="192"/>
      <c r="S13" s="167"/>
      <c r="T13" s="167"/>
      <c r="U13" s="167"/>
      <c r="V13" s="169"/>
      <c r="W13" s="169"/>
      <c r="X13" s="167"/>
      <c r="Y13" s="167"/>
      <c r="Z13" s="167"/>
      <c r="AA13" s="169"/>
      <c r="AB13" s="169"/>
      <c r="AC13" s="167"/>
      <c r="AD13" s="167"/>
      <c r="AE13" s="167"/>
      <c r="AF13" s="169"/>
      <c r="AG13" s="169"/>
      <c r="AH13" s="167"/>
      <c r="AI13" s="167"/>
      <c r="AJ13" s="167"/>
      <c r="AK13" s="169"/>
      <c r="AL13" s="169"/>
    </row>
    <row r="14" spans="1:38" ht="23.25" customHeight="1" x14ac:dyDescent="0.25">
      <c r="A14" s="165"/>
      <c r="B14" s="193" t="e">
        <f>'MCC Portail Santé 16'!#REF!</f>
        <v>#REF!</v>
      </c>
      <c r="C14" s="174" t="e">
        <f>'MCC Portail Santé 16'!#REF!</f>
        <v>#REF!</v>
      </c>
      <c r="D14" s="173" t="s">
        <v>158</v>
      </c>
      <c r="E14" s="174" t="s">
        <v>159</v>
      </c>
      <c r="F14" s="173"/>
      <c r="G14" s="175"/>
      <c r="H14" s="174">
        <v>9</v>
      </c>
      <c r="I14" s="174">
        <v>9</v>
      </c>
      <c r="J14" s="197" t="s">
        <v>164</v>
      </c>
      <c r="K14" s="178">
        <v>318</v>
      </c>
      <c r="L14" s="178">
        <v>342</v>
      </c>
      <c r="M14" s="179">
        <f>(K14/L14)*100</f>
        <v>92.982456140350877</v>
      </c>
      <c r="N14" s="198" t="e">
        <f>'MCC Portail Santé 16'!#REF!</f>
        <v>#REF!</v>
      </c>
      <c r="O14" s="198" t="e">
        <f>'MCC Portail Santé 16'!#REF!</f>
        <v>#REF!</v>
      </c>
      <c r="P14" s="198" t="e">
        <f>'MCC Portail Santé 16'!#REF!</f>
        <v>#REF!</v>
      </c>
      <c r="Q14" s="199" t="e">
        <f>'MCC Portail Santé 16'!#REF!</f>
        <v>#REF!</v>
      </c>
      <c r="R14" s="182">
        <f>W14+AB14+AG14+AL14</f>
        <v>439.34210526315786</v>
      </c>
      <c r="S14" s="180">
        <v>1.5</v>
      </c>
      <c r="T14" s="181">
        <v>1</v>
      </c>
      <c r="U14" s="181">
        <v>27</v>
      </c>
      <c r="V14" s="183">
        <f>U14*S14</f>
        <v>40.5</v>
      </c>
      <c r="W14" s="184">
        <f>V14*M14%</f>
        <v>37.657894736842103</v>
      </c>
      <c r="X14" s="181">
        <v>1</v>
      </c>
      <c r="Y14" s="181">
        <v>9</v>
      </c>
      <c r="Z14" s="181">
        <v>48</v>
      </c>
      <c r="AA14" s="183">
        <f>Y14*Z14</f>
        <v>432</v>
      </c>
      <c r="AB14" s="183">
        <f>AA14*M14%</f>
        <v>401.68421052631578</v>
      </c>
      <c r="AC14" s="181"/>
      <c r="AD14" s="181"/>
      <c r="AE14" s="181"/>
      <c r="AF14" s="183"/>
      <c r="AG14" s="183"/>
      <c r="AH14" s="185"/>
      <c r="AI14" s="181"/>
      <c r="AJ14" s="181"/>
      <c r="AK14" s="183"/>
      <c r="AL14" s="183"/>
    </row>
    <row r="15" spans="1:38" ht="23.25" customHeight="1" x14ac:dyDescent="0.25">
      <c r="A15" s="165"/>
      <c r="B15" s="166" t="e">
        <f>'MCC Portail Santé 16'!#REF!</f>
        <v>#REF!</v>
      </c>
      <c r="C15" s="166" t="e">
        <f>'MCC Portail Santé 16'!#REF!</f>
        <v>#REF!</v>
      </c>
      <c r="D15" s="166"/>
      <c r="E15" s="166"/>
      <c r="F15" s="166"/>
      <c r="G15" s="166"/>
      <c r="H15" s="167">
        <v>9</v>
      </c>
      <c r="I15" s="167">
        <v>9</v>
      </c>
      <c r="J15" s="166"/>
      <c r="K15" s="167"/>
      <c r="L15" s="167"/>
      <c r="M15" s="169"/>
      <c r="N15" s="167"/>
      <c r="O15" s="167"/>
      <c r="P15" s="167"/>
      <c r="Q15" s="167"/>
      <c r="R15" s="192"/>
      <c r="S15" s="167"/>
      <c r="T15" s="167"/>
      <c r="U15" s="167"/>
      <c r="V15" s="169"/>
      <c r="W15" s="169"/>
      <c r="X15" s="167"/>
      <c r="Y15" s="167"/>
      <c r="Z15" s="167"/>
      <c r="AA15" s="169"/>
      <c r="AB15" s="169"/>
      <c r="AC15" s="167"/>
      <c r="AD15" s="167"/>
      <c r="AE15" s="167"/>
      <c r="AF15" s="169"/>
      <c r="AG15" s="169"/>
      <c r="AH15" s="167"/>
      <c r="AI15" s="167"/>
      <c r="AJ15" s="167"/>
      <c r="AK15" s="169"/>
      <c r="AL15" s="169"/>
    </row>
    <row r="16" spans="1:38" ht="27.75" customHeight="1" x14ac:dyDescent="0.25">
      <c r="A16" s="165"/>
      <c r="B16" s="200" t="e">
        <f>'MCC Portail Santé 16'!#REF!</f>
        <v>#REF!</v>
      </c>
      <c r="C16" s="201" t="e">
        <f>'MCC Portail Santé 16'!#REF!</f>
        <v>#REF!</v>
      </c>
      <c r="D16" s="173" t="s">
        <v>158</v>
      </c>
      <c r="E16" s="174" t="s">
        <v>159</v>
      </c>
      <c r="F16" s="173"/>
      <c r="G16" s="175"/>
      <c r="H16" s="174">
        <v>9</v>
      </c>
      <c r="I16" s="174">
        <v>9</v>
      </c>
      <c r="J16" s="197" t="s">
        <v>165</v>
      </c>
      <c r="K16" s="178">
        <v>246</v>
      </c>
      <c r="L16" s="178">
        <v>250</v>
      </c>
      <c r="M16" s="179">
        <f>(K16/L16)*100</f>
        <v>98.4</v>
      </c>
      <c r="N16" s="198" t="e">
        <f>'MCC Portail Santé 16'!#REF!</f>
        <v>#REF!</v>
      </c>
      <c r="O16" s="198" t="e">
        <f>'MCC Portail Santé 16'!#REF!</f>
        <v>#REF!</v>
      </c>
      <c r="P16" s="198" t="e">
        <f>'MCC Portail Santé 16'!#REF!</f>
        <v>#REF!</v>
      </c>
      <c r="Q16" s="199" t="e">
        <f>'MCC Portail Santé 16'!#REF!</f>
        <v>#REF!</v>
      </c>
      <c r="R16" s="182">
        <f>W16+AB16+AG16+AL16</f>
        <v>81.180000000000007</v>
      </c>
      <c r="S16" s="180">
        <v>1.5</v>
      </c>
      <c r="T16" s="181">
        <v>1</v>
      </c>
      <c r="U16" s="181">
        <v>55</v>
      </c>
      <c r="V16" s="183">
        <f>U16*S16</f>
        <v>82.5</v>
      </c>
      <c r="W16" s="184">
        <f>V16*M16%</f>
        <v>81.180000000000007</v>
      </c>
      <c r="X16" s="181">
        <v>1</v>
      </c>
      <c r="Y16" s="181">
        <v>7</v>
      </c>
      <c r="Z16" s="181">
        <v>0</v>
      </c>
      <c r="AA16" s="183">
        <f>Y16*Z16</f>
        <v>0</v>
      </c>
      <c r="AB16" s="183">
        <f>AA16*M16%</f>
        <v>0</v>
      </c>
      <c r="AC16" s="181"/>
      <c r="AD16" s="181"/>
      <c r="AE16" s="181"/>
      <c r="AF16" s="183"/>
      <c r="AG16" s="183"/>
      <c r="AH16" s="185"/>
      <c r="AI16" s="181"/>
      <c r="AJ16" s="181"/>
      <c r="AK16" s="183"/>
      <c r="AL16" s="183"/>
    </row>
    <row r="17" spans="1:38" ht="23.25" customHeight="1" x14ac:dyDescent="0.25">
      <c r="A17" s="165"/>
      <c r="B17" s="166" t="e">
        <f>'MCC Portail Santé 16'!#REF!</f>
        <v>#REF!</v>
      </c>
      <c r="C17" s="166" t="e">
        <f>'MCC Portail Santé 16'!#REF!</f>
        <v>#REF!</v>
      </c>
      <c r="D17" s="166"/>
      <c r="E17" s="166"/>
      <c r="F17" s="166"/>
      <c r="G17" s="166"/>
      <c r="H17" s="167"/>
      <c r="I17" s="167"/>
      <c r="J17" s="166"/>
      <c r="K17" s="167"/>
      <c r="L17" s="167"/>
      <c r="M17" s="169"/>
      <c r="N17" s="167"/>
      <c r="O17" s="167"/>
      <c r="P17" s="167"/>
      <c r="Q17" s="167"/>
      <c r="R17" s="192"/>
      <c r="S17" s="167"/>
      <c r="T17" s="167"/>
      <c r="U17" s="167"/>
      <c r="V17" s="169"/>
      <c r="W17" s="169"/>
      <c r="X17" s="167"/>
      <c r="Y17" s="167"/>
      <c r="Z17" s="167"/>
      <c r="AA17" s="169"/>
      <c r="AB17" s="169"/>
      <c r="AC17" s="167"/>
      <c r="AD17" s="167"/>
      <c r="AE17" s="167"/>
      <c r="AF17" s="169"/>
      <c r="AG17" s="169"/>
      <c r="AH17" s="167"/>
      <c r="AI17" s="167"/>
      <c r="AJ17" s="167"/>
      <c r="AK17" s="169"/>
      <c r="AL17" s="169"/>
    </row>
    <row r="18" spans="1:38" ht="23.25" customHeight="1" x14ac:dyDescent="0.25">
      <c r="A18" s="165"/>
      <c r="B18" s="200" t="e">
        <f>'MCC Portail Santé 16'!#REF!</f>
        <v>#REF!</v>
      </c>
      <c r="C18" s="174" t="e">
        <f>'MCC Portail Santé 16'!#REF!</f>
        <v>#REF!</v>
      </c>
      <c r="D18" s="173" t="s">
        <v>158</v>
      </c>
      <c r="E18" s="174" t="s">
        <v>159</v>
      </c>
      <c r="F18" s="173"/>
      <c r="G18" s="175"/>
      <c r="H18" s="174">
        <v>9</v>
      </c>
      <c r="I18" s="174">
        <v>9</v>
      </c>
      <c r="J18" s="197"/>
      <c r="K18" s="178">
        <v>235</v>
      </c>
      <c r="L18" s="178">
        <v>239</v>
      </c>
      <c r="M18" s="179">
        <f>(K18/L18)*100</f>
        <v>98.326359832635973</v>
      </c>
      <c r="N18" s="202" t="e">
        <f>'MCC Portail Santé 16'!#REF!</f>
        <v>#REF!</v>
      </c>
      <c r="O18" s="202" t="e">
        <f>'MCC Portail Santé 16'!#REF!</f>
        <v>#REF!</v>
      </c>
      <c r="P18" s="199" t="e">
        <f>'MCC Portail Santé 16'!#REF!</f>
        <v>#REF!</v>
      </c>
      <c r="Q18" s="202" t="e">
        <f>'MCC Portail Santé 16'!#REF!</f>
        <v>#REF!</v>
      </c>
      <c r="R18" s="182">
        <f>W18+AB18+AG18+AL18</f>
        <v>434.11087866108795</v>
      </c>
      <c r="S18" s="180">
        <v>1.5</v>
      </c>
      <c r="T18" s="181">
        <v>1</v>
      </c>
      <c r="U18" s="181">
        <v>9</v>
      </c>
      <c r="V18" s="183">
        <f>U18*S18</f>
        <v>13.5</v>
      </c>
      <c r="W18" s="184">
        <f>V18*M18%</f>
        <v>13.274058577405855</v>
      </c>
      <c r="X18" s="181">
        <v>1</v>
      </c>
      <c r="Y18" s="181">
        <v>6</v>
      </c>
      <c r="Z18" s="181">
        <v>9</v>
      </c>
      <c r="AA18" s="183">
        <f>Y18*Z18</f>
        <v>54</v>
      </c>
      <c r="AB18" s="183">
        <f>AA18*M18%</f>
        <v>53.096234309623419</v>
      </c>
      <c r="AC18" s="181"/>
      <c r="AD18" s="181"/>
      <c r="AE18" s="181"/>
      <c r="AF18" s="183"/>
      <c r="AG18" s="183"/>
      <c r="AH18" s="185">
        <v>0.66666666666666696</v>
      </c>
      <c r="AI18" s="181">
        <v>17</v>
      </c>
      <c r="AJ18" s="181">
        <v>33</v>
      </c>
      <c r="AK18" s="196">
        <f>(AI18*AJ18)*AH18</f>
        <v>374.00000000000017</v>
      </c>
      <c r="AL18" s="196">
        <f>AK18*M18%</f>
        <v>367.74058577405867</v>
      </c>
    </row>
    <row r="19" spans="1:38" ht="23.25" customHeight="1" x14ac:dyDescent="0.25">
      <c r="A19" s="165"/>
      <c r="B19" s="200" t="e">
        <f>'MCC Portail Santé 16'!#REF!</f>
        <v>#REF!</v>
      </c>
      <c r="C19" s="174" t="e">
        <f>'MCC Portail Santé 16'!#REF!</f>
        <v>#REF!</v>
      </c>
      <c r="D19" s="173" t="s">
        <v>158</v>
      </c>
      <c r="E19" s="174" t="s">
        <v>159</v>
      </c>
      <c r="F19" s="173"/>
      <c r="G19" s="175"/>
      <c r="H19" s="174"/>
      <c r="I19" s="174"/>
      <c r="J19" s="198"/>
      <c r="K19" s="178">
        <v>235</v>
      </c>
      <c r="L19" s="178">
        <v>239</v>
      </c>
      <c r="M19" s="179">
        <f>(K19/L19)*100</f>
        <v>98.326359832635973</v>
      </c>
      <c r="N19" s="202" t="e">
        <f>'MCC Portail Santé 16'!#REF!</f>
        <v>#REF!</v>
      </c>
      <c r="O19" s="202" t="e">
        <f>'MCC Portail Santé 16'!#REF!</f>
        <v>#REF!</v>
      </c>
      <c r="P19" s="199" t="e">
        <f>'MCC Portail Santé 16'!#REF!</f>
        <v>#REF!</v>
      </c>
      <c r="Q19" s="202" t="e">
        <f>'MCC Portail Santé 16'!#REF!</f>
        <v>#REF!</v>
      </c>
      <c r="R19" s="182">
        <f>W19+AB19+AG19+AL19</f>
        <v>478.35774058577414</v>
      </c>
      <c r="S19" s="180">
        <v>1.5</v>
      </c>
      <c r="T19" s="181">
        <v>1</v>
      </c>
      <c r="U19" s="181">
        <v>15</v>
      </c>
      <c r="V19" s="183">
        <f>U19*S19</f>
        <v>22.5</v>
      </c>
      <c r="W19" s="184">
        <f>V19*M19%</f>
        <v>22.123430962343093</v>
      </c>
      <c r="X19" s="181">
        <v>1</v>
      </c>
      <c r="Y19" s="181">
        <v>6</v>
      </c>
      <c r="Z19" s="181">
        <v>15</v>
      </c>
      <c r="AA19" s="183">
        <f>Y19*Z19</f>
        <v>90</v>
      </c>
      <c r="AB19" s="183">
        <f>AA19*M19%</f>
        <v>88.493723849372373</v>
      </c>
      <c r="AC19" s="181"/>
      <c r="AD19" s="181"/>
      <c r="AE19" s="181"/>
      <c r="AF19" s="183"/>
      <c r="AG19" s="183"/>
      <c r="AH19" s="185">
        <v>0.66666666666666696</v>
      </c>
      <c r="AI19" s="181">
        <v>17</v>
      </c>
      <c r="AJ19" s="181">
        <v>33</v>
      </c>
      <c r="AK19" s="196">
        <f>(AI19*AJ19)*AH19</f>
        <v>374.00000000000017</v>
      </c>
      <c r="AL19" s="196">
        <f>AK19*M19%</f>
        <v>367.74058577405867</v>
      </c>
    </row>
    <row r="20" spans="1:38" ht="23.25" customHeight="1" x14ac:dyDescent="0.25">
      <c r="A20" s="165"/>
      <c r="B20" s="200" t="e">
        <f>'MCC Portail Santé 16'!#REF!</f>
        <v>#REF!</v>
      </c>
      <c r="C20" s="174" t="e">
        <f>'MCC Portail Santé 16'!#REF!</f>
        <v>#REF!</v>
      </c>
      <c r="D20" s="173" t="s">
        <v>158</v>
      </c>
      <c r="E20" s="174" t="s">
        <v>159</v>
      </c>
      <c r="F20" s="173"/>
      <c r="G20" s="175"/>
      <c r="H20" s="174"/>
      <c r="I20" s="174"/>
      <c r="J20" s="198"/>
      <c r="K20" s="178">
        <v>235</v>
      </c>
      <c r="L20" s="178">
        <v>239</v>
      </c>
      <c r="M20" s="179">
        <f>(K20/L20)*100</f>
        <v>98.326359832635973</v>
      </c>
      <c r="N20" s="203" t="e">
        <f>'MCC Portail Santé 16'!#REF!</f>
        <v>#REF!</v>
      </c>
      <c r="O20" s="203" t="e">
        <f>'MCC Portail Santé 16'!#REF!</f>
        <v>#REF!</v>
      </c>
      <c r="P20" s="203" t="e">
        <f>'MCC Portail Santé 16'!#REF!</f>
        <v>#REF!</v>
      </c>
      <c r="Q20" s="199" t="e">
        <f>'MCC Portail Santé 16'!#REF!</f>
        <v>#REF!</v>
      </c>
      <c r="R20" s="182">
        <f>W20+AB20+AG20+AL20</f>
        <v>72.269874476987439</v>
      </c>
      <c r="S20" s="180">
        <v>1.5</v>
      </c>
      <c r="T20" s="181">
        <v>1</v>
      </c>
      <c r="U20" s="181">
        <v>9</v>
      </c>
      <c r="V20" s="183">
        <f>U20*S20</f>
        <v>13.5</v>
      </c>
      <c r="W20" s="184">
        <f>V20*M20%</f>
        <v>13.274058577405855</v>
      </c>
      <c r="X20" s="181">
        <v>1</v>
      </c>
      <c r="Y20" s="181">
        <v>6</v>
      </c>
      <c r="Z20" s="181">
        <v>10</v>
      </c>
      <c r="AA20" s="183">
        <f>Y20*Z20</f>
        <v>60</v>
      </c>
      <c r="AB20" s="183">
        <f>AA20*M20%</f>
        <v>58.995815899581579</v>
      </c>
      <c r="AC20" s="181"/>
      <c r="AD20" s="181"/>
      <c r="AE20" s="181"/>
      <c r="AF20" s="183"/>
      <c r="AG20" s="183"/>
      <c r="AH20" s="185"/>
      <c r="AI20" s="181"/>
      <c r="AJ20" s="181"/>
      <c r="AK20" s="183"/>
      <c r="AL20" s="183"/>
    </row>
    <row r="21" spans="1:38" ht="23.25" customHeight="1" x14ac:dyDescent="0.25">
      <c r="A21" s="204"/>
      <c r="B21" s="205" t="e">
        <f>'MCC Portail Santé 16'!#REF!</f>
        <v>#REF!</v>
      </c>
      <c r="C21" s="206" t="e">
        <f>'MCC Portail Santé 16'!#REF!</f>
        <v>#REF!</v>
      </c>
      <c r="D21" s="204"/>
      <c r="E21" s="174" t="s">
        <v>159</v>
      </c>
      <c r="F21" s="206"/>
      <c r="G21" s="206"/>
      <c r="H21" s="207" t="s">
        <v>69</v>
      </c>
      <c r="I21" s="208" t="s">
        <v>69</v>
      </c>
      <c r="J21" s="206"/>
      <c r="K21" s="209">
        <v>586</v>
      </c>
      <c r="L21" s="210">
        <v>606</v>
      </c>
      <c r="M21" s="179">
        <f>(K21/L21)*100</f>
        <v>96.699669966996709</v>
      </c>
      <c r="N21" s="209" t="e">
        <f>'MCC Portail Santé 16'!#REF!</f>
        <v>#REF!</v>
      </c>
      <c r="O21" s="209" t="e">
        <f>'MCC Portail Santé 16'!#REF!</f>
        <v>#REF!</v>
      </c>
      <c r="P21" s="210" t="e">
        <f>'MCC Portail Santé 16'!#REF!</f>
        <v>#REF!</v>
      </c>
      <c r="Q21" s="210" t="e">
        <f>'MCC Portail Santé 16'!#REF!</f>
        <v>#REF!</v>
      </c>
      <c r="R21" s="182">
        <f>W21+AB21+AG21+AL21</f>
        <v>371.32673267326732</v>
      </c>
      <c r="S21" s="180"/>
      <c r="T21" s="181"/>
      <c r="U21" s="181"/>
      <c r="V21" s="183"/>
      <c r="W21" s="184"/>
      <c r="X21" s="181">
        <v>1</v>
      </c>
      <c r="Y21" s="181">
        <v>16</v>
      </c>
      <c r="Z21" s="181">
        <v>24</v>
      </c>
      <c r="AA21" s="183">
        <f>Y21*Z21</f>
        <v>384</v>
      </c>
      <c r="AB21" s="183">
        <f>AA21*M21%</f>
        <v>371.32673267326732</v>
      </c>
      <c r="AC21" s="181"/>
      <c r="AD21" s="209"/>
      <c r="AE21" s="209"/>
      <c r="AF21" s="211"/>
      <c r="AG21" s="211"/>
      <c r="AH21" s="185"/>
      <c r="AI21" s="209"/>
      <c r="AJ21" s="210"/>
      <c r="AK21" s="211"/>
      <c r="AL21" s="212"/>
    </row>
    <row r="22" spans="1:38" ht="23.25" customHeight="1" x14ac:dyDescent="0.25">
      <c r="A22" s="386" t="s">
        <v>166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213"/>
      <c r="M22" s="213">
        <f>(75*3)+24</f>
        <v>249</v>
      </c>
      <c r="N22" s="214" t="e">
        <f>SUM(N6:N21)</f>
        <v>#REF!</v>
      </c>
      <c r="O22" s="214" t="e">
        <f>SUM(O6:O21)</f>
        <v>#REF!</v>
      </c>
      <c r="P22" s="214" t="e">
        <f>SUM(P6:P21)</f>
        <v>#REF!</v>
      </c>
      <c r="Q22" s="214" t="e">
        <f>SUM(Q6:Q21)</f>
        <v>#REF!</v>
      </c>
      <c r="R22" s="215">
        <f>SUM(R7:R21)</f>
        <v>3104.0076572962171</v>
      </c>
      <c r="S22" s="216"/>
      <c r="T22" s="216"/>
      <c r="U22" s="217"/>
      <c r="V22" s="217"/>
      <c r="W22" s="216"/>
      <c r="X22" s="218"/>
      <c r="Y22" s="216"/>
      <c r="Z22" s="217"/>
      <c r="AA22" s="217"/>
      <c r="AB22" s="216"/>
      <c r="AC22" s="218"/>
      <c r="AD22" s="219"/>
      <c r="AE22" s="219"/>
      <c r="AF22" s="219"/>
      <c r="AG22" s="219"/>
      <c r="AH22" s="220"/>
      <c r="AI22" s="219"/>
      <c r="AJ22" s="221"/>
      <c r="AK22" s="221"/>
      <c r="AL22" s="221"/>
    </row>
    <row r="23" spans="1:38" ht="23.25" customHeight="1" x14ac:dyDescent="0.25">
      <c r="A23" s="222"/>
      <c r="B23" s="223" t="e">
        <f>'MCC Portail Santé 16'!#REF!</f>
        <v>#REF!</v>
      </c>
      <c r="C23" s="153" t="e">
        <f>'MCC Portail Santé 16'!#REF!</f>
        <v>#REF!</v>
      </c>
      <c r="D23" s="151"/>
      <c r="E23" s="151"/>
      <c r="F23" s="151"/>
      <c r="G23" s="162" t="s">
        <v>167</v>
      </c>
      <c r="H23" s="153"/>
      <c r="I23" s="153"/>
      <c r="J23" s="153"/>
      <c r="K23" s="224"/>
      <c r="L23" s="224"/>
      <c r="M23" s="224"/>
      <c r="N23" s="153"/>
      <c r="O23" s="153"/>
      <c r="P23" s="153"/>
      <c r="Q23" s="156"/>
      <c r="R23" s="225"/>
      <c r="S23" s="226"/>
      <c r="T23" s="154"/>
      <c r="U23" s="154"/>
      <c r="V23" s="154"/>
      <c r="W23" s="227"/>
      <c r="X23" s="154"/>
      <c r="Y23" s="154"/>
      <c r="Z23" s="154"/>
      <c r="AA23" s="154"/>
      <c r="AB23" s="154"/>
      <c r="AC23" s="154"/>
      <c r="AD23" s="154"/>
      <c r="AE23" s="159"/>
      <c r="AF23" s="159"/>
      <c r="AG23" s="159"/>
      <c r="AH23" s="159"/>
      <c r="AI23" s="159"/>
      <c r="AJ23" s="159"/>
      <c r="AK23" s="159"/>
      <c r="AL23" s="159"/>
    </row>
    <row r="24" spans="1:38" s="170" customFormat="1" ht="27" customHeight="1" x14ac:dyDescent="0.25">
      <c r="A24" s="165"/>
      <c r="B24" s="166" t="e">
        <f>'MCC Portail Santé 16'!#REF!</f>
        <v>#REF!</v>
      </c>
      <c r="C24" s="166" t="e">
        <f>'MCC Portail Santé 16'!#REF!</f>
        <v>#REF!</v>
      </c>
      <c r="D24" s="166"/>
      <c r="E24" s="166"/>
      <c r="F24" s="166"/>
      <c r="G24" s="166"/>
      <c r="H24" s="167">
        <v>14</v>
      </c>
      <c r="I24" s="167">
        <v>14</v>
      </c>
      <c r="J24" s="168"/>
      <c r="K24" s="166"/>
      <c r="L24" s="166"/>
      <c r="M24" s="166"/>
      <c r="N24" s="166"/>
      <c r="O24" s="166"/>
      <c r="P24" s="166"/>
      <c r="Q24" s="166"/>
      <c r="R24" s="228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</row>
    <row r="25" spans="1:38" ht="29.25" customHeight="1" x14ac:dyDescent="0.25">
      <c r="A25" s="165"/>
      <c r="B25" s="171" t="e">
        <f>'MCC Portail Santé 16'!#REF!</f>
        <v>#REF!</v>
      </c>
      <c r="C25" s="172" t="e">
        <f>'MCC Portail Santé 16'!#REF!</f>
        <v>#REF!</v>
      </c>
      <c r="D25" s="173" t="s">
        <v>158</v>
      </c>
      <c r="E25" s="173"/>
      <c r="F25" s="173"/>
      <c r="G25" s="175"/>
      <c r="H25" s="176" t="s">
        <v>69</v>
      </c>
      <c r="I25" s="209">
        <v>3</v>
      </c>
      <c r="J25" s="177" t="s">
        <v>160</v>
      </c>
      <c r="K25" s="178">
        <v>280</v>
      </c>
      <c r="L25" s="178">
        <v>280</v>
      </c>
      <c r="M25" s="179">
        <f>(K25/L25)*100</f>
        <v>100</v>
      </c>
      <c r="N25" s="180" t="e">
        <f>'MCC Portail Santé 16'!#REF!</f>
        <v>#REF!</v>
      </c>
      <c r="O25" s="181" t="e">
        <f>'MCC Portail Santé 16'!#REF!</f>
        <v>#REF!</v>
      </c>
      <c r="P25" s="181" t="e">
        <f>'MCC Portail Santé 16'!#REF!</f>
        <v>#REF!</v>
      </c>
      <c r="Q25" s="181" t="e">
        <f>'MCC Portail Santé 16'!#REF!</f>
        <v>#REF!</v>
      </c>
      <c r="R25" s="182">
        <f>W25+AB25+AG25+AL25</f>
        <v>49.5</v>
      </c>
      <c r="S25" s="180">
        <v>1.5</v>
      </c>
      <c r="T25" s="181">
        <v>1</v>
      </c>
      <c r="U25" s="181">
        <v>19</v>
      </c>
      <c r="V25" s="183">
        <f>U25*S25</f>
        <v>28.5</v>
      </c>
      <c r="W25" s="184">
        <f>V25*M25%</f>
        <v>28.5</v>
      </c>
      <c r="X25" s="181">
        <v>1</v>
      </c>
      <c r="Y25" s="181">
        <v>7</v>
      </c>
      <c r="Z25" s="181">
        <v>3</v>
      </c>
      <c r="AA25" s="183">
        <f>Y25*Z25</f>
        <v>21</v>
      </c>
      <c r="AB25" s="183">
        <f>AA25*M25%</f>
        <v>21</v>
      </c>
      <c r="AC25" s="181"/>
      <c r="AD25" s="181"/>
      <c r="AE25" s="229"/>
      <c r="AF25" s="229"/>
      <c r="AG25" s="229"/>
      <c r="AH25" s="185"/>
      <c r="AI25" s="181"/>
      <c r="AJ25" s="181"/>
      <c r="AK25" s="196"/>
      <c r="AL25" s="229"/>
    </row>
    <row r="26" spans="1:38" ht="29.25" customHeight="1" x14ac:dyDescent="0.25">
      <c r="A26" s="165"/>
      <c r="B26" s="171" t="e">
        <f>'MCC Portail Santé 16'!#REF!</f>
        <v>#REF!</v>
      </c>
      <c r="C26" s="172" t="e">
        <f>'MCC Portail Santé 16'!#REF!</f>
        <v>#REF!</v>
      </c>
      <c r="D26" s="173" t="s">
        <v>158</v>
      </c>
      <c r="E26" s="173"/>
      <c r="F26" s="173"/>
      <c r="G26" s="175"/>
      <c r="H26" s="176" t="s">
        <v>69</v>
      </c>
      <c r="I26" s="230">
        <v>3</v>
      </c>
      <c r="J26" s="177" t="s">
        <v>160</v>
      </c>
      <c r="K26" s="178">
        <v>280</v>
      </c>
      <c r="L26" s="178">
        <v>280</v>
      </c>
      <c r="M26" s="179">
        <f>(K26/L26)*100</f>
        <v>100</v>
      </c>
      <c r="N26" s="180" t="e">
        <f>'MCC Portail Santé 16'!#REF!</f>
        <v>#REF!</v>
      </c>
      <c r="O26" s="181" t="e">
        <f>'MCC Portail Santé 16'!#REF!</f>
        <v>#REF!</v>
      </c>
      <c r="P26" s="181" t="e">
        <f>'MCC Portail Santé 16'!#REF!</f>
        <v>#REF!</v>
      </c>
      <c r="Q26" s="181" t="e">
        <f>'MCC Portail Santé 16'!#REF!</f>
        <v>#REF!</v>
      </c>
      <c r="R26" s="182">
        <f>W26+AB26+AG26+AL26</f>
        <v>99</v>
      </c>
      <c r="S26" s="180">
        <v>1.5</v>
      </c>
      <c r="T26" s="181">
        <v>1</v>
      </c>
      <c r="U26" s="181">
        <v>10</v>
      </c>
      <c r="V26" s="183">
        <f>U26*S26</f>
        <v>15</v>
      </c>
      <c r="W26" s="184">
        <f>V26*M26%</f>
        <v>15</v>
      </c>
      <c r="X26" s="181">
        <v>1</v>
      </c>
      <c r="Y26" s="181">
        <v>7</v>
      </c>
      <c r="Z26" s="181">
        <v>12</v>
      </c>
      <c r="AA26" s="183">
        <f>Y26*Z26</f>
        <v>84</v>
      </c>
      <c r="AB26" s="183">
        <f>AA26*M26%</f>
        <v>84</v>
      </c>
      <c r="AC26" s="181"/>
      <c r="AD26" s="181"/>
      <c r="AE26" s="229"/>
      <c r="AF26" s="229"/>
      <c r="AG26" s="229"/>
      <c r="AH26" s="185"/>
      <c r="AI26" s="181"/>
      <c r="AJ26" s="181"/>
      <c r="AK26" s="196"/>
      <c r="AL26" s="229"/>
    </row>
    <row r="27" spans="1:38" ht="29.25" customHeight="1" x14ac:dyDescent="0.25">
      <c r="A27" s="165"/>
      <c r="B27" s="171" t="e">
        <f>'MCC Portail Santé 16'!#REF!</f>
        <v>#REF!</v>
      </c>
      <c r="C27" s="172" t="e">
        <f>'MCC Portail Santé 16'!#REF!</f>
        <v>#REF!</v>
      </c>
      <c r="D27" s="173" t="s">
        <v>158</v>
      </c>
      <c r="E27" s="173"/>
      <c r="F27" s="173"/>
      <c r="G27" s="175"/>
      <c r="H27" s="176" t="s">
        <v>69</v>
      </c>
      <c r="I27" s="209">
        <v>3</v>
      </c>
      <c r="J27" s="177" t="s">
        <v>160</v>
      </c>
      <c r="K27" s="178">
        <v>280</v>
      </c>
      <c r="L27" s="178">
        <v>280</v>
      </c>
      <c r="M27" s="179">
        <f>(K27/L27)*100</f>
        <v>100</v>
      </c>
      <c r="N27" s="180" t="e">
        <f>'MCC Portail Santé 16'!#REF!</f>
        <v>#REF!</v>
      </c>
      <c r="O27" s="181" t="e">
        <f>'MCC Portail Santé 16'!#REF!</f>
        <v>#REF!</v>
      </c>
      <c r="P27" s="181" t="e">
        <f>'MCC Portail Santé 16'!#REF!</f>
        <v>#REF!</v>
      </c>
      <c r="Q27" s="181" t="e">
        <f>'MCC Portail Santé 16'!#REF!</f>
        <v>#REF!</v>
      </c>
      <c r="R27" s="182">
        <f>W27+AB27+AG27+AL27</f>
        <v>66</v>
      </c>
      <c r="S27" s="180">
        <v>1.5</v>
      </c>
      <c r="T27" s="181">
        <v>1</v>
      </c>
      <c r="U27" s="181">
        <v>16</v>
      </c>
      <c r="V27" s="183">
        <f>U27*S27</f>
        <v>24</v>
      </c>
      <c r="W27" s="184">
        <f>V27*M27%</f>
        <v>24</v>
      </c>
      <c r="X27" s="181">
        <v>1</v>
      </c>
      <c r="Y27" s="181">
        <v>7</v>
      </c>
      <c r="Z27" s="181">
        <v>6</v>
      </c>
      <c r="AA27" s="183">
        <f>Y27*Z27</f>
        <v>42</v>
      </c>
      <c r="AB27" s="183">
        <f>AA27*M27%</f>
        <v>42</v>
      </c>
      <c r="AC27" s="181"/>
      <c r="AD27" s="181"/>
      <c r="AE27" s="229"/>
      <c r="AF27" s="229"/>
      <c r="AG27" s="229"/>
      <c r="AH27" s="185"/>
      <c r="AI27" s="181"/>
      <c r="AJ27" s="181"/>
      <c r="AK27" s="196"/>
      <c r="AL27" s="229"/>
    </row>
    <row r="28" spans="1:38" ht="35.25" customHeight="1" x14ac:dyDescent="0.25">
      <c r="A28" s="165"/>
      <c r="B28" s="186" t="e">
        <f>'MCC Portail Santé 16'!#REF!</f>
        <v>#REF!</v>
      </c>
      <c r="C28" s="172" t="e">
        <f>'MCC Portail Santé 16'!#REF!</f>
        <v>#REF!</v>
      </c>
      <c r="D28" s="173" t="s">
        <v>158</v>
      </c>
      <c r="E28" s="187"/>
      <c r="F28" s="187"/>
      <c r="G28" s="188"/>
      <c r="H28" s="176" t="s">
        <v>113</v>
      </c>
      <c r="I28" s="209">
        <v>2</v>
      </c>
      <c r="J28" s="177" t="s">
        <v>162</v>
      </c>
      <c r="K28" s="178">
        <v>280</v>
      </c>
      <c r="L28" s="178">
        <v>280</v>
      </c>
      <c r="M28" s="179">
        <f>(K28/L28)*100</f>
        <v>100</v>
      </c>
      <c r="N28" s="180" t="e">
        <f>'MCC Portail Santé 16'!#REF!</f>
        <v>#REF!</v>
      </c>
      <c r="O28" s="181" t="e">
        <f>'MCC Portail Santé 16'!#REF!</f>
        <v>#REF!</v>
      </c>
      <c r="P28" s="181" t="e">
        <f>'MCC Portail Santé 16'!#REF!</f>
        <v>#REF!</v>
      </c>
      <c r="Q28" s="181" t="e">
        <f>'MCC Portail Santé 16'!#REF!</f>
        <v>#REF!</v>
      </c>
      <c r="R28" s="182">
        <f>W28+AB28+AG28+AL28</f>
        <v>24</v>
      </c>
      <c r="S28" s="180">
        <v>1.5</v>
      </c>
      <c r="T28" s="181">
        <v>1</v>
      </c>
      <c r="U28" s="181">
        <v>16</v>
      </c>
      <c r="V28" s="183">
        <f>U28*S28</f>
        <v>24</v>
      </c>
      <c r="W28" s="184">
        <f>V28*M28%</f>
        <v>24</v>
      </c>
      <c r="X28" s="181"/>
      <c r="Y28" s="181"/>
      <c r="Z28" s="181"/>
      <c r="AA28" s="183"/>
      <c r="AB28" s="183"/>
      <c r="AC28" s="181"/>
      <c r="AD28" s="181"/>
      <c r="AE28" s="229"/>
      <c r="AF28" s="229"/>
      <c r="AG28" s="229"/>
      <c r="AH28" s="185"/>
      <c r="AI28" s="181"/>
      <c r="AJ28" s="181"/>
      <c r="AK28" s="196"/>
      <c r="AL28" s="229"/>
    </row>
    <row r="29" spans="1:38" ht="35.25" customHeight="1" x14ac:dyDescent="0.25">
      <c r="A29" s="165"/>
      <c r="B29" s="186" t="e">
        <f>'MCC Portail Santé 16'!#REF!</f>
        <v>#REF!</v>
      </c>
      <c r="C29" s="172" t="e">
        <f>'MCC Portail Santé 16'!#REF!</f>
        <v>#REF!</v>
      </c>
      <c r="D29" s="173" t="s">
        <v>158</v>
      </c>
      <c r="E29" s="187"/>
      <c r="F29" s="187"/>
      <c r="G29" s="188"/>
      <c r="H29" s="176" t="s">
        <v>69</v>
      </c>
      <c r="I29" s="209">
        <v>3</v>
      </c>
      <c r="J29" s="177" t="s">
        <v>162</v>
      </c>
      <c r="K29" s="178">
        <v>280</v>
      </c>
      <c r="L29" s="178">
        <v>280</v>
      </c>
      <c r="M29" s="179">
        <f>(K29/L29)*100</f>
        <v>100</v>
      </c>
      <c r="N29" s="180" t="e">
        <f>'MCC Portail Santé 16'!#REF!</f>
        <v>#REF!</v>
      </c>
      <c r="O29" s="181" t="e">
        <f>'MCC Portail Santé 16'!#REF!</f>
        <v>#REF!</v>
      </c>
      <c r="P29" s="181" t="e">
        <f>'MCC Portail Santé 16'!#REF!</f>
        <v>#REF!</v>
      </c>
      <c r="Q29" s="181" t="e">
        <f>'MCC Portail Santé 16'!#REF!</f>
        <v>#REF!</v>
      </c>
      <c r="R29" s="182">
        <f>W29+AB29+AG29+AL29</f>
        <v>374.00000000000017</v>
      </c>
      <c r="S29" s="180"/>
      <c r="T29" s="181"/>
      <c r="U29" s="181"/>
      <c r="V29" s="183"/>
      <c r="W29" s="184"/>
      <c r="X29" s="181"/>
      <c r="Y29" s="181"/>
      <c r="Z29" s="181"/>
      <c r="AA29" s="183"/>
      <c r="AB29" s="183"/>
      <c r="AC29" s="181"/>
      <c r="AD29" s="181"/>
      <c r="AE29" s="229"/>
      <c r="AF29" s="229"/>
      <c r="AG29" s="229"/>
      <c r="AH29" s="185">
        <v>0.66666666666666696</v>
      </c>
      <c r="AI29" s="181">
        <v>17</v>
      </c>
      <c r="AJ29" s="181">
        <v>33</v>
      </c>
      <c r="AK29" s="196">
        <f>(AI29*AJ29)*AH29</f>
        <v>374.00000000000017</v>
      </c>
      <c r="AL29" s="196">
        <f>AK29*M29%</f>
        <v>374.00000000000017</v>
      </c>
    </row>
    <row r="30" spans="1:38" ht="24" customHeight="1" x14ac:dyDescent="0.25">
      <c r="A30" s="190"/>
      <c r="B30" s="166" t="e">
        <f>'MCC Portail Santé 16'!#REF!</f>
        <v>#REF!</v>
      </c>
      <c r="C30" s="166" t="e">
        <f>'MCC Portail Santé 16'!#REF!</f>
        <v>#REF!</v>
      </c>
      <c r="D30" s="166"/>
      <c r="E30" s="166"/>
      <c r="F30" s="166"/>
      <c r="G30" s="166"/>
      <c r="H30" s="167">
        <v>14</v>
      </c>
      <c r="I30" s="167">
        <v>14</v>
      </c>
      <c r="J30" s="191"/>
      <c r="K30" s="167"/>
      <c r="L30" s="167"/>
      <c r="M30" s="167"/>
      <c r="N30" s="166"/>
      <c r="O30" s="166"/>
      <c r="P30" s="166"/>
      <c r="Q30" s="166"/>
      <c r="R30" s="228"/>
      <c r="S30" s="166"/>
      <c r="T30" s="166"/>
      <c r="U30" s="166"/>
      <c r="V30" s="231"/>
      <c r="W30" s="231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7"/>
      <c r="AJ30" s="167"/>
      <c r="AK30" s="166"/>
      <c r="AL30" s="166"/>
    </row>
    <row r="31" spans="1:38" ht="35.25" customHeight="1" x14ac:dyDescent="0.25">
      <c r="A31" s="190"/>
      <c r="B31" s="193" t="e">
        <f>'MCC Portail Santé 16'!#REF!</f>
        <v>#REF!</v>
      </c>
      <c r="C31" s="172" t="e">
        <f>'MCC Portail Santé 16'!#REF!</f>
        <v>#REF!</v>
      </c>
      <c r="D31" s="173" t="s">
        <v>158</v>
      </c>
      <c r="E31" s="173"/>
      <c r="F31" s="173"/>
      <c r="G31" s="175"/>
      <c r="H31" s="177" t="s">
        <v>168</v>
      </c>
      <c r="I31" s="176" t="s">
        <v>168</v>
      </c>
      <c r="J31" s="194"/>
      <c r="K31" s="178">
        <v>200</v>
      </c>
      <c r="L31" s="178">
        <v>200</v>
      </c>
      <c r="M31" s="179">
        <f>(K31/L31)*100</f>
        <v>100</v>
      </c>
      <c r="N31" s="180" t="e">
        <f>'MCC Portail Santé 16'!#REF!</f>
        <v>#REF!</v>
      </c>
      <c r="O31" s="181" t="e">
        <f>'MCC Portail Santé 16'!#REF!</f>
        <v>#REF!</v>
      </c>
      <c r="P31" s="181" t="e">
        <f>'MCC Portail Santé 16'!#REF!</f>
        <v>#REF!</v>
      </c>
      <c r="Q31" s="181" t="e">
        <f>'MCC Portail Santé 16'!#REF!</f>
        <v>#REF!</v>
      </c>
      <c r="R31" s="182">
        <f>W31+AB31+AG31+AL31</f>
        <v>300.5</v>
      </c>
      <c r="S31" s="180">
        <v>1.5</v>
      </c>
      <c r="T31" s="181">
        <v>1</v>
      </c>
      <c r="U31" s="181">
        <v>47</v>
      </c>
      <c r="V31" s="183">
        <f>U31*S31</f>
        <v>70.5</v>
      </c>
      <c r="W31" s="184">
        <f>V31*M31%</f>
        <v>70.5</v>
      </c>
      <c r="X31" s="181">
        <v>1</v>
      </c>
      <c r="Y31" s="181">
        <v>5</v>
      </c>
      <c r="Z31" s="181">
        <v>46</v>
      </c>
      <c r="AA31" s="183">
        <f>Y31*Z31</f>
        <v>230</v>
      </c>
      <c r="AB31" s="183">
        <f>AA31*M31%</f>
        <v>230</v>
      </c>
      <c r="AC31" s="181"/>
      <c r="AD31" s="181"/>
      <c r="AE31" s="229"/>
      <c r="AF31" s="229"/>
      <c r="AG31" s="229"/>
      <c r="AH31" s="185"/>
      <c r="AI31" s="181"/>
      <c r="AJ31" s="181"/>
      <c r="AK31" s="196"/>
      <c r="AL31" s="229"/>
    </row>
    <row r="32" spans="1:38" ht="23.25" customHeight="1" x14ac:dyDescent="0.25">
      <c r="A32" s="165"/>
      <c r="B32" s="166" t="e">
        <f>'MCC Portail Santé 16'!#REF!</f>
        <v>#REF!</v>
      </c>
      <c r="C32" s="166" t="e">
        <f>'MCC Portail Santé 16'!#REF!</f>
        <v>#REF!</v>
      </c>
      <c r="D32" s="166"/>
      <c r="E32" s="166"/>
      <c r="F32" s="166"/>
      <c r="G32" s="166"/>
      <c r="H32" s="167">
        <v>14</v>
      </c>
      <c r="I32" s="167">
        <v>14</v>
      </c>
      <c r="J32" s="168"/>
      <c r="K32" s="167"/>
      <c r="L32" s="167"/>
      <c r="M32" s="167"/>
      <c r="N32" s="166"/>
      <c r="O32" s="166"/>
      <c r="P32" s="166"/>
      <c r="Q32" s="166"/>
      <c r="R32" s="228"/>
      <c r="S32" s="166"/>
      <c r="T32" s="166"/>
      <c r="U32" s="166"/>
      <c r="V32" s="231"/>
      <c r="W32" s="231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7"/>
      <c r="AJ32" s="167"/>
      <c r="AK32" s="166"/>
      <c r="AL32" s="166"/>
    </row>
    <row r="33" spans="1:38" ht="24" customHeight="1" x14ac:dyDescent="0.25">
      <c r="A33" s="232"/>
      <c r="B33" s="233" t="e">
        <f>'MCC Portail Santé 16'!#REF!</f>
        <v>#REF!</v>
      </c>
      <c r="C33" s="234" t="e">
        <f>'MCC Portail Santé 16'!#REF!</f>
        <v>#REF!</v>
      </c>
      <c r="D33" s="173" t="s">
        <v>158</v>
      </c>
      <c r="E33" s="173"/>
      <c r="F33" s="173"/>
      <c r="G33" s="175"/>
      <c r="H33" s="174">
        <v>7</v>
      </c>
      <c r="I33" s="174">
        <v>7</v>
      </c>
      <c r="J33" s="174">
        <v>27</v>
      </c>
      <c r="K33" s="178">
        <v>177</v>
      </c>
      <c r="L33" s="178">
        <v>177</v>
      </c>
      <c r="M33" s="179">
        <f>(K33/L33)*100</f>
        <v>100</v>
      </c>
      <c r="N33" s="235" t="e">
        <f>'MCC Portail Santé 16'!#REF!</f>
        <v>#REF!</v>
      </c>
      <c r="O33" s="236" t="e">
        <f>'MCC Portail Santé 16'!#REF!</f>
        <v>#REF!</v>
      </c>
      <c r="P33" s="181" t="e">
        <f>'MCC Portail Santé 16'!#REF!</f>
        <v>#REF!</v>
      </c>
      <c r="Q33" s="235" t="e">
        <f>'MCC Portail Santé 16'!#REF!</f>
        <v>#REF!</v>
      </c>
      <c r="R33" s="182">
        <f>W33+AB33+AG33+AL33</f>
        <v>273.00000000000006</v>
      </c>
      <c r="S33" s="180">
        <v>1.5</v>
      </c>
      <c r="T33" s="181">
        <v>1</v>
      </c>
      <c r="U33" s="181">
        <v>18</v>
      </c>
      <c r="V33" s="183">
        <f>U33*S33</f>
        <v>27</v>
      </c>
      <c r="W33" s="184">
        <f>V33*M33%</f>
        <v>27</v>
      </c>
      <c r="X33" s="181">
        <v>1</v>
      </c>
      <c r="Y33" s="181">
        <v>5</v>
      </c>
      <c r="Z33" s="181">
        <v>30</v>
      </c>
      <c r="AA33" s="183">
        <f>Y33*Z33</f>
        <v>150</v>
      </c>
      <c r="AB33" s="183">
        <f>AA33*M33%</f>
        <v>150</v>
      </c>
      <c r="AC33" s="181"/>
      <c r="AD33" s="181"/>
      <c r="AE33" s="229"/>
      <c r="AF33" s="229"/>
      <c r="AG33" s="229"/>
      <c r="AH33" s="185">
        <v>0.66666666666666696</v>
      </c>
      <c r="AI33" s="181">
        <v>12</v>
      </c>
      <c r="AJ33" s="181">
        <v>12</v>
      </c>
      <c r="AK33" s="196">
        <f>(AI33*AJ33)*AH33</f>
        <v>96.000000000000043</v>
      </c>
      <c r="AL33" s="196">
        <f>AK33*M33%</f>
        <v>96.000000000000043</v>
      </c>
    </row>
    <row r="34" spans="1:38" ht="24" customHeight="1" x14ac:dyDescent="0.25">
      <c r="A34" s="232"/>
      <c r="B34" s="233" t="e">
        <f>'MCC Portail Santé 16'!#REF!</f>
        <v>#REF!</v>
      </c>
      <c r="C34" s="234" t="e">
        <f>'MCC Portail Santé 16'!#REF!</f>
        <v>#REF!</v>
      </c>
      <c r="D34" s="173" t="s">
        <v>158</v>
      </c>
      <c r="E34" s="173"/>
      <c r="F34" s="173"/>
      <c r="G34" s="175"/>
      <c r="H34" s="174">
        <v>4</v>
      </c>
      <c r="I34" s="174">
        <v>4</v>
      </c>
      <c r="J34" s="174">
        <v>27</v>
      </c>
      <c r="K34" s="178">
        <v>177</v>
      </c>
      <c r="L34" s="178">
        <v>177</v>
      </c>
      <c r="M34" s="179">
        <f>(K34/L34)*100</f>
        <v>100</v>
      </c>
      <c r="N34" s="235" t="e">
        <f>'MCC Portail Santé 16'!#REF!</f>
        <v>#REF!</v>
      </c>
      <c r="O34" s="236" t="e">
        <f>'MCC Portail Santé 16'!#REF!</f>
        <v>#REF!</v>
      </c>
      <c r="P34" s="181" t="e">
        <f>'MCC Portail Santé 16'!#REF!</f>
        <v>#REF!</v>
      </c>
      <c r="Q34" s="235" t="e">
        <f>'MCC Portail Santé 16'!#REF!</f>
        <v>#REF!</v>
      </c>
      <c r="R34" s="182">
        <f>W34+AB34+AG34+AL34</f>
        <v>108</v>
      </c>
      <c r="S34" s="180">
        <v>1.5</v>
      </c>
      <c r="T34" s="181">
        <v>1</v>
      </c>
      <c r="U34" s="181">
        <v>12</v>
      </c>
      <c r="V34" s="183">
        <f>U34*S34</f>
        <v>18</v>
      </c>
      <c r="W34" s="184">
        <f>V34*M34%</f>
        <v>18</v>
      </c>
      <c r="X34" s="181">
        <v>1</v>
      </c>
      <c r="Y34" s="181">
        <v>5</v>
      </c>
      <c r="Z34" s="181">
        <v>18</v>
      </c>
      <c r="AA34" s="183">
        <f>Y34*Z34</f>
        <v>90</v>
      </c>
      <c r="AB34" s="183">
        <f>AA34*M34%</f>
        <v>90</v>
      </c>
      <c r="AC34" s="181"/>
      <c r="AD34" s="181"/>
      <c r="AE34" s="229"/>
      <c r="AF34" s="229"/>
      <c r="AG34" s="229"/>
      <c r="AH34" s="185"/>
      <c r="AI34" s="181"/>
      <c r="AJ34" s="181"/>
      <c r="AK34" s="196"/>
      <c r="AL34" s="229"/>
    </row>
    <row r="35" spans="1:38" ht="24" customHeight="1" x14ac:dyDescent="0.25">
      <c r="A35" s="232"/>
      <c r="B35" s="237" t="e">
        <f>'MCC Portail Santé 16'!#REF!</f>
        <v>#REF!</v>
      </c>
      <c r="C35" s="234" t="e">
        <f>'MCC Portail Santé 16'!#REF!</f>
        <v>#REF!</v>
      </c>
      <c r="D35" s="173" t="s">
        <v>158</v>
      </c>
      <c r="E35" s="173"/>
      <c r="F35" s="173"/>
      <c r="G35" s="175"/>
      <c r="H35" s="174">
        <v>3</v>
      </c>
      <c r="I35" s="174">
        <v>3</v>
      </c>
      <c r="J35" s="174">
        <v>27</v>
      </c>
      <c r="K35" s="178">
        <v>177</v>
      </c>
      <c r="L35" s="178">
        <v>177</v>
      </c>
      <c r="M35" s="179">
        <f>(K35/L35)*100</f>
        <v>100</v>
      </c>
      <c r="N35" s="235" t="e">
        <f>'MCC Portail Santé 16'!#REF!</f>
        <v>#REF!</v>
      </c>
      <c r="O35" s="236" t="e">
        <f>'MCC Portail Santé 16'!#REF!</f>
        <v>#REF!</v>
      </c>
      <c r="P35" s="181" t="e">
        <f>'MCC Portail Santé 16'!#REF!</f>
        <v>#REF!</v>
      </c>
      <c r="Q35" s="235" t="e">
        <f>'MCC Portail Santé 16'!#REF!</f>
        <v>#REF!</v>
      </c>
      <c r="R35" s="182">
        <f>W35+AB35+AG35+AL35</f>
        <v>97.500000000000028</v>
      </c>
      <c r="S35" s="180">
        <v>1.5</v>
      </c>
      <c r="T35" s="181">
        <v>1</v>
      </c>
      <c r="U35" s="181">
        <v>13</v>
      </c>
      <c r="V35" s="183">
        <f>U35*S35</f>
        <v>19.5</v>
      </c>
      <c r="W35" s="184">
        <f>V35*M35%</f>
        <v>19.5</v>
      </c>
      <c r="X35" s="181">
        <v>1</v>
      </c>
      <c r="Y35" s="181">
        <v>5</v>
      </c>
      <c r="Z35" s="181">
        <v>6</v>
      </c>
      <c r="AA35" s="183">
        <f>Y35*Z35</f>
        <v>30</v>
      </c>
      <c r="AB35" s="183">
        <f>AA35*M35%</f>
        <v>30</v>
      </c>
      <c r="AC35" s="181"/>
      <c r="AD35" s="181"/>
      <c r="AE35" s="229"/>
      <c r="AF35" s="229"/>
      <c r="AG35" s="229"/>
      <c r="AH35" s="185">
        <v>0.66666666666666696</v>
      </c>
      <c r="AI35" s="181">
        <v>12</v>
      </c>
      <c r="AJ35" s="181">
        <v>6</v>
      </c>
      <c r="AK35" s="196">
        <f>(AI35*AJ35)*AH35</f>
        <v>48.000000000000021</v>
      </c>
      <c r="AL35" s="196">
        <f>AK35*M35%</f>
        <v>48.000000000000021</v>
      </c>
    </row>
    <row r="36" spans="1:38" ht="23.25" customHeight="1" x14ac:dyDescent="0.25">
      <c r="A36" s="165"/>
      <c r="B36" s="166" t="e">
        <f>'MCC Portail Santé 16'!#REF!</f>
        <v>#REF!</v>
      </c>
      <c r="C36" s="166" t="e">
        <f>'MCC Portail Santé 16'!#REF!</f>
        <v>#REF!</v>
      </c>
      <c r="D36" s="166"/>
      <c r="E36" s="166"/>
      <c r="F36" s="166"/>
      <c r="G36" s="166"/>
      <c r="H36" s="167">
        <v>14</v>
      </c>
      <c r="I36" s="167">
        <v>14</v>
      </c>
      <c r="J36" s="166"/>
      <c r="K36" s="167"/>
      <c r="L36" s="167"/>
      <c r="M36" s="167"/>
      <c r="N36" s="238"/>
      <c r="O36" s="166"/>
      <c r="P36" s="166"/>
      <c r="Q36" s="166"/>
      <c r="R36" s="228"/>
      <c r="S36" s="166"/>
      <c r="T36" s="166"/>
      <c r="U36" s="166"/>
      <c r="V36" s="231"/>
      <c r="W36" s="231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7"/>
      <c r="AJ36" s="167"/>
      <c r="AK36" s="166"/>
      <c r="AL36" s="166"/>
    </row>
    <row r="37" spans="1:38" ht="23.25" customHeight="1" x14ac:dyDescent="0.25">
      <c r="A37" s="165"/>
      <c r="B37" s="193" t="e">
        <f>'MCC Portail Santé 16'!#REF!</f>
        <v>#REF!</v>
      </c>
      <c r="C37" s="174" t="e">
        <f>'MCC Portail Santé 16'!#REF!</f>
        <v>#REF!</v>
      </c>
      <c r="D37" s="173" t="s">
        <v>158</v>
      </c>
      <c r="E37" s="174" t="s">
        <v>159</v>
      </c>
      <c r="F37" s="173"/>
      <c r="G37" s="175"/>
      <c r="H37" s="174">
        <v>7</v>
      </c>
      <c r="I37" s="174">
        <v>7</v>
      </c>
      <c r="J37" s="197" t="s">
        <v>164</v>
      </c>
      <c r="K37" s="178">
        <v>208</v>
      </c>
      <c r="L37" s="178">
        <v>228</v>
      </c>
      <c r="M37" s="179">
        <f>(K37/L37)*100</f>
        <v>91.228070175438589</v>
      </c>
      <c r="N37" s="198" t="e">
        <f>'MCC Portail Santé 16'!#REF!</f>
        <v>#REF!</v>
      </c>
      <c r="O37" s="198" t="e">
        <f>'MCC Portail Santé 16'!#REF!</f>
        <v>#REF!</v>
      </c>
      <c r="P37" s="198" t="e">
        <f>'MCC Portail Santé 16'!#REF!</f>
        <v>#REF!</v>
      </c>
      <c r="Q37" s="199" t="e">
        <f>'MCC Portail Santé 16'!#REF!</f>
        <v>#REF!</v>
      </c>
      <c r="R37" s="182">
        <f>W37+AB37+AG37+AL37</f>
        <v>202.52631578947367</v>
      </c>
      <c r="S37" s="180">
        <v>1.5</v>
      </c>
      <c r="T37" s="181">
        <v>1</v>
      </c>
      <c r="U37" s="181">
        <v>24</v>
      </c>
      <c r="V37" s="183">
        <f>U37*S37</f>
        <v>36</v>
      </c>
      <c r="W37" s="184">
        <f>V37*M37%</f>
        <v>32.84210526315789</v>
      </c>
      <c r="X37" s="181">
        <v>1</v>
      </c>
      <c r="Y37" s="181">
        <v>6</v>
      </c>
      <c r="Z37" s="181">
        <v>31</v>
      </c>
      <c r="AA37" s="183">
        <f>Y37*Z37</f>
        <v>186</v>
      </c>
      <c r="AB37" s="183">
        <f>AA37*M37%</f>
        <v>169.68421052631578</v>
      </c>
      <c r="AC37" s="181"/>
      <c r="AD37" s="181"/>
      <c r="AE37" s="229"/>
      <c r="AF37" s="229"/>
      <c r="AG37" s="229"/>
      <c r="AH37" s="185"/>
      <c r="AI37" s="181"/>
      <c r="AJ37" s="181"/>
      <c r="AK37" s="196"/>
      <c r="AL37" s="229"/>
    </row>
    <row r="38" spans="1:38" ht="23.25" customHeight="1" x14ac:dyDescent="0.25">
      <c r="A38" s="165"/>
      <c r="B38" s="193" t="e">
        <f>'MCC Portail Santé 16'!#REF!</f>
        <v>#REF!</v>
      </c>
      <c r="C38" s="174" t="e">
        <f>'MCC Portail Santé 16'!#REF!</f>
        <v>#REF!</v>
      </c>
      <c r="D38" s="173" t="s">
        <v>158</v>
      </c>
      <c r="E38" s="174" t="s">
        <v>159</v>
      </c>
      <c r="F38" s="173"/>
      <c r="G38" s="175"/>
      <c r="H38" s="174">
        <v>7</v>
      </c>
      <c r="I38" s="174">
        <v>7</v>
      </c>
      <c r="J38" s="197" t="s">
        <v>164</v>
      </c>
      <c r="K38" s="178">
        <v>208</v>
      </c>
      <c r="L38" s="178">
        <v>228</v>
      </c>
      <c r="M38" s="179">
        <f>(K38/L38)*100</f>
        <v>91.228070175438589</v>
      </c>
      <c r="N38" s="198" t="e">
        <f>'MCC Portail Santé 16'!#REF!</f>
        <v>#REF!</v>
      </c>
      <c r="O38" s="198" t="e">
        <f>'MCC Portail Santé 16'!#REF!</f>
        <v>#REF!</v>
      </c>
      <c r="P38" s="198" t="e">
        <f>'MCC Portail Santé 16'!#REF!</f>
        <v>#REF!</v>
      </c>
      <c r="Q38" s="199" t="e">
        <f>'MCC Portail Santé 16'!#REF!</f>
        <v>#REF!</v>
      </c>
      <c r="R38" s="182">
        <f>W38+AB38+AG38+AL38</f>
        <v>229.89473684210526</v>
      </c>
      <c r="S38" s="180">
        <v>1.5</v>
      </c>
      <c r="T38" s="181">
        <v>1</v>
      </c>
      <c r="U38" s="181">
        <v>24</v>
      </c>
      <c r="V38" s="183">
        <f>U38*S38</f>
        <v>36</v>
      </c>
      <c r="W38" s="184">
        <f>V38*M38%</f>
        <v>32.84210526315789</v>
      </c>
      <c r="X38" s="181">
        <v>1</v>
      </c>
      <c r="Y38" s="181">
        <v>6</v>
      </c>
      <c r="Z38" s="181">
        <v>36</v>
      </c>
      <c r="AA38" s="183">
        <f>Y38*Z38</f>
        <v>216</v>
      </c>
      <c r="AB38" s="183">
        <f>AA38*M38%</f>
        <v>197.05263157894737</v>
      </c>
      <c r="AC38" s="181"/>
      <c r="AD38" s="181"/>
      <c r="AE38" s="229"/>
      <c r="AF38" s="229"/>
      <c r="AG38" s="229"/>
      <c r="AH38" s="185"/>
      <c r="AI38" s="181"/>
      <c r="AJ38" s="181"/>
      <c r="AK38" s="196"/>
      <c r="AL38" s="229"/>
    </row>
    <row r="39" spans="1:38" ht="23.25" customHeight="1" x14ac:dyDescent="0.25">
      <c r="A39" s="165"/>
      <c r="B39" s="166" t="e">
        <f>'MCC Portail Santé 16'!#REF!</f>
        <v>#REF!</v>
      </c>
      <c r="C39" s="166" t="e">
        <f>'MCC Portail Santé 16'!#REF!</f>
        <v>#REF!</v>
      </c>
      <c r="D39" s="166"/>
      <c r="E39" s="166"/>
      <c r="F39" s="166"/>
      <c r="G39" s="166"/>
      <c r="H39" s="167">
        <v>14</v>
      </c>
      <c r="I39" s="167">
        <v>14</v>
      </c>
      <c r="J39" s="166"/>
      <c r="K39" s="167"/>
      <c r="L39" s="167"/>
      <c r="M39" s="167"/>
      <c r="N39" s="166"/>
      <c r="O39" s="166"/>
      <c r="P39" s="166"/>
      <c r="Q39" s="166"/>
      <c r="R39" s="228"/>
      <c r="S39" s="166"/>
      <c r="T39" s="166"/>
      <c r="U39" s="166"/>
      <c r="V39" s="231"/>
      <c r="W39" s="231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7"/>
      <c r="AJ39" s="167"/>
      <c r="AK39" s="166"/>
      <c r="AL39" s="166"/>
    </row>
    <row r="40" spans="1:38" ht="27.75" customHeight="1" x14ac:dyDescent="0.25">
      <c r="A40" s="165"/>
      <c r="B40" s="200" t="e">
        <f>'MCC Portail Santé 16'!#REF!</f>
        <v>#REF!</v>
      </c>
      <c r="C40" s="201" t="e">
        <f>'MCC Portail Santé 16'!#REF!</f>
        <v>#REF!</v>
      </c>
      <c r="D40" s="173" t="s">
        <v>158</v>
      </c>
      <c r="E40" s="173"/>
      <c r="F40" s="173"/>
      <c r="G40" s="175"/>
      <c r="H40" s="174">
        <v>5</v>
      </c>
      <c r="I40" s="174">
        <v>5</v>
      </c>
      <c r="J40" s="197" t="s">
        <v>169</v>
      </c>
      <c r="K40" s="178">
        <v>167</v>
      </c>
      <c r="L40" s="178">
        <v>167</v>
      </c>
      <c r="M40" s="179">
        <f>(K40/L40)*100</f>
        <v>100</v>
      </c>
      <c r="N40" s="210" t="e">
        <f>'MCC Portail Santé 16'!#REF!</f>
        <v>#REF!</v>
      </c>
      <c r="O40" s="209" t="e">
        <f>'MCC Portail Santé 16'!#REF!</f>
        <v>#REF!</v>
      </c>
      <c r="P40" s="239" t="e">
        <f>'MCC Portail Santé 16'!#REF!</f>
        <v>#REF!</v>
      </c>
      <c r="Q40" s="210" t="e">
        <f>'MCC Portail Santé 16'!#REF!</f>
        <v>#REF!</v>
      </c>
      <c r="R40" s="182">
        <f>W40+AB40+AG40+AL40</f>
        <v>176.66666666666674</v>
      </c>
      <c r="S40" s="180">
        <v>1.5</v>
      </c>
      <c r="T40" s="181">
        <v>1</v>
      </c>
      <c r="U40" s="181">
        <v>20</v>
      </c>
      <c r="V40" s="183">
        <f>U40*S40</f>
        <v>30</v>
      </c>
      <c r="W40" s="184">
        <f>V40*M40%</f>
        <v>30</v>
      </c>
      <c r="X40" s="181"/>
      <c r="Y40" s="181"/>
      <c r="Z40" s="181"/>
      <c r="AA40" s="183"/>
      <c r="AB40" s="183"/>
      <c r="AC40" s="181"/>
      <c r="AD40" s="181"/>
      <c r="AE40" s="181"/>
      <c r="AF40" s="240"/>
      <c r="AG40" s="240"/>
      <c r="AH40" s="185">
        <v>0.66666666666666696</v>
      </c>
      <c r="AI40" s="181">
        <v>11</v>
      </c>
      <c r="AJ40" s="181">
        <v>20</v>
      </c>
      <c r="AK40" s="196">
        <f>(AI40*AJ40)*AH40</f>
        <v>146.66666666666674</v>
      </c>
      <c r="AL40" s="196">
        <f>AK40*M40%</f>
        <v>146.66666666666674</v>
      </c>
    </row>
    <row r="41" spans="1:38" ht="27.75" customHeight="1" x14ac:dyDescent="0.25">
      <c r="A41" s="165"/>
      <c r="B41" s="200" t="e">
        <f>'MCC Portail Santé 16'!#REF!</f>
        <v>#REF!</v>
      </c>
      <c r="C41" s="201" t="e">
        <f>'MCC Portail Santé 16'!#REF!</f>
        <v>#REF!</v>
      </c>
      <c r="D41" s="173" t="s">
        <v>158</v>
      </c>
      <c r="E41" s="173"/>
      <c r="F41" s="173"/>
      <c r="G41" s="175"/>
      <c r="H41" s="174">
        <v>7</v>
      </c>
      <c r="I41" s="174">
        <v>7</v>
      </c>
      <c r="J41" s="197" t="s">
        <v>169</v>
      </c>
      <c r="K41" s="178">
        <v>167</v>
      </c>
      <c r="L41" s="178">
        <v>167</v>
      </c>
      <c r="M41" s="179">
        <f>(K41/L41)*100</f>
        <v>100</v>
      </c>
      <c r="N41" s="210" t="e">
        <f>'MCC Portail Santé 16'!#REF!</f>
        <v>#REF!</v>
      </c>
      <c r="O41" s="209" t="e">
        <f>'MCC Portail Santé 16'!#REF!</f>
        <v>#REF!</v>
      </c>
      <c r="P41" s="239" t="e">
        <f>'MCC Portail Santé 16'!#REF!</f>
        <v>#REF!</v>
      </c>
      <c r="Q41" s="210" t="e">
        <f>'MCC Portail Santé 16'!#REF!</f>
        <v>#REF!</v>
      </c>
      <c r="R41" s="182">
        <f>W41+AB41+AG41+AL41</f>
        <v>252.00000000000009</v>
      </c>
      <c r="S41" s="180">
        <v>1.5</v>
      </c>
      <c r="T41" s="181">
        <v>1</v>
      </c>
      <c r="U41" s="181">
        <v>20</v>
      </c>
      <c r="V41" s="183">
        <f>U41*S41</f>
        <v>30</v>
      </c>
      <c r="W41" s="184">
        <f>V41*M41%</f>
        <v>30</v>
      </c>
      <c r="X41" s="181">
        <v>1</v>
      </c>
      <c r="Y41" s="181">
        <v>3</v>
      </c>
      <c r="Z41" s="181">
        <v>8</v>
      </c>
      <c r="AA41" s="183">
        <f>Y41*Z41</f>
        <v>24</v>
      </c>
      <c r="AB41" s="183">
        <f>AA41*M41%</f>
        <v>24</v>
      </c>
      <c r="AC41" s="181"/>
      <c r="AD41" s="181"/>
      <c r="AE41" s="181"/>
      <c r="AF41" s="240"/>
      <c r="AG41" s="240"/>
      <c r="AH41" s="185">
        <v>0.66666666666666696</v>
      </c>
      <c r="AI41" s="181">
        <v>11</v>
      </c>
      <c r="AJ41" s="181">
        <v>27</v>
      </c>
      <c r="AK41" s="196">
        <f>(AI41*AJ41)*AH41</f>
        <v>198.00000000000009</v>
      </c>
      <c r="AL41" s="196">
        <f>AK41*M41%</f>
        <v>198.00000000000009</v>
      </c>
    </row>
    <row r="42" spans="1:38" ht="27.75" customHeight="1" x14ac:dyDescent="0.25">
      <c r="A42" s="165"/>
      <c r="B42" s="200" t="e">
        <f>'MCC Portail Santé 16'!#REF!</f>
        <v>#REF!</v>
      </c>
      <c r="C42" s="201" t="e">
        <f>'MCC Portail Santé 16'!#REF!</f>
        <v>#REF!</v>
      </c>
      <c r="D42" s="173" t="s">
        <v>158</v>
      </c>
      <c r="E42" s="173"/>
      <c r="F42" s="173"/>
      <c r="G42" s="175"/>
      <c r="H42" s="174">
        <v>7</v>
      </c>
      <c r="I42" s="174">
        <v>7</v>
      </c>
      <c r="J42" s="197" t="s">
        <v>169</v>
      </c>
      <c r="K42" s="178">
        <v>167</v>
      </c>
      <c r="L42" s="178">
        <v>167</v>
      </c>
      <c r="M42" s="179">
        <f>(K42/L42)*100</f>
        <v>100</v>
      </c>
      <c r="N42" s="209" t="e">
        <f>'MCC Portail Santé 16'!#REF!</f>
        <v>#REF!</v>
      </c>
      <c r="O42" s="209" t="e">
        <f>'MCC Portail Santé 16'!#REF!</f>
        <v>#REF!</v>
      </c>
      <c r="P42" s="239" t="e">
        <f>'MCC Portail Santé 16'!#REF!</f>
        <v>#REF!</v>
      </c>
      <c r="Q42" s="209" t="e">
        <f>'MCC Portail Santé 16'!#REF!</f>
        <v>#REF!</v>
      </c>
      <c r="R42" s="182">
        <f>W42+AB42+AG42+AL42</f>
        <v>117.50000000000004</v>
      </c>
      <c r="S42" s="180">
        <v>1.5</v>
      </c>
      <c r="T42" s="181">
        <v>1</v>
      </c>
      <c r="U42" s="181">
        <v>5</v>
      </c>
      <c r="V42" s="183">
        <f>U42*S42</f>
        <v>7.5</v>
      </c>
      <c r="W42" s="184">
        <f>V42*M42%</f>
        <v>7.5</v>
      </c>
      <c r="X42" s="181"/>
      <c r="Y42" s="181"/>
      <c r="Z42" s="181"/>
      <c r="AA42" s="183"/>
      <c r="AB42" s="183"/>
      <c r="AC42" s="181"/>
      <c r="AD42" s="181"/>
      <c r="AE42" s="181"/>
      <c r="AF42" s="240"/>
      <c r="AG42" s="240"/>
      <c r="AH42" s="185">
        <v>0.66666666666666696</v>
      </c>
      <c r="AI42" s="181">
        <v>11</v>
      </c>
      <c r="AJ42" s="181">
        <v>15</v>
      </c>
      <c r="AK42" s="196">
        <f>(AI42*AJ42)*AH42</f>
        <v>110.00000000000004</v>
      </c>
      <c r="AL42" s="196">
        <f>AK42*M42%</f>
        <v>110.00000000000004</v>
      </c>
    </row>
    <row r="43" spans="1:38" ht="23.25" customHeight="1" x14ac:dyDescent="0.25">
      <c r="A43" s="165"/>
      <c r="B43" s="166" t="e">
        <f>'MCC Portail Santé 16'!#REF!</f>
        <v>#REF!</v>
      </c>
      <c r="C43" s="166" t="e">
        <f>'MCC Portail Santé 16'!#REF!</f>
        <v>#REF!</v>
      </c>
      <c r="D43" s="166"/>
      <c r="E43" s="166"/>
      <c r="F43" s="166"/>
      <c r="G43" s="166"/>
      <c r="H43" s="167">
        <v>14</v>
      </c>
      <c r="I43" s="167">
        <v>14</v>
      </c>
      <c r="J43" s="166"/>
      <c r="K43" s="167"/>
      <c r="L43" s="167"/>
      <c r="M43" s="167"/>
      <c r="N43" s="241"/>
      <c r="O43" s="241"/>
      <c r="P43" s="166"/>
      <c r="Q43" s="241"/>
      <c r="R43" s="228"/>
      <c r="S43" s="166"/>
      <c r="T43" s="166"/>
      <c r="U43" s="166"/>
      <c r="V43" s="231"/>
      <c r="W43" s="231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7"/>
      <c r="AJ43" s="167"/>
      <c r="AK43" s="166"/>
      <c r="AL43" s="166"/>
    </row>
    <row r="44" spans="1:38" ht="23.25" customHeight="1" x14ac:dyDescent="0.25">
      <c r="A44" s="165"/>
      <c r="B44" s="200" t="e">
        <f>'MCC Portail Santé 16'!#REF!</f>
        <v>#REF!</v>
      </c>
      <c r="C44" s="174" t="e">
        <f>'MCC Portail Santé 16'!#REF!</f>
        <v>#REF!</v>
      </c>
      <c r="D44" s="173" t="s">
        <v>158</v>
      </c>
      <c r="E44" s="173"/>
      <c r="F44" s="173"/>
      <c r="G44" s="175"/>
      <c r="H44" s="174"/>
      <c r="I44" s="174"/>
      <c r="J44" s="197"/>
      <c r="K44" s="178">
        <v>160</v>
      </c>
      <c r="L44" s="178">
        <v>160</v>
      </c>
      <c r="M44" s="179">
        <f>(K44/L44)*100</f>
        <v>100</v>
      </c>
      <c r="N44" s="202" t="e">
        <f>'MCC Portail Santé 16'!#REF!</f>
        <v>#REF!</v>
      </c>
      <c r="O44" s="202" t="e">
        <f>'MCC Portail Santé 16'!#REF!</f>
        <v>#REF!</v>
      </c>
      <c r="P44" s="199" t="e">
        <f>'MCC Portail Santé 16'!#REF!</f>
        <v>#REF!</v>
      </c>
      <c r="Q44" s="202" t="e">
        <f>'MCC Portail Santé 16'!#REF!</f>
        <v>#REF!</v>
      </c>
      <c r="R44" s="182">
        <f>W44+AB44+AG44+AL44</f>
        <v>141.16666666666669</v>
      </c>
      <c r="S44" s="180">
        <v>1.5</v>
      </c>
      <c r="T44" s="181">
        <v>1</v>
      </c>
      <c r="U44" s="181">
        <v>15</v>
      </c>
      <c r="V44" s="183">
        <f>U44*S44</f>
        <v>22.5</v>
      </c>
      <c r="W44" s="184">
        <f>V44*M44%</f>
        <v>22.5</v>
      </c>
      <c r="X44" s="181">
        <v>1</v>
      </c>
      <c r="Y44" s="181">
        <v>4</v>
      </c>
      <c r="Z44" s="181">
        <v>15</v>
      </c>
      <c r="AA44" s="183">
        <f>Y44*Z44</f>
        <v>60</v>
      </c>
      <c r="AB44" s="183">
        <f>AA44*M44%</f>
        <v>60</v>
      </c>
      <c r="AC44" s="181"/>
      <c r="AD44" s="181"/>
      <c r="AE44" s="229"/>
      <c r="AF44" s="229"/>
      <c r="AG44" s="229"/>
      <c r="AH44" s="185">
        <v>0.66666666666666696</v>
      </c>
      <c r="AI44" s="181">
        <v>11</v>
      </c>
      <c r="AJ44" s="181">
        <v>8</v>
      </c>
      <c r="AK44" s="196">
        <f>(AI44*AJ44)*AH44</f>
        <v>58.666666666666693</v>
      </c>
      <c r="AL44" s="196">
        <f>AK44*M44%</f>
        <v>58.666666666666693</v>
      </c>
    </row>
    <row r="45" spans="1:38" ht="23.25" customHeight="1" x14ac:dyDescent="0.25">
      <c r="A45" s="165"/>
      <c r="B45" s="200" t="e">
        <f>'MCC Portail Santé 16'!#REF!</f>
        <v>#REF!</v>
      </c>
      <c r="C45" s="174" t="e">
        <f>'MCC Portail Santé 16'!#REF!</f>
        <v>#REF!</v>
      </c>
      <c r="D45" s="173" t="s">
        <v>158</v>
      </c>
      <c r="E45" s="173"/>
      <c r="F45" s="173"/>
      <c r="G45" s="175"/>
      <c r="H45" s="174"/>
      <c r="I45" s="174"/>
      <c r="J45" s="198"/>
      <c r="K45" s="178">
        <v>160</v>
      </c>
      <c r="L45" s="178">
        <v>160</v>
      </c>
      <c r="M45" s="179">
        <f>(K45/L45)*100</f>
        <v>100</v>
      </c>
      <c r="N45" s="202" t="e">
        <f>'MCC Portail Santé 16'!#REF!</f>
        <v>#REF!</v>
      </c>
      <c r="O45" s="202" t="e">
        <f>'MCC Portail Santé 16'!#REF!</f>
        <v>#REF!</v>
      </c>
      <c r="P45" s="199" t="e">
        <f>'MCC Portail Santé 16'!#REF!</f>
        <v>#REF!</v>
      </c>
      <c r="Q45" s="202" t="e">
        <f>'MCC Portail Santé 16'!#REF!</f>
        <v>#REF!</v>
      </c>
      <c r="R45" s="182">
        <f>W45+AB45+AG45+AL45</f>
        <v>94.5</v>
      </c>
      <c r="S45" s="180">
        <v>1.5</v>
      </c>
      <c r="T45" s="181">
        <v>1</v>
      </c>
      <c r="U45" s="181">
        <v>15</v>
      </c>
      <c r="V45" s="183">
        <f>U45*S45</f>
        <v>22.5</v>
      </c>
      <c r="W45" s="184">
        <f>V45*M45%</f>
        <v>22.5</v>
      </c>
      <c r="X45" s="181">
        <v>1</v>
      </c>
      <c r="Y45" s="181">
        <v>4</v>
      </c>
      <c r="Z45" s="181">
        <v>18</v>
      </c>
      <c r="AA45" s="183">
        <f>Y45*Z45</f>
        <v>72</v>
      </c>
      <c r="AB45" s="183">
        <f>AA45*M45%</f>
        <v>72</v>
      </c>
      <c r="AC45" s="181"/>
      <c r="AD45" s="181"/>
      <c r="AE45" s="229"/>
      <c r="AF45" s="229"/>
      <c r="AG45" s="229"/>
      <c r="AH45" s="185">
        <v>0.66666666666666696</v>
      </c>
      <c r="AI45" s="229"/>
      <c r="AJ45" s="229"/>
      <c r="AK45" s="196"/>
      <c r="AL45" s="229"/>
    </row>
    <row r="46" spans="1:38" ht="23.25" customHeight="1" x14ac:dyDescent="0.25">
      <c r="A46" s="165"/>
      <c r="B46" s="200" t="e">
        <f>'MCC Portail Santé 16'!#REF!</f>
        <v>#REF!</v>
      </c>
      <c r="C46" s="174" t="e">
        <f>'MCC Portail Santé 16'!#REF!</f>
        <v>#REF!</v>
      </c>
      <c r="D46" s="173" t="s">
        <v>158</v>
      </c>
      <c r="E46" s="173"/>
      <c r="F46" s="173"/>
      <c r="G46" s="175"/>
      <c r="H46" s="174"/>
      <c r="I46" s="174"/>
      <c r="J46" s="198"/>
      <c r="K46" s="178">
        <v>160</v>
      </c>
      <c r="L46" s="178">
        <v>160</v>
      </c>
      <c r="M46" s="179">
        <f>(K46/L46)*100</f>
        <v>100</v>
      </c>
      <c r="N46" s="203" t="e">
        <f>'MCC Portail Santé 16'!#REF!</f>
        <v>#REF!</v>
      </c>
      <c r="O46" s="203" t="e">
        <f>'MCC Portail Santé 16'!#REF!</f>
        <v>#REF!</v>
      </c>
      <c r="P46" s="203" t="e">
        <f>'MCC Portail Santé 16'!#REF!</f>
        <v>#REF!</v>
      </c>
      <c r="Q46" s="199" t="e">
        <f>'MCC Portail Santé 16'!#REF!</f>
        <v>#REF!</v>
      </c>
      <c r="R46" s="182">
        <f>W46+AB46+AG46+AL46</f>
        <v>176.00000000000006</v>
      </c>
      <c r="S46" s="180">
        <v>1.5</v>
      </c>
      <c r="T46" s="181">
        <v>1</v>
      </c>
      <c r="U46" s="181">
        <v>16</v>
      </c>
      <c r="V46" s="183">
        <f>U46*S46</f>
        <v>24</v>
      </c>
      <c r="W46" s="184">
        <f>V46*M46%</f>
        <v>24</v>
      </c>
      <c r="X46" s="181">
        <v>1</v>
      </c>
      <c r="Y46" s="181">
        <v>4</v>
      </c>
      <c r="Z46" s="181">
        <v>16</v>
      </c>
      <c r="AA46" s="183">
        <f>Y46*Z46</f>
        <v>64</v>
      </c>
      <c r="AB46" s="183">
        <f>AA46*M46%</f>
        <v>64</v>
      </c>
      <c r="AC46" s="181"/>
      <c r="AD46" s="181"/>
      <c r="AE46" s="229"/>
      <c r="AF46" s="229"/>
      <c r="AG46" s="229"/>
      <c r="AH46" s="185">
        <v>0.66666666666666696</v>
      </c>
      <c r="AI46" s="181">
        <v>11</v>
      </c>
      <c r="AJ46" s="181">
        <v>12</v>
      </c>
      <c r="AK46" s="196">
        <f>(AI46*AJ46)*AH46</f>
        <v>88.000000000000043</v>
      </c>
      <c r="AL46" s="196">
        <f>AK46*M46%</f>
        <v>88.000000000000043</v>
      </c>
    </row>
    <row r="47" spans="1:38" ht="23.25" customHeight="1" x14ac:dyDescent="0.25">
      <c r="A47" s="204"/>
      <c r="B47" s="205" t="e">
        <f>'MCC Portail Santé 16'!#REF!</f>
        <v>#REF!</v>
      </c>
      <c r="C47" s="206" t="e">
        <f>'MCC Portail Santé 16'!#REF!</f>
        <v>#REF!</v>
      </c>
      <c r="D47" s="204"/>
      <c r="E47" s="210" t="s">
        <v>159</v>
      </c>
      <c r="F47" s="206"/>
      <c r="G47" s="206"/>
      <c r="H47" s="207" t="s">
        <v>113</v>
      </c>
      <c r="I47" s="208" t="s">
        <v>113</v>
      </c>
      <c r="J47" s="206"/>
      <c r="K47" s="209">
        <v>586</v>
      </c>
      <c r="L47" s="210">
        <v>606</v>
      </c>
      <c r="M47" s="179">
        <f>(K47/L47)*100</f>
        <v>96.699669966996709</v>
      </c>
      <c r="N47" s="209" t="e">
        <f>'MCC Portail Santé 16'!#REF!</f>
        <v>#REF!</v>
      </c>
      <c r="O47" s="209" t="e">
        <f>'MCC Portail Santé 16'!#REF!</f>
        <v>#REF!</v>
      </c>
      <c r="P47" s="210" t="e">
        <f>'MCC Portail Santé 16'!#REF!</f>
        <v>#REF!</v>
      </c>
      <c r="Q47" s="210" t="e">
        <f>'MCC Portail Santé 16'!#REF!</f>
        <v>#REF!</v>
      </c>
      <c r="R47" s="182">
        <f>W47+AB47+AG47+AL47</f>
        <v>309.43894389438947</v>
      </c>
      <c r="S47" s="180"/>
      <c r="T47" s="181"/>
      <c r="U47" s="181"/>
      <c r="V47" s="183"/>
      <c r="W47" s="184"/>
      <c r="X47" s="181">
        <v>1</v>
      </c>
      <c r="Y47" s="242">
        <v>16</v>
      </c>
      <c r="Z47" s="181">
        <v>20</v>
      </c>
      <c r="AA47" s="183">
        <f>Y47*Z47</f>
        <v>320</v>
      </c>
      <c r="AB47" s="183">
        <f>AA47*M47%</f>
        <v>309.43894389438947</v>
      </c>
      <c r="AC47" s="181"/>
      <c r="AD47" s="206"/>
      <c r="AE47" s="206"/>
      <c r="AF47" s="204"/>
      <c r="AG47" s="204"/>
      <c r="AH47" s="185"/>
      <c r="AI47" s="206"/>
      <c r="AJ47" s="204"/>
      <c r="AK47" s="243"/>
      <c r="AL47" s="206"/>
    </row>
    <row r="48" spans="1:38" ht="23.25" customHeight="1" x14ac:dyDescent="0.25">
      <c r="A48" s="386" t="s">
        <v>170</v>
      </c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213"/>
      <c r="M48" s="213">
        <f>(115*2)+20</f>
        <v>250</v>
      </c>
      <c r="N48" s="244" t="e">
        <f>SUM(N25:N47)</f>
        <v>#REF!</v>
      </c>
      <c r="O48" s="244" t="e">
        <f>SUM(O25:O47)</f>
        <v>#REF!</v>
      </c>
      <c r="P48" s="244" t="e">
        <f>SUM(P32:P47)</f>
        <v>#REF!</v>
      </c>
      <c r="Q48" s="244" t="e">
        <f>SUM(Q25:Q47)</f>
        <v>#REF!</v>
      </c>
      <c r="R48" s="215">
        <f>SUM(R25:R47)</f>
        <v>3091.1933298593021</v>
      </c>
      <c r="S48" s="216"/>
      <c r="T48" s="216"/>
      <c r="U48" s="217"/>
      <c r="V48" s="217"/>
      <c r="W48" s="216"/>
      <c r="X48" s="218"/>
      <c r="Y48" s="216"/>
      <c r="Z48" s="217"/>
      <c r="AA48" s="217"/>
      <c r="AB48" s="216"/>
      <c r="AC48" s="218"/>
      <c r="AD48" s="219"/>
      <c r="AE48" s="219"/>
      <c r="AF48" s="219"/>
      <c r="AG48" s="219"/>
      <c r="AH48" s="220"/>
      <c r="AI48" s="219"/>
      <c r="AJ48" s="221"/>
      <c r="AK48" s="221"/>
      <c r="AL48" s="221"/>
    </row>
    <row r="49" spans="1:245" ht="30.75" customHeight="1" x14ac:dyDescent="0.25">
      <c r="A49" s="245"/>
      <c r="B49" s="387" t="s">
        <v>171</v>
      </c>
      <c r="C49" s="387"/>
      <c r="D49" s="387"/>
      <c r="E49" s="387"/>
      <c r="F49" s="387"/>
      <c r="G49" s="387"/>
      <c r="H49" s="387"/>
      <c r="I49" s="387"/>
      <c r="J49" s="246">
        <f>M22+M48</f>
        <v>499</v>
      </c>
      <c r="K49" s="247" t="s">
        <v>172</v>
      </c>
      <c r="L49" s="248">
        <f>R22+R48</f>
        <v>6195.2009871555192</v>
      </c>
      <c r="M49" s="247" t="s">
        <v>173</v>
      </c>
      <c r="N49" s="249">
        <f>L49/L21</f>
        <v>10.223103939200527</v>
      </c>
      <c r="O49" s="250"/>
      <c r="P49" s="250"/>
      <c r="Q49" s="250"/>
      <c r="R49" s="251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3"/>
      <c r="AE49" s="253"/>
      <c r="AF49" s="253"/>
      <c r="AG49" s="253"/>
      <c r="AH49" s="253"/>
      <c r="AI49" s="253"/>
      <c r="AJ49" s="253"/>
      <c r="AK49" s="253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4"/>
      <c r="BF49" s="254"/>
      <c r="BG49" s="254"/>
      <c r="BH49" s="254"/>
      <c r="BI49" s="254"/>
      <c r="BJ49" s="254"/>
      <c r="BK49" s="254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254"/>
      <c r="DX49" s="254"/>
      <c r="DY49" s="254"/>
      <c r="DZ49" s="254"/>
      <c r="EA49" s="254"/>
      <c r="EB49" s="254"/>
      <c r="EC49" s="254"/>
      <c r="ED49" s="254"/>
      <c r="EE49" s="254"/>
      <c r="EF49" s="254"/>
      <c r="EG49" s="254"/>
      <c r="EH49" s="254"/>
      <c r="EI49" s="254"/>
      <c r="EJ49" s="254"/>
      <c r="EK49" s="254"/>
      <c r="EL49" s="254"/>
      <c r="EM49" s="254"/>
      <c r="EN49" s="254"/>
      <c r="EO49" s="254"/>
      <c r="EP49" s="254"/>
      <c r="EQ49" s="254"/>
      <c r="ER49" s="254"/>
      <c r="ES49" s="254"/>
      <c r="ET49" s="254"/>
      <c r="EU49" s="254"/>
      <c r="EV49" s="254"/>
      <c r="EW49" s="254"/>
      <c r="EX49" s="254"/>
      <c r="EY49" s="254"/>
      <c r="EZ49" s="254"/>
      <c r="FA49" s="254"/>
      <c r="FB49" s="254"/>
      <c r="FC49" s="254"/>
      <c r="FD49" s="254"/>
      <c r="FE49" s="254"/>
      <c r="FF49" s="254"/>
      <c r="FG49" s="254"/>
      <c r="FH49" s="254"/>
      <c r="FI49" s="254"/>
      <c r="FJ49" s="254"/>
      <c r="FK49" s="254"/>
      <c r="FL49" s="254"/>
      <c r="FM49" s="254"/>
      <c r="FN49" s="254"/>
      <c r="FO49" s="254"/>
      <c r="FP49" s="254"/>
      <c r="FQ49" s="254"/>
      <c r="FR49" s="254"/>
      <c r="FS49" s="254"/>
      <c r="FT49" s="254"/>
      <c r="FU49" s="254"/>
      <c r="FV49" s="254"/>
      <c r="FW49" s="254"/>
      <c r="FX49" s="254"/>
      <c r="FY49" s="254"/>
      <c r="FZ49" s="254"/>
      <c r="GA49" s="254"/>
      <c r="GB49" s="254"/>
      <c r="GC49" s="254"/>
      <c r="GD49" s="254"/>
      <c r="GE49" s="254"/>
      <c r="GF49" s="254"/>
      <c r="GG49" s="254"/>
      <c r="GH49" s="254"/>
      <c r="GI49" s="254"/>
      <c r="GJ49" s="254"/>
      <c r="GK49" s="254"/>
      <c r="GL49" s="254"/>
      <c r="GM49" s="254"/>
      <c r="GN49" s="254"/>
      <c r="GO49" s="254"/>
      <c r="GP49" s="254"/>
      <c r="GQ49" s="254"/>
      <c r="GR49" s="254"/>
      <c r="GS49" s="254"/>
      <c r="GT49" s="254"/>
      <c r="GU49" s="254"/>
      <c r="GV49" s="254"/>
      <c r="GW49" s="254"/>
      <c r="GX49" s="254"/>
      <c r="GY49" s="254"/>
      <c r="GZ49" s="254"/>
      <c r="HA49" s="254"/>
      <c r="HB49" s="254"/>
      <c r="HC49" s="254"/>
      <c r="HD49" s="254"/>
      <c r="HE49" s="254"/>
      <c r="HF49" s="254"/>
      <c r="HG49" s="254"/>
      <c r="HH49" s="254"/>
      <c r="HI49" s="254"/>
      <c r="HJ49" s="254"/>
      <c r="HK49" s="254"/>
      <c r="HL49" s="254"/>
      <c r="HM49" s="254"/>
      <c r="HN49" s="254"/>
      <c r="HO49" s="254"/>
      <c r="HP49" s="254"/>
      <c r="HQ49" s="254"/>
      <c r="HR49" s="254"/>
      <c r="HS49" s="254"/>
      <c r="HT49" s="254"/>
      <c r="HU49" s="254"/>
      <c r="HV49" s="254"/>
      <c r="HW49" s="254"/>
      <c r="HX49" s="254"/>
      <c r="HY49" s="254"/>
      <c r="HZ49" s="254"/>
      <c r="IA49" s="254"/>
      <c r="IB49" s="254"/>
      <c r="IC49" s="254"/>
      <c r="ID49" s="254"/>
      <c r="IE49" s="254"/>
      <c r="IF49" s="254"/>
      <c r="IG49" s="254"/>
      <c r="IH49" s="254"/>
      <c r="II49" s="254"/>
      <c r="IJ49" s="254"/>
      <c r="IK49" s="254"/>
    </row>
    <row r="53" spans="1:245" ht="60" x14ac:dyDescent="0.25">
      <c r="B53" s="254" t="s">
        <v>174</v>
      </c>
    </row>
    <row r="55" spans="1:245" x14ac:dyDescent="0.25">
      <c r="D55" s="254" t="s">
        <v>175</v>
      </c>
    </row>
  </sheetData>
  <mergeCells count="44">
    <mergeCell ref="A1:A3"/>
    <mergeCell ref="B1:B3"/>
    <mergeCell ref="C1:C3"/>
    <mergeCell ref="D1:D3"/>
    <mergeCell ref="E1:E3"/>
    <mergeCell ref="AF2:AF3"/>
    <mergeCell ref="AG2:AG3"/>
    <mergeCell ref="F1:F3"/>
    <mergeCell ref="G1:G3"/>
    <mergeCell ref="H1:H3"/>
    <mergeCell ref="I1:I3"/>
    <mergeCell ref="J1:J3"/>
    <mergeCell ref="AJ2:AJ3"/>
    <mergeCell ref="AK2:AK3"/>
    <mergeCell ref="AL2:AL3"/>
    <mergeCell ref="AH1:AL1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22:K22"/>
    <mergeCell ref="A48:K48"/>
    <mergeCell ref="B49:I49"/>
    <mergeCell ref="AH2:AH3"/>
    <mergeCell ref="AI2:AI3"/>
    <mergeCell ref="Z2:Z3"/>
    <mergeCell ref="AA2:AA3"/>
    <mergeCell ref="AB2:AB3"/>
    <mergeCell ref="K1:K3"/>
    <mergeCell ref="N1:R1"/>
    <mergeCell ref="S1:W1"/>
    <mergeCell ref="X1:AB1"/>
    <mergeCell ref="AC1:AG1"/>
    <mergeCell ref="AC2:AC3"/>
    <mergeCell ref="AD2:AD3"/>
    <mergeCell ref="AE2:AE3"/>
  </mergeCells>
  <dataValidations count="2">
    <dataValidation type="list" operator="equal" allowBlank="1" showInputMessage="1" showErrorMessage="1" sqref="J11 J14 J16 J18 J32 J37:J38 J40:J42 J44">
      <formula1>sections_cnu</formula1>
      <formula2>0</formula2>
    </dataValidation>
    <dataValidation type="list" allowBlank="1" showInputMessage="1" showErrorMessage="1" sqref="J6:J10 J24:J31">
      <formula1>sections_cnu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4"/>
  <sheetViews>
    <sheetView topLeftCell="A4" zoomScaleNormal="100" workbookViewId="0">
      <selection activeCell="N26" sqref="N26"/>
    </sheetView>
  </sheetViews>
  <sheetFormatPr baseColWidth="10" defaultColWidth="10.7109375" defaultRowHeight="15" x14ac:dyDescent="0.25"/>
  <cols>
    <col min="2" max="2" width="49.85546875" customWidth="1"/>
    <col min="10" max="10" width="14.140625" customWidth="1"/>
  </cols>
  <sheetData>
    <row r="1" spans="1:38" s="255" customFormat="1" ht="15" customHeight="1" x14ac:dyDescent="0.25">
      <c r="A1" s="388" t="s">
        <v>146</v>
      </c>
      <c r="B1" s="388" t="s">
        <v>3</v>
      </c>
      <c r="C1" s="388" t="s">
        <v>5</v>
      </c>
      <c r="D1" s="388" t="s">
        <v>6</v>
      </c>
      <c r="E1" s="388" t="s">
        <v>7</v>
      </c>
      <c r="F1" s="393" t="s">
        <v>8</v>
      </c>
      <c r="G1" s="388" t="s">
        <v>9</v>
      </c>
      <c r="H1" s="388" t="s">
        <v>10</v>
      </c>
      <c r="I1" s="388" t="s">
        <v>11</v>
      </c>
      <c r="J1" s="388" t="s">
        <v>12</v>
      </c>
      <c r="K1" s="388" t="s">
        <v>13</v>
      </c>
      <c r="L1" s="148"/>
      <c r="M1" s="148"/>
      <c r="N1" s="390" t="s">
        <v>14</v>
      </c>
      <c r="O1" s="390"/>
      <c r="P1" s="390"/>
      <c r="Q1" s="390"/>
      <c r="R1" s="390"/>
      <c r="S1" s="391" t="s">
        <v>147</v>
      </c>
      <c r="T1" s="391"/>
      <c r="U1" s="391"/>
      <c r="V1" s="391"/>
      <c r="W1" s="391"/>
      <c r="X1" s="391" t="s">
        <v>148</v>
      </c>
      <c r="Y1" s="391"/>
      <c r="Z1" s="391"/>
      <c r="AA1" s="391"/>
      <c r="AB1" s="391"/>
      <c r="AC1" s="391" t="s">
        <v>149</v>
      </c>
      <c r="AD1" s="391"/>
      <c r="AE1" s="391"/>
      <c r="AF1" s="391"/>
      <c r="AG1" s="391"/>
      <c r="AH1" s="391" t="s">
        <v>150</v>
      </c>
      <c r="AI1" s="391"/>
      <c r="AJ1" s="391"/>
      <c r="AK1" s="391"/>
      <c r="AL1" s="391"/>
    </row>
    <row r="2" spans="1:38" ht="38.25" customHeight="1" x14ac:dyDescent="0.25">
      <c r="A2" s="388"/>
      <c r="B2" s="388"/>
      <c r="C2" s="388"/>
      <c r="D2" s="388"/>
      <c r="E2" s="388"/>
      <c r="F2" s="393"/>
      <c r="G2" s="388"/>
      <c r="H2" s="388"/>
      <c r="I2" s="388"/>
      <c r="J2" s="388"/>
      <c r="K2" s="388"/>
      <c r="L2" s="149" t="s">
        <v>17</v>
      </c>
      <c r="M2" s="149" t="s">
        <v>18</v>
      </c>
      <c r="N2" s="388" t="s">
        <v>19</v>
      </c>
      <c r="O2" s="388" t="s">
        <v>20</v>
      </c>
      <c r="P2" s="388" t="s">
        <v>21</v>
      </c>
      <c r="Q2" s="389" t="s">
        <v>22</v>
      </c>
      <c r="R2" s="388" t="s">
        <v>151</v>
      </c>
      <c r="S2" s="392" t="s">
        <v>152</v>
      </c>
      <c r="T2" s="392" t="s">
        <v>153</v>
      </c>
      <c r="U2" s="388" t="s">
        <v>154</v>
      </c>
      <c r="V2" s="388" t="s">
        <v>155</v>
      </c>
      <c r="W2" s="389" t="s">
        <v>156</v>
      </c>
      <c r="X2" s="388" t="s">
        <v>152</v>
      </c>
      <c r="Y2" s="388" t="s">
        <v>153</v>
      </c>
      <c r="Z2" s="388" t="s">
        <v>154</v>
      </c>
      <c r="AA2" s="388" t="s">
        <v>155</v>
      </c>
      <c r="AB2" s="389" t="s">
        <v>156</v>
      </c>
      <c r="AC2" s="388" t="s">
        <v>152</v>
      </c>
      <c r="AD2" s="388" t="s">
        <v>153</v>
      </c>
      <c r="AE2" s="388" t="s">
        <v>154</v>
      </c>
      <c r="AF2" s="388" t="s">
        <v>155</v>
      </c>
      <c r="AG2" s="389" t="s">
        <v>156</v>
      </c>
      <c r="AH2" s="388" t="s">
        <v>152</v>
      </c>
      <c r="AI2" s="388" t="s">
        <v>153</v>
      </c>
      <c r="AJ2" s="388" t="s">
        <v>154</v>
      </c>
      <c r="AK2" s="388" t="s">
        <v>155</v>
      </c>
      <c r="AL2" s="389" t="s">
        <v>156</v>
      </c>
    </row>
    <row r="3" spans="1:38" x14ac:dyDescent="0.25">
      <c r="A3" s="388"/>
      <c r="B3" s="388"/>
      <c r="C3" s="388"/>
      <c r="D3" s="388"/>
      <c r="E3" s="388"/>
      <c r="F3" s="393"/>
      <c r="G3" s="388"/>
      <c r="H3" s="388"/>
      <c r="I3" s="388"/>
      <c r="J3" s="388"/>
      <c r="K3" s="388"/>
      <c r="L3" s="150"/>
      <c r="M3" s="150"/>
      <c r="N3" s="388"/>
      <c r="O3" s="388"/>
      <c r="P3" s="388"/>
      <c r="Q3" s="389"/>
      <c r="R3" s="388"/>
      <c r="S3" s="392"/>
      <c r="T3" s="392"/>
      <c r="U3" s="388"/>
      <c r="V3" s="388"/>
      <c r="W3" s="389"/>
      <c r="X3" s="388"/>
      <c r="Y3" s="388"/>
      <c r="Z3" s="388"/>
      <c r="AA3" s="388"/>
      <c r="AB3" s="389"/>
      <c r="AC3" s="388"/>
      <c r="AD3" s="388"/>
      <c r="AE3" s="388"/>
      <c r="AF3" s="388"/>
      <c r="AG3" s="389"/>
      <c r="AH3" s="388"/>
      <c r="AI3" s="388"/>
      <c r="AJ3" s="388"/>
      <c r="AK3" s="388"/>
      <c r="AL3" s="389"/>
    </row>
    <row r="4" spans="1:38" x14ac:dyDescent="0.25">
      <c r="A4" s="151"/>
      <c r="B4" s="152" t="e">
        <f>#REF!</f>
        <v>#REF!</v>
      </c>
      <c r="C4" s="152" t="e">
        <f>#REF!</f>
        <v>#REF!</v>
      </c>
      <c r="D4" s="151"/>
      <c r="E4" s="151"/>
      <c r="F4" s="151"/>
      <c r="G4" s="151"/>
      <c r="H4" s="153"/>
      <c r="I4" s="153"/>
      <c r="J4" s="154" t="s">
        <v>32</v>
      </c>
      <c r="K4" s="155"/>
      <c r="L4" s="155"/>
      <c r="M4" s="155"/>
      <c r="N4" s="153"/>
      <c r="O4" s="153"/>
      <c r="P4" s="153"/>
      <c r="Q4" s="156"/>
      <c r="R4" s="153"/>
      <c r="S4" s="157"/>
      <c r="T4" s="158"/>
      <c r="U4" s="159"/>
      <c r="V4" s="159"/>
      <c r="W4" s="160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</row>
    <row r="5" spans="1:38" x14ac:dyDescent="0.25">
      <c r="A5" s="151"/>
      <c r="B5" s="256" t="e">
        <f>#REF!</f>
        <v>#REF!</v>
      </c>
      <c r="C5" s="151" t="e">
        <f>#REF!</f>
        <v>#REF!</v>
      </c>
      <c r="D5" s="151"/>
      <c r="E5" s="151"/>
      <c r="F5" s="151"/>
      <c r="G5" s="162" t="s">
        <v>176</v>
      </c>
      <c r="H5" s="153"/>
      <c r="I5" s="153"/>
      <c r="J5" s="153"/>
      <c r="K5" s="163"/>
      <c r="L5" s="163"/>
      <c r="M5" s="163"/>
      <c r="N5" s="153"/>
      <c r="O5" s="153"/>
      <c r="P5" s="153"/>
      <c r="Q5" s="156"/>
      <c r="R5" s="153"/>
      <c r="S5" s="164"/>
      <c r="T5" s="158"/>
      <c r="U5" s="159"/>
      <c r="V5" s="159"/>
      <c r="W5" s="160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</row>
    <row r="6" spans="1:38" s="170" customFormat="1" x14ac:dyDescent="0.25">
      <c r="A6" s="165"/>
      <c r="B6" s="166" t="e">
        <f>#REF!</f>
        <v>#REF!</v>
      </c>
      <c r="C6" s="166" t="e">
        <f>#REF!</f>
        <v>#REF!</v>
      </c>
      <c r="D6" s="166"/>
      <c r="E6" s="166"/>
      <c r="F6" s="166"/>
      <c r="G6" s="166"/>
      <c r="H6" s="167" t="s">
        <v>38</v>
      </c>
      <c r="I6" s="167" t="s">
        <v>38</v>
      </c>
      <c r="J6" s="168"/>
      <c r="K6" s="167"/>
      <c r="L6" s="167"/>
      <c r="M6" s="169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38" x14ac:dyDescent="0.25">
      <c r="A7" s="165"/>
      <c r="B7" s="171" t="e">
        <f>#REF!</f>
        <v>#REF!</v>
      </c>
      <c r="C7" s="172" t="e">
        <f>#REF!</f>
        <v>#REF!</v>
      </c>
      <c r="D7" s="173" t="s">
        <v>158</v>
      </c>
      <c r="E7" s="174" t="s">
        <v>177</v>
      </c>
      <c r="F7" s="173"/>
      <c r="G7" s="175"/>
      <c r="H7" s="209">
        <v>3</v>
      </c>
      <c r="I7" s="209">
        <v>3</v>
      </c>
      <c r="J7" s="177" t="s">
        <v>160</v>
      </c>
      <c r="K7" s="178">
        <v>4</v>
      </c>
      <c r="L7" s="178">
        <v>421</v>
      </c>
      <c r="M7" s="179">
        <f>(K7/L7)*100</f>
        <v>0.95011876484560576</v>
      </c>
      <c r="N7" s="180" t="e">
        <f>#REF!</f>
        <v>#REF!</v>
      </c>
      <c r="O7" s="181" t="e">
        <f>#REF!</f>
        <v>#REF!</v>
      </c>
      <c r="P7" s="181" t="e">
        <f>#REF!</f>
        <v>#REF!</v>
      </c>
      <c r="Q7" s="181" t="e">
        <f>#REF!</f>
        <v>#REF!</v>
      </c>
      <c r="R7" s="257">
        <f>W7+AB7+AG7+AL7</f>
        <v>0.28503562945368172</v>
      </c>
      <c r="S7" s="180">
        <v>1.5</v>
      </c>
      <c r="T7" s="181">
        <v>1</v>
      </c>
      <c r="U7" s="181">
        <v>20</v>
      </c>
      <c r="V7" s="183">
        <f>U7*S7</f>
        <v>30</v>
      </c>
      <c r="W7" s="184">
        <f>V7*M7%</f>
        <v>0.28503562945368172</v>
      </c>
      <c r="X7" s="181">
        <v>1</v>
      </c>
      <c r="Y7" s="181"/>
      <c r="Z7" s="181"/>
      <c r="AA7" s="183"/>
      <c r="AB7" s="183"/>
      <c r="AC7" s="181">
        <v>1.25</v>
      </c>
      <c r="AD7" s="181"/>
      <c r="AE7" s="181"/>
      <c r="AF7" s="183">
        <f>(AD7*AE7)*AC7</f>
        <v>0</v>
      </c>
      <c r="AG7" s="183">
        <f>AF7*M7%</f>
        <v>0</v>
      </c>
      <c r="AH7" s="185">
        <v>0.66666666666666696</v>
      </c>
      <c r="AI7" s="181"/>
      <c r="AJ7" s="181"/>
      <c r="AK7" s="183"/>
      <c r="AL7" s="183"/>
    </row>
    <row r="8" spans="1:38" x14ac:dyDescent="0.25">
      <c r="A8" s="165"/>
      <c r="B8" s="186" t="e">
        <f>#REF!</f>
        <v>#REF!</v>
      </c>
      <c r="C8" s="172" t="e">
        <f>#REF!</f>
        <v>#REF!</v>
      </c>
      <c r="D8" s="173" t="s">
        <v>158</v>
      </c>
      <c r="E8" s="174" t="s">
        <v>177</v>
      </c>
      <c r="F8" s="187"/>
      <c r="G8" s="188"/>
      <c r="H8" s="209">
        <v>6</v>
      </c>
      <c r="I8" s="209">
        <v>6</v>
      </c>
      <c r="J8" s="177" t="s">
        <v>162</v>
      </c>
      <c r="K8" s="189">
        <v>4</v>
      </c>
      <c r="L8" s="189">
        <v>421</v>
      </c>
      <c r="M8" s="179">
        <f>(K8/L8)*100</f>
        <v>0.95011876484560576</v>
      </c>
      <c r="N8" s="180" t="e">
        <f>#REF!</f>
        <v>#REF!</v>
      </c>
      <c r="O8" s="181" t="e">
        <f>#REF!</f>
        <v>#REF!</v>
      </c>
      <c r="P8" s="181" t="e">
        <f>#REF!</f>
        <v>#REF!</v>
      </c>
      <c r="Q8" s="181" t="e">
        <f>#REF!</f>
        <v>#REF!</v>
      </c>
      <c r="R8" s="257">
        <f>W8+AB8+AG8+AL8</f>
        <v>1.3254156769596199</v>
      </c>
      <c r="S8" s="180">
        <v>1.5</v>
      </c>
      <c r="T8" s="181">
        <v>1</v>
      </c>
      <c r="U8" s="181">
        <v>49</v>
      </c>
      <c r="V8" s="183">
        <f>U8*S8</f>
        <v>73.5</v>
      </c>
      <c r="W8" s="184">
        <f>V8*M8%</f>
        <v>0.69833729216152018</v>
      </c>
      <c r="X8" s="181">
        <v>1</v>
      </c>
      <c r="Y8" s="181">
        <v>11</v>
      </c>
      <c r="Z8" s="181">
        <v>6</v>
      </c>
      <c r="AA8" s="183">
        <f>Y8*Z8</f>
        <v>66</v>
      </c>
      <c r="AB8" s="183">
        <f>AA8*M8%</f>
        <v>0.62707838479809974</v>
      </c>
      <c r="AC8" s="181">
        <v>1.25</v>
      </c>
      <c r="AD8" s="181"/>
      <c r="AE8" s="181"/>
      <c r="AF8" s="183">
        <f>(AD8*AE8)*AC8</f>
        <v>0</v>
      </c>
      <c r="AG8" s="183">
        <f>AF8*M8%</f>
        <v>0</v>
      </c>
      <c r="AH8" s="185">
        <v>0.66666666666666696</v>
      </c>
      <c r="AI8" s="181"/>
      <c r="AJ8" s="181"/>
      <c r="AK8" s="183">
        <f>(AI8*AJ8)*AH8</f>
        <v>0</v>
      </c>
      <c r="AL8" s="183"/>
    </row>
    <row r="9" spans="1:38" x14ac:dyDescent="0.25">
      <c r="A9" s="190"/>
      <c r="B9" s="166" t="e">
        <f>#REF!</f>
        <v>#REF!</v>
      </c>
      <c r="C9" s="166" t="e">
        <f>#REF!</f>
        <v>#REF!</v>
      </c>
      <c r="D9" s="166"/>
      <c r="E9" s="166"/>
      <c r="F9" s="166"/>
      <c r="G9" s="166"/>
      <c r="H9" s="167">
        <v>9</v>
      </c>
      <c r="I9" s="167">
        <v>9</v>
      </c>
      <c r="J9" s="191"/>
      <c r="K9" s="167"/>
      <c r="L9" s="167"/>
      <c r="M9" s="169"/>
      <c r="N9" s="167"/>
      <c r="O9" s="167"/>
      <c r="P9" s="167"/>
      <c r="Q9" s="167"/>
      <c r="R9" s="167"/>
      <c r="S9" s="167"/>
      <c r="T9" s="167"/>
      <c r="U9" s="167"/>
      <c r="V9" s="169"/>
      <c r="W9" s="169"/>
      <c r="X9" s="167"/>
      <c r="Y9" s="167"/>
      <c r="Z9" s="167"/>
      <c r="AA9" s="169"/>
      <c r="AB9" s="169"/>
      <c r="AC9" s="167"/>
      <c r="AD9" s="167"/>
      <c r="AE9" s="167"/>
      <c r="AF9" s="169"/>
      <c r="AG9" s="169"/>
      <c r="AH9" s="167"/>
      <c r="AI9" s="167"/>
      <c r="AJ9" s="167"/>
      <c r="AK9" s="169"/>
      <c r="AL9" s="169"/>
    </row>
    <row r="10" spans="1:38" x14ac:dyDescent="0.25">
      <c r="A10" s="190"/>
      <c r="B10" s="193" t="e">
        <f>#REF!</f>
        <v>#REF!</v>
      </c>
      <c r="C10" s="172" t="e">
        <f>#REF!</f>
        <v>#REF!</v>
      </c>
      <c r="D10" s="173" t="s">
        <v>158</v>
      </c>
      <c r="E10" s="174" t="s">
        <v>177</v>
      </c>
      <c r="F10" s="173"/>
      <c r="G10" s="175"/>
      <c r="H10" s="210">
        <v>9</v>
      </c>
      <c r="I10" s="209">
        <v>9</v>
      </c>
      <c r="J10" s="194"/>
      <c r="K10" s="178">
        <v>4</v>
      </c>
      <c r="L10" s="178">
        <v>300</v>
      </c>
      <c r="M10" s="179">
        <f>(K10/L10)*100</f>
        <v>1.3333333333333335</v>
      </c>
      <c r="N10" s="180" t="e">
        <f>#REF!</f>
        <v>#REF!</v>
      </c>
      <c r="O10" s="181" t="e">
        <f>#REF!</f>
        <v>#REF!</v>
      </c>
      <c r="P10" s="181" t="e">
        <f>#REF!</f>
        <v>#REF!</v>
      </c>
      <c r="Q10" s="181" t="e">
        <f>#REF!</f>
        <v>#REF!</v>
      </c>
      <c r="R10" s="257">
        <f>W10+AB10+AG10+AL10</f>
        <v>5.4466666666666672</v>
      </c>
      <c r="S10" s="180">
        <v>1.5</v>
      </c>
      <c r="T10" s="181">
        <v>1</v>
      </c>
      <c r="U10" s="181">
        <v>43</v>
      </c>
      <c r="V10" s="183">
        <f>U10*S10</f>
        <v>64.5</v>
      </c>
      <c r="W10" s="184">
        <f>V10*M10%</f>
        <v>0.8600000000000001</v>
      </c>
      <c r="X10" s="181">
        <v>1</v>
      </c>
      <c r="Y10" s="181">
        <v>8</v>
      </c>
      <c r="Z10" s="181">
        <v>43</v>
      </c>
      <c r="AA10" s="183">
        <f>Y10*Z10</f>
        <v>344</v>
      </c>
      <c r="AB10" s="183">
        <f>AA10*M10%</f>
        <v>4.5866666666666669</v>
      </c>
      <c r="AC10" s="181">
        <v>1.25</v>
      </c>
      <c r="AD10" s="181"/>
      <c r="AE10" s="181"/>
      <c r="AF10" s="183">
        <f>(AD10*AE10)*AC10</f>
        <v>0</v>
      </c>
      <c r="AG10" s="183">
        <f>AF10*M10%</f>
        <v>0</v>
      </c>
      <c r="AH10" s="185">
        <v>0.66666666666666696</v>
      </c>
      <c r="AI10" s="181"/>
      <c r="AJ10" s="181"/>
      <c r="AK10" s="183">
        <f>(AI10*AJ10)*AH10</f>
        <v>0</v>
      </c>
      <c r="AL10" s="183"/>
    </row>
    <row r="11" spans="1:38" x14ac:dyDescent="0.25">
      <c r="A11" s="165"/>
      <c r="B11" s="166" t="e">
        <f>#REF!</f>
        <v>#REF!</v>
      </c>
      <c r="C11" s="166" t="e">
        <f>#REF!</f>
        <v>#REF!</v>
      </c>
      <c r="D11" s="166"/>
      <c r="E11" s="166"/>
      <c r="F11" s="166"/>
      <c r="G11" s="166"/>
      <c r="H11" s="167">
        <v>9</v>
      </c>
      <c r="I11" s="167">
        <v>9</v>
      </c>
      <c r="J11" s="168"/>
      <c r="K11" s="167"/>
      <c r="L11" s="167"/>
      <c r="M11" s="169"/>
      <c r="N11" s="167"/>
      <c r="O11" s="167"/>
      <c r="P11" s="167"/>
      <c r="Q11" s="167"/>
      <c r="R11" s="167"/>
      <c r="S11" s="167"/>
      <c r="T11" s="167"/>
      <c r="U11" s="167"/>
      <c r="V11" s="169"/>
      <c r="W11" s="169"/>
      <c r="X11" s="167"/>
      <c r="Y11" s="167"/>
      <c r="Z11" s="167"/>
      <c r="AA11" s="169"/>
      <c r="AB11" s="169"/>
      <c r="AC11" s="167"/>
      <c r="AD11" s="167"/>
      <c r="AE11" s="167"/>
      <c r="AF11" s="169"/>
      <c r="AG11" s="169"/>
      <c r="AH11" s="167"/>
      <c r="AI11" s="167"/>
      <c r="AJ11" s="167"/>
      <c r="AK11" s="169"/>
      <c r="AL11" s="169"/>
    </row>
    <row r="12" spans="1:38" x14ac:dyDescent="0.25">
      <c r="A12" s="165"/>
      <c r="B12" s="195" t="e">
        <f>#REF!</f>
        <v>#REF!</v>
      </c>
      <c r="C12" s="181" t="e">
        <f>#REF!</f>
        <v>#REF!</v>
      </c>
      <c r="D12" s="173" t="s">
        <v>163</v>
      </c>
      <c r="E12" s="174" t="s">
        <v>177</v>
      </c>
      <c r="F12" s="173"/>
      <c r="G12" s="175"/>
      <c r="H12" s="174">
        <v>9</v>
      </c>
      <c r="I12" s="174">
        <v>9</v>
      </c>
      <c r="J12" s="174">
        <v>27</v>
      </c>
      <c r="K12" s="178">
        <v>4</v>
      </c>
      <c r="L12" s="178">
        <v>266</v>
      </c>
      <c r="M12" s="179">
        <f>(K12/L12)*100</f>
        <v>1.5037593984962405</v>
      </c>
      <c r="N12" s="180" t="e">
        <f>#REF!</f>
        <v>#REF!</v>
      </c>
      <c r="O12" s="181" t="e">
        <f>#REF!</f>
        <v>#REF!</v>
      </c>
      <c r="P12" s="181" t="e">
        <f>#REF!</f>
        <v>#REF!</v>
      </c>
      <c r="Q12" s="181" t="e">
        <f>#REF!</f>
        <v>#REF!</v>
      </c>
      <c r="R12" s="257">
        <f>W12+AB12+AG12+AL12</f>
        <v>4.3984962406015038</v>
      </c>
      <c r="S12" s="180">
        <v>1.5</v>
      </c>
      <c r="T12" s="181">
        <v>1</v>
      </c>
      <c r="U12" s="181">
        <v>27</v>
      </c>
      <c r="V12" s="183">
        <f>U12*S12</f>
        <v>40.5</v>
      </c>
      <c r="W12" s="184">
        <f>V12*M12%</f>
        <v>0.60902255639097747</v>
      </c>
      <c r="X12" s="181">
        <v>1</v>
      </c>
      <c r="Y12" s="181">
        <v>7</v>
      </c>
      <c r="Z12" s="181">
        <v>36</v>
      </c>
      <c r="AA12" s="183">
        <f>Y12*Z12</f>
        <v>252</v>
      </c>
      <c r="AB12" s="183">
        <f>AA12*M12%</f>
        <v>3.7894736842105261</v>
      </c>
      <c r="AC12" s="181">
        <v>1.25</v>
      </c>
      <c r="AD12" s="181"/>
      <c r="AE12" s="181"/>
      <c r="AF12" s="183">
        <f>(AD12*AE12)*AC12</f>
        <v>0</v>
      </c>
      <c r="AG12" s="183">
        <f>AF12*M12%</f>
        <v>0</v>
      </c>
      <c r="AH12" s="185">
        <v>0.66666666666666696</v>
      </c>
      <c r="AI12" s="181"/>
      <c r="AJ12" s="181">
        <v>12</v>
      </c>
      <c r="AK12" s="183">
        <f>(AI12*AJ12)*AH12</f>
        <v>0</v>
      </c>
      <c r="AL12" s="183"/>
    </row>
    <row r="13" spans="1:38" x14ac:dyDescent="0.25">
      <c r="A13" s="165"/>
      <c r="B13" s="166" t="e">
        <f>#REF!</f>
        <v>#REF!</v>
      </c>
      <c r="C13" s="166" t="e">
        <f>#REF!</f>
        <v>#REF!</v>
      </c>
      <c r="D13" s="166"/>
      <c r="E13" s="166"/>
      <c r="F13" s="166"/>
      <c r="G13" s="166"/>
      <c r="H13" s="167">
        <v>9</v>
      </c>
      <c r="I13" s="167">
        <v>9</v>
      </c>
      <c r="J13" s="166"/>
      <c r="K13" s="167"/>
      <c r="L13" s="167"/>
      <c r="M13" s="169"/>
      <c r="N13" s="167"/>
      <c r="O13" s="167"/>
      <c r="P13" s="167"/>
      <c r="Q13" s="167"/>
      <c r="R13" s="167"/>
      <c r="S13" s="167"/>
      <c r="T13" s="167"/>
      <c r="U13" s="167"/>
      <c r="V13" s="169"/>
      <c r="W13" s="169"/>
      <c r="X13" s="167"/>
      <c r="Y13" s="167"/>
      <c r="Z13" s="167"/>
      <c r="AA13" s="169"/>
      <c r="AB13" s="169"/>
      <c r="AC13" s="167"/>
      <c r="AD13" s="167"/>
      <c r="AE13" s="167"/>
      <c r="AF13" s="169"/>
      <c r="AG13" s="169"/>
      <c r="AH13" s="167"/>
      <c r="AI13" s="167"/>
      <c r="AJ13" s="167"/>
      <c r="AK13" s="169"/>
      <c r="AL13" s="169"/>
    </row>
    <row r="14" spans="1:38" x14ac:dyDescent="0.25">
      <c r="A14" s="165"/>
      <c r="B14" s="200" t="e">
        <f>#REF!</f>
        <v>#REF!</v>
      </c>
      <c r="C14" s="201" t="e">
        <f>#REF!</f>
        <v>#REF!</v>
      </c>
      <c r="D14" s="173" t="s">
        <v>158</v>
      </c>
      <c r="E14" s="174" t="s">
        <v>177</v>
      </c>
      <c r="F14" s="173"/>
      <c r="G14" s="175"/>
      <c r="H14" s="174">
        <v>9</v>
      </c>
      <c r="I14" s="174">
        <v>9</v>
      </c>
      <c r="J14" s="197" t="s">
        <v>165</v>
      </c>
      <c r="K14" s="178">
        <v>4</v>
      </c>
      <c r="L14" s="178">
        <v>250</v>
      </c>
      <c r="M14" s="179">
        <f>(K14/L14)*100</f>
        <v>1.6</v>
      </c>
      <c r="N14" s="198" t="e">
        <f>#REF!</f>
        <v>#REF!</v>
      </c>
      <c r="O14" s="198" t="e">
        <f>#REF!</f>
        <v>#REF!</v>
      </c>
      <c r="P14" s="198" t="e">
        <f>#REF!</f>
        <v>#REF!</v>
      </c>
      <c r="Q14" s="199" t="e">
        <f>#REF!</f>
        <v>#REF!</v>
      </c>
      <c r="R14" s="257">
        <f>W14+AB14+AG14+AL14</f>
        <v>3.5600000000000005</v>
      </c>
      <c r="S14" s="180">
        <v>1.5</v>
      </c>
      <c r="T14" s="181">
        <v>1</v>
      </c>
      <c r="U14" s="181">
        <v>55</v>
      </c>
      <c r="V14" s="183">
        <f>U14*S14</f>
        <v>82.5</v>
      </c>
      <c r="W14" s="184">
        <f>V14*M14%</f>
        <v>1.32</v>
      </c>
      <c r="X14" s="181">
        <v>1</v>
      </c>
      <c r="Y14" s="181">
        <v>7</v>
      </c>
      <c r="Z14" s="181">
        <v>20</v>
      </c>
      <c r="AA14" s="183">
        <f>Y14*Z14</f>
        <v>140</v>
      </c>
      <c r="AB14" s="183">
        <f>AA14*M14%</f>
        <v>2.2400000000000002</v>
      </c>
      <c r="AC14" s="181">
        <v>1.25</v>
      </c>
      <c r="AD14" s="181"/>
      <c r="AE14" s="181"/>
      <c r="AF14" s="183">
        <f>(AD14*AE14)*AC14</f>
        <v>0</v>
      </c>
      <c r="AG14" s="183">
        <f>AF14*M14%</f>
        <v>0</v>
      </c>
      <c r="AH14" s="185">
        <v>0.66666666666666696</v>
      </c>
      <c r="AI14" s="181"/>
      <c r="AJ14" s="181"/>
      <c r="AK14" s="183">
        <f>(AI14*AJ14)*AH14</f>
        <v>0</v>
      </c>
      <c r="AL14" s="183"/>
    </row>
    <row r="15" spans="1:38" x14ac:dyDescent="0.25">
      <c r="A15" s="165"/>
      <c r="B15" s="166" t="e">
        <f>#REF!</f>
        <v>#REF!</v>
      </c>
      <c r="C15" s="166" t="e">
        <f>#REF!</f>
        <v>#REF!</v>
      </c>
      <c r="D15" s="166"/>
      <c r="E15" s="166"/>
      <c r="F15" s="166"/>
      <c r="G15" s="166"/>
      <c r="H15" s="167"/>
      <c r="I15" s="167"/>
      <c r="J15" s="166"/>
      <c r="K15" s="167"/>
      <c r="L15" s="167"/>
      <c r="M15" s="169"/>
      <c r="N15" s="167"/>
      <c r="O15" s="167"/>
      <c r="P15" s="167"/>
      <c r="Q15" s="167"/>
      <c r="R15" s="167"/>
      <c r="S15" s="167"/>
      <c r="T15" s="167"/>
      <c r="U15" s="167"/>
      <c r="V15" s="169"/>
      <c r="W15" s="169"/>
      <c r="X15" s="167"/>
      <c r="Y15" s="167"/>
      <c r="Z15" s="167"/>
      <c r="AA15" s="169"/>
      <c r="AB15" s="169"/>
      <c r="AC15" s="167"/>
      <c r="AD15" s="167"/>
      <c r="AE15" s="167"/>
      <c r="AF15" s="169"/>
      <c r="AG15" s="169"/>
      <c r="AH15" s="167"/>
      <c r="AI15" s="167"/>
      <c r="AJ15" s="167"/>
      <c r="AK15" s="169"/>
      <c r="AL15" s="169"/>
    </row>
    <row r="16" spans="1:38" x14ac:dyDescent="0.25">
      <c r="A16" s="165"/>
      <c r="B16" s="200" t="e">
        <f>#REF!</f>
        <v>#REF!</v>
      </c>
      <c r="C16" s="174" t="e">
        <f>#REF!</f>
        <v>#REF!</v>
      </c>
      <c r="D16" s="173" t="s">
        <v>158</v>
      </c>
      <c r="E16" s="174" t="s">
        <v>177</v>
      </c>
      <c r="F16" s="173"/>
      <c r="G16" s="175"/>
      <c r="H16" s="174">
        <v>9</v>
      </c>
      <c r="I16" s="174">
        <v>9</v>
      </c>
      <c r="J16" s="197"/>
      <c r="K16" s="178">
        <v>4</v>
      </c>
      <c r="L16" s="178">
        <v>239</v>
      </c>
      <c r="M16" s="179">
        <f>(K16/L16)*100</f>
        <v>1.6736401673640167</v>
      </c>
      <c r="N16" s="202" t="e">
        <f>#REF!</f>
        <v>#REF!</v>
      </c>
      <c r="O16" s="202" t="e">
        <f>#REF!</f>
        <v>#REF!</v>
      </c>
      <c r="P16" s="199" t="e">
        <f>#REF!</f>
        <v>#REF!</v>
      </c>
      <c r="Q16" s="202" t="e">
        <f>#REF!</f>
        <v>#REF!</v>
      </c>
      <c r="R16" s="257">
        <f>W16+AB16+AG16+AL16</f>
        <v>1.1297071129707112</v>
      </c>
      <c r="S16" s="180">
        <v>1.5</v>
      </c>
      <c r="T16" s="181">
        <v>1</v>
      </c>
      <c r="U16" s="181">
        <v>9</v>
      </c>
      <c r="V16" s="183">
        <f>U16*S16</f>
        <v>13.5</v>
      </c>
      <c r="W16" s="184">
        <f>V16*M16%</f>
        <v>0.22594142259414224</v>
      </c>
      <c r="X16" s="181">
        <v>1</v>
      </c>
      <c r="Y16" s="181">
        <v>6</v>
      </c>
      <c r="Z16" s="181">
        <v>9</v>
      </c>
      <c r="AA16" s="183">
        <f>Y16*Z16</f>
        <v>54</v>
      </c>
      <c r="AB16" s="183">
        <f>AA16*M16%</f>
        <v>0.90376569037656895</v>
      </c>
      <c r="AC16" s="181">
        <v>1.25</v>
      </c>
      <c r="AD16" s="181"/>
      <c r="AE16" s="181"/>
      <c r="AF16" s="183">
        <f>(AD16*AE16)*AC16</f>
        <v>0</v>
      </c>
      <c r="AG16" s="183">
        <f>AF16*M16%</f>
        <v>0</v>
      </c>
      <c r="AH16" s="185">
        <v>0.66666666666666696</v>
      </c>
      <c r="AI16" s="181"/>
      <c r="AJ16" s="181">
        <v>6</v>
      </c>
      <c r="AK16" s="183">
        <f>(AI16*AJ16)*AH16</f>
        <v>0</v>
      </c>
      <c r="AL16" s="183"/>
    </row>
    <row r="17" spans="1:38" x14ac:dyDescent="0.25">
      <c r="A17" s="165"/>
      <c r="B17" s="200" t="e">
        <f>#REF!</f>
        <v>#REF!</v>
      </c>
      <c r="C17" s="174" t="e">
        <f>#REF!</f>
        <v>#REF!</v>
      </c>
      <c r="D17" s="173" t="s">
        <v>158</v>
      </c>
      <c r="E17" s="174" t="s">
        <v>177</v>
      </c>
      <c r="F17" s="173"/>
      <c r="G17" s="175"/>
      <c r="H17" s="174"/>
      <c r="I17" s="174"/>
      <c r="J17" s="198"/>
      <c r="K17" s="178">
        <v>4</v>
      </c>
      <c r="L17" s="178">
        <v>239</v>
      </c>
      <c r="M17" s="179">
        <f>(K17/L17)*100</f>
        <v>1.6736401673640167</v>
      </c>
      <c r="N17" s="202" t="e">
        <f>#REF!</f>
        <v>#REF!</v>
      </c>
      <c r="O17" s="202" t="e">
        <f>#REF!</f>
        <v>#REF!</v>
      </c>
      <c r="P17" s="199" t="e">
        <f>#REF!</f>
        <v>#REF!</v>
      </c>
      <c r="Q17" s="202" t="e">
        <f>#REF!</f>
        <v>#REF!</v>
      </c>
      <c r="R17" s="257">
        <f>W17+AB17+AG17+AL17</f>
        <v>1.8828451882845187</v>
      </c>
      <c r="S17" s="180">
        <v>1.5</v>
      </c>
      <c r="T17" s="181">
        <v>1</v>
      </c>
      <c r="U17" s="181">
        <v>15</v>
      </c>
      <c r="V17" s="183">
        <f>U17*S17</f>
        <v>22.5</v>
      </c>
      <c r="W17" s="184">
        <f>V17*M17%</f>
        <v>0.37656903765690375</v>
      </c>
      <c r="X17" s="181">
        <v>1</v>
      </c>
      <c r="Y17" s="181">
        <v>6</v>
      </c>
      <c r="Z17" s="181">
        <v>15</v>
      </c>
      <c r="AA17" s="183">
        <f>Y17*Z17</f>
        <v>90</v>
      </c>
      <c r="AB17" s="183">
        <f>AA17*M17%</f>
        <v>1.506276150627615</v>
      </c>
      <c r="AC17" s="181">
        <v>1.25</v>
      </c>
      <c r="AD17" s="181"/>
      <c r="AE17" s="181"/>
      <c r="AF17" s="183">
        <f>(AD17*AE17)*AC17</f>
        <v>0</v>
      </c>
      <c r="AG17" s="183">
        <f>AF17*M17%</f>
        <v>0</v>
      </c>
      <c r="AH17" s="185">
        <v>0.66666666666666696</v>
      </c>
      <c r="AI17" s="181"/>
      <c r="AJ17" s="181">
        <v>2</v>
      </c>
      <c r="AK17" s="183">
        <f>(AI17*AJ17)*AH17</f>
        <v>0</v>
      </c>
      <c r="AL17" s="183"/>
    </row>
    <row r="18" spans="1:38" x14ac:dyDescent="0.25">
      <c r="A18" s="165"/>
      <c r="B18" s="200" t="e">
        <f>#REF!</f>
        <v>#REF!</v>
      </c>
      <c r="C18" s="174" t="e">
        <f>#REF!</f>
        <v>#REF!</v>
      </c>
      <c r="D18" s="173" t="s">
        <v>158</v>
      </c>
      <c r="E18" s="174" t="s">
        <v>177</v>
      </c>
      <c r="F18" s="173"/>
      <c r="G18" s="175"/>
      <c r="H18" s="174"/>
      <c r="I18" s="174"/>
      <c r="J18" s="198"/>
      <c r="K18" s="178">
        <v>4</v>
      </c>
      <c r="L18" s="178">
        <v>239</v>
      </c>
      <c r="M18" s="179">
        <f>(K18/L18)*100</f>
        <v>1.6736401673640167</v>
      </c>
      <c r="N18" s="203" t="e">
        <f>#REF!</f>
        <v>#REF!</v>
      </c>
      <c r="O18" s="203" t="e">
        <f>#REF!</f>
        <v>#REF!</v>
      </c>
      <c r="P18" s="203" t="e">
        <f>#REF!</f>
        <v>#REF!</v>
      </c>
      <c r="Q18" s="199" t="e">
        <f>#REF!</f>
        <v>#REF!</v>
      </c>
      <c r="R18" s="257">
        <f>W18+AB18+AG18+AL18</f>
        <v>1.2301255230125523</v>
      </c>
      <c r="S18" s="180">
        <v>1.5</v>
      </c>
      <c r="T18" s="181">
        <v>1</v>
      </c>
      <c r="U18" s="181">
        <v>9</v>
      </c>
      <c r="V18" s="183">
        <f>U18*S18</f>
        <v>13.5</v>
      </c>
      <c r="W18" s="184">
        <f>V18*M18%</f>
        <v>0.22594142259414224</v>
      </c>
      <c r="X18" s="181">
        <v>1</v>
      </c>
      <c r="Y18" s="181">
        <v>6</v>
      </c>
      <c r="Z18" s="181">
        <v>10</v>
      </c>
      <c r="AA18" s="183">
        <f>Y18*Z18</f>
        <v>60</v>
      </c>
      <c r="AB18" s="183">
        <f>AA18*M18%</f>
        <v>1.00418410041841</v>
      </c>
      <c r="AC18" s="181">
        <v>1.25</v>
      </c>
      <c r="AD18" s="181"/>
      <c r="AE18" s="181"/>
      <c r="AF18" s="183">
        <f>(AD18*AE18)*AC18</f>
        <v>0</v>
      </c>
      <c r="AG18" s="183">
        <f>AF18*M18%</f>
        <v>0</v>
      </c>
      <c r="AH18" s="185">
        <v>0.66666666666666696</v>
      </c>
      <c r="AI18" s="181"/>
      <c r="AJ18" s="181"/>
      <c r="AK18" s="183">
        <f>(AI18*AJ18)*AH18</f>
        <v>0</v>
      </c>
      <c r="AL18" s="183"/>
    </row>
    <row r="19" spans="1:38" s="255" customFormat="1" x14ac:dyDescent="0.2">
      <c r="A19" s="151"/>
      <c r="B19" s="256" t="e">
        <f>#REF!</f>
        <v>#REF!</v>
      </c>
      <c r="C19" s="151" t="e">
        <f>#REF!</f>
        <v>#REF!</v>
      </c>
      <c r="D19" s="151"/>
      <c r="E19" s="151"/>
      <c r="F19" s="151"/>
      <c r="G19" s="162"/>
      <c r="H19" s="153"/>
      <c r="I19" s="153"/>
      <c r="J19" s="153"/>
      <c r="K19" s="163"/>
      <c r="L19" s="163"/>
      <c r="M19" s="163"/>
      <c r="N19" s="153"/>
      <c r="O19" s="153"/>
      <c r="P19" s="153"/>
      <c r="Q19" s="156"/>
      <c r="R19" s="153"/>
      <c r="S19" s="164"/>
      <c r="T19" s="158"/>
      <c r="U19" s="159"/>
      <c r="V19" s="159"/>
      <c r="W19" s="160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</row>
    <row r="20" spans="1:38" s="170" customFormat="1" x14ac:dyDescent="0.25">
      <c r="A20" s="204"/>
      <c r="B20" s="206" t="e">
        <f>#REF!</f>
        <v>#REF!</v>
      </c>
      <c r="C20" s="206" t="e">
        <f>#REF!</f>
        <v>#REF!</v>
      </c>
      <c r="D20" s="204"/>
      <c r="E20" s="174" t="s">
        <v>177</v>
      </c>
      <c r="F20" s="206"/>
      <c r="G20" s="206"/>
      <c r="H20" s="258">
        <v>3</v>
      </c>
      <c r="I20" s="259">
        <v>3</v>
      </c>
      <c r="J20" s="206"/>
      <c r="K20" s="209">
        <v>20</v>
      </c>
      <c r="L20" s="210">
        <v>606</v>
      </c>
      <c r="M20" s="179">
        <f>(K20/L20)*100</f>
        <v>3.3003300330032999</v>
      </c>
      <c r="N20" s="209" t="e">
        <f>#REF!</f>
        <v>#REF!</v>
      </c>
      <c r="O20" s="209" t="e">
        <f>#REF!</f>
        <v>#REF!</v>
      </c>
      <c r="P20" s="210" t="e">
        <f>#REF!</f>
        <v>#REF!</v>
      </c>
      <c r="Q20" s="210" t="e">
        <f>#REF!</f>
        <v>#REF!</v>
      </c>
      <c r="R20" s="257">
        <f>W20+AB20+AG20+AL20</f>
        <v>12.673267326732672</v>
      </c>
      <c r="S20" s="180">
        <v>1.5</v>
      </c>
      <c r="T20" s="181"/>
      <c r="U20" s="181"/>
      <c r="V20" s="183">
        <f>U20*S20</f>
        <v>0</v>
      </c>
      <c r="W20" s="184">
        <f>V20*M20%</f>
        <v>0</v>
      </c>
      <c r="X20" s="181">
        <v>1</v>
      </c>
      <c r="Y20" s="181">
        <v>16</v>
      </c>
      <c r="Z20" s="181">
        <v>24</v>
      </c>
      <c r="AA20" s="183">
        <f>Y20*Z20</f>
        <v>384</v>
      </c>
      <c r="AB20" s="183">
        <f>AA20*M20%</f>
        <v>12.673267326732672</v>
      </c>
      <c r="AC20" s="181">
        <v>1.25</v>
      </c>
      <c r="AD20" s="209"/>
      <c r="AE20" s="209"/>
      <c r="AF20" s="211">
        <f>(AD20*AE20)*AC20</f>
        <v>0</v>
      </c>
      <c r="AG20" s="211">
        <f>AF20*M20%</f>
        <v>0</v>
      </c>
      <c r="AH20" s="185">
        <v>0.66666666666666696</v>
      </c>
      <c r="AI20" s="209"/>
      <c r="AJ20" s="210"/>
      <c r="AK20" s="211">
        <f>(AI20*AJ20)*AH20</f>
        <v>0</v>
      </c>
      <c r="AL20" s="212"/>
    </row>
    <row r="21" spans="1:38" x14ac:dyDescent="0.25">
      <c r="A21" s="165"/>
      <c r="B21" s="193" t="e">
        <f>#REF!</f>
        <v>#REF!</v>
      </c>
      <c r="C21" s="174" t="e">
        <f>#REF!</f>
        <v>#REF!</v>
      </c>
      <c r="D21" s="173" t="s">
        <v>158</v>
      </c>
      <c r="E21" s="174" t="s">
        <v>177</v>
      </c>
      <c r="F21" s="173"/>
      <c r="G21" s="175"/>
      <c r="H21" s="174">
        <v>9</v>
      </c>
      <c r="I21" s="174">
        <v>9</v>
      </c>
      <c r="J21" s="197" t="s">
        <v>164</v>
      </c>
      <c r="K21" s="178">
        <v>20</v>
      </c>
      <c r="L21" s="178">
        <v>342</v>
      </c>
      <c r="M21" s="179">
        <f>(K21/L21)*100</f>
        <v>5.8479532163742682</v>
      </c>
      <c r="N21" s="198" t="e">
        <f>#REF!</f>
        <v>#REF!</v>
      </c>
      <c r="O21" s="198" t="e">
        <f>#REF!</f>
        <v>#REF!</v>
      </c>
      <c r="P21" s="198" t="e">
        <f>#REF!</f>
        <v>#REF!</v>
      </c>
      <c r="Q21" s="199" t="e">
        <f>#REF!</f>
        <v>#REF!</v>
      </c>
      <c r="R21" s="257">
        <f>W21+AB21+AG21+AL21</f>
        <v>27.631578947368418</v>
      </c>
      <c r="S21" s="180">
        <v>1.5</v>
      </c>
      <c r="T21" s="181">
        <v>1</v>
      </c>
      <c r="U21" s="181">
        <v>27</v>
      </c>
      <c r="V21" s="183">
        <f>U21*S21</f>
        <v>40.5</v>
      </c>
      <c r="W21" s="184">
        <f>V21*M21%</f>
        <v>2.3684210526315783</v>
      </c>
      <c r="X21" s="181">
        <v>1</v>
      </c>
      <c r="Y21" s="181">
        <v>9</v>
      </c>
      <c r="Z21" s="181">
        <v>48</v>
      </c>
      <c r="AA21" s="183">
        <f>Y21*Z21</f>
        <v>432</v>
      </c>
      <c r="AB21" s="183">
        <f>AA21*M21%</f>
        <v>25.263157894736839</v>
      </c>
      <c r="AC21" s="181">
        <v>1.25</v>
      </c>
      <c r="AD21" s="181"/>
      <c r="AE21" s="181"/>
      <c r="AF21" s="183">
        <f>(AD21*AE21)*AC21</f>
        <v>0</v>
      </c>
      <c r="AG21" s="183">
        <f>AF21*M21%</f>
        <v>0</v>
      </c>
      <c r="AH21" s="185">
        <v>0.66666666666666696</v>
      </c>
      <c r="AI21" s="181"/>
      <c r="AJ21" s="181"/>
      <c r="AK21" s="183">
        <f>(AI21*AJ21)*AH21</f>
        <v>0</v>
      </c>
      <c r="AL21" s="183"/>
    </row>
    <row r="22" spans="1:38" ht="25.5" x14ac:dyDescent="0.25">
      <c r="A22" s="165"/>
      <c r="B22" s="193" t="e">
        <f>#REF!</f>
        <v>#REF!</v>
      </c>
      <c r="C22" s="174" t="e">
        <f>#REF!</f>
        <v>#REF!</v>
      </c>
      <c r="D22" s="173" t="s">
        <v>158</v>
      </c>
      <c r="E22" s="174" t="s">
        <v>178</v>
      </c>
      <c r="F22" s="173"/>
      <c r="G22" s="175"/>
      <c r="H22" s="174">
        <v>4</v>
      </c>
      <c r="I22" s="174">
        <v>4</v>
      </c>
      <c r="J22" s="197" t="s">
        <v>179</v>
      </c>
      <c r="K22" s="178">
        <v>20</v>
      </c>
      <c r="L22" s="178">
        <v>506</v>
      </c>
      <c r="M22" s="179">
        <f>(K22/L22)*100</f>
        <v>3.9525691699604746</v>
      </c>
      <c r="N22" s="198" t="e">
        <f>#REF!</f>
        <v>#REF!</v>
      </c>
      <c r="O22" s="198" t="e">
        <f>#REF!</f>
        <v>#REF!</v>
      </c>
      <c r="P22" s="198" t="e">
        <f>#REF!</f>
        <v>#REF!</v>
      </c>
      <c r="Q22" s="199" t="e">
        <f>#REF!</f>
        <v>#REF!</v>
      </c>
      <c r="R22" s="257">
        <f>W22+AB22+AG22+AL22</f>
        <v>1.4229249011857708</v>
      </c>
      <c r="S22" s="180">
        <v>1.5</v>
      </c>
      <c r="T22" s="181">
        <v>1</v>
      </c>
      <c r="U22" s="181">
        <v>24</v>
      </c>
      <c r="V22" s="183">
        <f>U22*S22</f>
        <v>36</v>
      </c>
      <c r="W22" s="184">
        <f>V22*M22%</f>
        <v>1.4229249011857708</v>
      </c>
      <c r="X22" s="181">
        <v>1</v>
      </c>
      <c r="Y22" s="181"/>
      <c r="Z22" s="181"/>
      <c r="AA22" s="183"/>
      <c r="AB22" s="183"/>
      <c r="AC22" s="181">
        <v>1.25</v>
      </c>
      <c r="AD22" s="181"/>
      <c r="AE22" s="181"/>
      <c r="AF22" s="183">
        <f>(AD22*AE22)*AC22</f>
        <v>0</v>
      </c>
      <c r="AG22" s="183">
        <f>AF22*M22%</f>
        <v>0</v>
      </c>
      <c r="AH22" s="185">
        <v>0.66666666666666696</v>
      </c>
      <c r="AI22" s="181"/>
      <c r="AJ22" s="181"/>
      <c r="AK22" s="183">
        <f>(AI22*AJ22)*AH22</f>
        <v>0</v>
      </c>
      <c r="AL22" s="183"/>
    </row>
    <row r="23" spans="1:38" ht="25.5" x14ac:dyDescent="0.25">
      <c r="A23" s="165"/>
      <c r="B23" s="193" t="e">
        <f>#REF!</f>
        <v>#REF!</v>
      </c>
      <c r="C23" s="174" t="e">
        <f>#REF!</f>
        <v>#REF!</v>
      </c>
      <c r="D23" s="173" t="s">
        <v>158</v>
      </c>
      <c r="E23" s="174" t="s">
        <v>178</v>
      </c>
      <c r="F23" s="173"/>
      <c r="G23" s="175"/>
      <c r="H23" s="174">
        <v>5</v>
      </c>
      <c r="I23" s="174">
        <v>5</v>
      </c>
      <c r="J23" s="197" t="s">
        <v>179</v>
      </c>
      <c r="K23" s="178">
        <v>20</v>
      </c>
      <c r="L23" s="178">
        <v>506</v>
      </c>
      <c r="M23" s="179">
        <f>(K23/L23)*100</f>
        <v>3.9525691699604746</v>
      </c>
      <c r="N23" s="198" t="e">
        <f>#REF!</f>
        <v>#REF!</v>
      </c>
      <c r="O23" s="198" t="e">
        <f>#REF!</f>
        <v>#REF!</v>
      </c>
      <c r="P23" s="198" t="e">
        <f>#REF!</f>
        <v>#REF!</v>
      </c>
      <c r="Q23" s="199" t="e">
        <f>#REF!</f>
        <v>#REF!</v>
      </c>
      <c r="R23" s="257">
        <f>W23+AB23+AG23+AL23</f>
        <v>10.079051383399209</v>
      </c>
      <c r="S23" s="180">
        <v>1.5</v>
      </c>
      <c r="T23" s="181">
        <v>1</v>
      </c>
      <c r="U23" s="181">
        <v>30</v>
      </c>
      <c r="V23" s="183">
        <f>U23*S23</f>
        <v>45</v>
      </c>
      <c r="W23" s="184">
        <f>V23*M23%</f>
        <v>1.7786561264822134</v>
      </c>
      <c r="X23" s="181">
        <v>1</v>
      </c>
      <c r="Y23" s="181">
        <v>14</v>
      </c>
      <c r="Z23" s="181">
        <v>15</v>
      </c>
      <c r="AA23" s="183">
        <f>Y23*Z23</f>
        <v>210</v>
      </c>
      <c r="AB23" s="183">
        <f>AA23*M23%</f>
        <v>8.3003952569169961</v>
      </c>
      <c r="AC23" s="181">
        <v>1.25</v>
      </c>
      <c r="AD23" s="181"/>
      <c r="AE23" s="181"/>
      <c r="AF23" s="183">
        <f>(AD23*AE23)*AC23</f>
        <v>0</v>
      </c>
      <c r="AG23" s="183">
        <f>AF23*M23%</f>
        <v>0</v>
      </c>
      <c r="AH23" s="185">
        <v>0.66666666666666696</v>
      </c>
      <c r="AI23" s="181"/>
      <c r="AJ23" s="181"/>
      <c r="AK23" s="183">
        <f>(AI23*AJ23)*AH23</f>
        <v>0</v>
      </c>
      <c r="AL23" s="183"/>
    </row>
    <row r="24" spans="1:38" x14ac:dyDescent="0.25">
      <c r="A24" s="386" t="s">
        <v>166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213"/>
      <c r="M24" s="213" t="e">
        <f>75+O20+N21+O21+N22+N23+O23</f>
        <v>#REF!</v>
      </c>
      <c r="N24" s="260" t="e">
        <f>SUM(N6:N23)</f>
        <v>#REF!</v>
      </c>
      <c r="O24" s="260" t="e">
        <f>SUM(O6:O23)</f>
        <v>#REF!</v>
      </c>
      <c r="P24" s="260" t="e">
        <f>SUM(P6:P23)</f>
        <v>#REF!</v>
      </c>
      <c r="Q24" s="260" t="e">
        <f>SUM(Q6:Q23)</f>
        <v>#REF!</v>
      </c>
      <c r="R24" s="261">
        <f>SUM(R7:R23)</f>
        <v>71.065114596635325</v>
      </c>
      <c r="S24" s="216"/>
      <c r="T24" s="216"/>
      <c r="U24" s="217"/>
      <c r="V24" s="217"/>
      <c r="W24" s="216"/>
      <c r="X24" s="218"/>
      <c r="Y24" s="216"/>
      <c r="Z24" s="217"/>
      <c r="AA24" s="217"/>
      <c r="AB24" s="216"/>
      <c r="AC24" s="218"/>
      <c r="AD24" s="219"/>
      <c r="AE24" s="219"/>
      <c r="AF24" s="219"/>
      <c r="AG24" s="219"/>
      <c r="AH24" s="220"/>
      <c r="AI24" s="219"/>
      <c r="AJ24" s="221"/>
      <c r="AK24" s="221"/>
      <c r="AL24" s="221"/>
    </row>
    <row r="25" spans="1:38" s="255" customFormat="1" ht="26.25" x14ac:dyDescent="0.25">
      <c r="A25" s="222"/>
      <c r="B25" s="223" t="e">
        <f>#REF!</f>
        <v>#REF!</v>
      </c>
      <c r="C25" s="153" t="e">
        <f>#REF!</f>
        <v>#REF!</v>
      </c>
      <c r="D25" s="151"/>
      <c r="E25" s="151"/>
      <c r="F25" s="151"/>
      <c r="G25" s="162" t="s">
        <v>180</v>
      </c>
      <c r="H25" s="153"/>
      <c r="I25" s="153"/>
      <c r="J25" s="153"/>
      <c r="K25" s="224"/>
      <c r="L25" s="224"/>
      <c r="M25" s="224"/>
      <c r="N25" s="153"/>
      <c r="O25" s="153"/>
      <c r="P25" s="153"/>
      <c r="Q25" s="156"/>
      <c r="R25" s="153"/>
      <c r="S25" s="226"/>
      <c r="T25" s="154"/>
      <c r="U25" s="154"/>
      <c r="V25" s="154"/>
      <c r="W25" s="227"/>
      <c r="X25" s="154"/>
      <c r="Y25" s="154"/>
      <c r="Z25" s="154"/>
      <c r="AA25" s="154"/>
      <c r="AB25" s="154"/>
      <c r="AC25" s="154"/>
      <c r="AD25" s="154"/>
      <c r="AE25" s="159"/>
      <c r="AF25" s="159"/>
      <c r="AG25" s="159"/>
      <c r="AH25" s="159"/>
      <c r="AI25" s="159"/>
      <c r="AJ25" s="159"/>
      <c r="AK25" s="159"/>
      <c r="AL25" s="159"/>
    </row>
    <row r="26" spans="1:38" s="170" customFormat="1" x14ac:dyDescent="0.25">
      <c r="A26" s="165"/>
      <c r="B26" s="193" t="e">
        <f>#REF!</f>
        <v>#REF!</v>
      </c>
      <c r="C26" s="174" t="e">
        <f>#REF!</f>
        <v>#REF!</v>
      </c>
      <c r="D26" s="173" t="s">
        <v>158</v>
      </c>
      <c r="E26" s="173"/>
      <c r="F26" s="173"/>
      <c r="G26" s="175"/>
      <c r="H26" s="174">
        <v>7</v>
      </c>
      <c r="I26" s="174">
        <v>7</v>
      </c>
      <c r="J26" s="197" t="s">
        <v>164</v>
      </c>
      <c r="K26" s="178">
        <v>20</v>
      </c>
      <c r="L26" s="178">
        <v>228</v>
      </c>
      <c r="M26" s="179">
        <f t="shared" ref="M26:M32" si="0">(K26/L26)*100</f>
        <v>8.7719298245614024</v>
      </c>
      <c r="N26" s="198" t="e">
        <f>#REF!</f>
        <v>#REF!</v>
      </c>
      <c r="O26" s="198" t="e">
        <f>#REF!</f>
        <v>#REF!</v>
      </c>
      <c r="P26" s="198" t="e">
        <f>#REF!</f>
        <v>#REF!</v>
      </c>
      <c r="Q26" s="199" t="e">
        <f>#REF!</f>
        <v>#REF!</v>
      </c>
      <c r="R26" s="257">
        <f t="shared" ref="R26:R32" si="1">W26+AB26+AG26+AL26</f>
        <v>19.473684210526315</v>
      </c>
      <c r="S26" s="180">
        <v>1.5</v>
      </c>
      <c r="T26" s="181">
        <v>1</v>
      </c>
      <c r="U26" s="181">
        <v>24</v>
      </c>
      <c r="V26" s="183">
        <f t="shared" ref="V26:V32" si="2">U26*S26</f>
        <v>36</v>
      </c>
      <c r="W26" s="184">
        <f t="shared" ref="W26:W32" si="3">V26*M26%</f>
        <v>3.1578947368421053</v>
      </c>
      <c r="X26" s="181">
        <v>1</v>
      </c>
      <c r="Y26" s="181">
        <v>6</v>
      </c>
      <c r="Z26" s="181">
        <v>31</v>
      </c>
      <c r="AA26" s="183">
        <f t="shared" ref="AA26:AA32" si="4">Y26*Z26</f>
        <v>186</v>
      </c>
      <c r="AB26" s="183">
        <f t="shared" ref="AB26:AB32" si="5">AA26*M26%</f>
        <v>16.315789473684209</v>
      </c>
      <c r="AC26" s="181">
        <v>1.25</v>
      </c>
      <c r="AD26" s="181"/>
      <c r="AE26" s="181"/>
      <c r="AF26" s="229">
        <f t="shared" ref="AF26:AF32" si="6">(AD26*AE26)*AC26</f>
        <v>0</v>
      </c>
      <c r="AG26" s="229">
        <f t="shared" ref="AG26:AG32" si="7">AF26*M26%</f>
        <v>0</v>
      </c>
      <c r="AH26" s="185">
        <v>0.66666666666666696</v>
      </c>
      <c r="AI26" s="181"/>
      <c r="AJ26" s="181"/>
      <c r="AK26" s="196">
        <f t="shared" ref="AK26:AK32" si="8">(AI26*AJ26)*AH26</f>
        <v>0</v>
      </c>
      <c r="AL26" s="229"/>
    </row>
    <row r="27" spans="1:38" s="170" customFormat="1" x14ac:dyDescent="0.25">
      <c r="A27" s="165"/>
      <c r="B27" s="193" t="e">
        <f>#REF!</f>
        <v>#REF!</v>
      </c>
      <c r="C27" s="174" t="e">
        <f>#REF!</f>
        <v>#REF!</v>
      </c>
      <c r="D27" s="173" t="s">
        <v>158</v>
      </c>
      <c r="E27" s="173"/>
      <c r="F27" s="173"/>
      <c r="G27" s="175"/>
      <c r="H27" s="174">
        <v>7</v>
      </c>
      <c r="I27" s="174">
        <v>7</v>
      </c>
      <c r="J27" s="197" t="s">
        <v>164</v>
      </c>
      <c r="K27" s="178">
        <v>20</v>
      </c>
      <c r="L27" s="178">
        <v>228</v>
      </c>
      <c r="M27" s="179">
        <f t="shared" si="0"/>
        <v>8.7719298245614024</v>
      </c>
      <c r="N27" s="198" t="e">
        <f>#REF!</f>
        <v>#REF!</v>
      </c>
      <c r="O27" s="198" t="e">
        <f>#REF!</f>
        <v>#REF!</v>
      </c>
      <c r="P27" s="198" t="e">
        <f>#REF!</f>
        <v>#REF!</v>
      </c>
      <c r="Q27" s="199" t="e">
        <f>#REF!</f>
        <v>#REF!</v>
      </c>
      <c r="R27" s="257">
        <f t="shared" si="1"/>
        <v>22.105263157894736</v>
      </c>
      <c r="S27" s="180">
        <v>1.5</v>
      </c>
      <c r="T27" s="181">
        <v>1</v>
      </c>
      <c r="U27" s="181">
        <v>24</v>
      </c>
      <c r="V27" s="183">
        <f t="shared" si="2"/>
        <v>36</v>
      </c>
      <c r="W27" s="184">
        <f t="shared" si="3"/>
        <v>3.1578947368421053</v>
      </c>
      <c r="X27" s="181">
        <v>1</v>
      </c>
      <c r="Y27" s="181">
        <v>6</v>
      </c>
      <c r="Z27" s="181">
        <v>36</v>
      </c>
      <c r="AA27" s="183">
        <f t="shared" si="4"/>
        <v>216</v>
      </c>
      <c r="AB27" s="183">
        <f t="shared" si="5"/>
        <v>18.94736842105263</v>
      </c>
      <c r="AC27" s="181">
        <v>1.25</v>
      </c>
      <c r="AD27" s="181"/>
      <c r="AE27" s="181"/>
      <c r="AF27" s="229">
        <f t="shared" si="6"/>
        <v>0</v>
      </c>
      <c r="AG27" s="229">
        <f t="shared" si="7"/>
        <v>0</v>
      </c>
      <c r="AH27" s="185">
        <v>0.66666666666666696</v>
      </c>
      <c r="AI27" s="181"/>
      <c r="AJ27" s="181"/>
      <c r="AK27" s="196">
        <f t="shared" si="8"/>
        <v>0</v>
      </c>
      <c r="AL27" s="229"/>
    </row>
    <row r="28" spans="1:38" x14ac:dyDescent="0.25">
      <c r="A28" s="204"/>
      <c r="B28" s="206" t="e">
        <f>#REF!</f>
        <v>#REF!</v>
      </c>
      <c r="C28" s="206" t="e">
        <f>#REF!</f>
        <v>#REF!</v>
      </c>
      <c r="D28" s="173" t="s">
        <v>158</v>
      </c>
      <c r="E28" s="204"/>
      <c r="F28" s="206"/>
      <c r="G28" s="206"/>
      <c r="H28" s="258">
        <v>2</v>
      </c>
      <c r="I28" s="259">
        <v>2</v>
      </c>
      <c r="J28" s="206"/>
      <c r="K28" s="209">
        <v>20</v>
      </c>
      <c r="L28" s="210">
        <v>606</v>
      </c>
      <c r="M28" s="179">
        <f t="shared" si="0"/>
        <v>3.3003300330032999</v>
      </c>
      <c r="N28" s="206" t="e">
        <f>#REF!</f>
        <v>#REF!</v>
      </c>
      <c r="O28" s="209" t="e">
        <f>#REF!</f>
        <v>#REF!</v>
      </c>
      <c r="P28" s="204" t="e">
        <f>#REF!</f>
        <v>#REF!</v>
      </c>
      <c r="Q28" s="204" t="e">
        <f>#REF!</f>
        <v>#REF!</v>
      </c>
      <c r="R28" s="257">
        <f t="shared" si="1"/>
        <v>10.561056105610561</v>
      </c>
      <c r="S28" s="180">
        <v>1.5</v>
      </c>
      <c r="T28" s="181"/>
      <c r="U28" s="181"/>
      <c r="V28" s="183">
        <f t="shared" si="2"/>
        <v>0</v>
      </c>
      <c r="W28" s="184">
        <f t="shared" si="3"/>
        <v>0</v>
      </c>
      <c r="X28" s="181">
        <v>1</v>
      </c>
      <c r="Y28" s="181">
        <v>16</v>
      </c>
      <c r="Z28" s="181">
        <v>20</v>
      </c>
      <c r="AA28" s="183">
        <f t="shared" si="4"/>
        <v>320</v>
      </c>
      <c r="AB28" s="183">
        <f t="shared" si="5"/>
        <v>10.561056105610561</v>
      </c>
      <c r="AC28" s="181">
        <v>1.25</v>
      </c>
      <c r="AD28" s="209"/>
      <c r="AE28" s="209"/>
      <c r="AF28" s="204">
        <f t="shared" si="6"/>
        <v>0</v>
      </c>
      <c r="AG28" s="204">
        <f t="shared" si="7"/>
        <v>0</v>
      </c>
      <c r="AH28" s="185">
        <v>0.66666666666666696</v>
      </c>
      <c r="AI28" s="206"/>
      <c r="AJ28" s="204"/>
      <c r="AK28" s="243">
        <f t="shared" si="8"/>
        <v>0</v>
      </c>
      <c r="AL28" s="206"/>
    </row>
    <row r="29" spans="1:38" ht="25.5" x14ac:dyDescent="0.25">
      <c r="A29" s="204"/>
      <c r="B29" s="206" t="e">
        <f>#REF!</f>
        <v>#REF!</v>
      </c>
      <c r="C29" s="206" t="e">
        <f>#REF!</f>
        <v>#REF!</v>
      </c>
      <c r="D29" s="173" t="s">
        <v>158</v>
      </c>
      <c r="E29" s="174" t="s">
        <v>178</v>
      </c>
      <c r="F29" s="206"/>
      <c r="G29" s="206"/>
      <c r="H29" s="258">
        <v>5</v>
      </c>
      <c r="I29" s="259">
        <v>5</v>
      </c>
      <c r="J29" s="176" t="s">
        <v>179</v>
      </c>
      <c r="K29" s="209">
        <v>20</v>
      </c>
      <c r="L29" s="210">
        <v>231</v>
      </c>
      <c r="M29" s="179">
        <f t="shared" si="0"/>
        <v>8.6580086580086579</v>
      </c>
      <c r="N29" s="209" t="e">
        <f>#REF!</f>
        <v>#REF!</v>
      </c>
      <c r="O29" s="209" t="e">
        <f>#REF!</f>
        <v>#REF!</v>
      </c>
      <c r="P29" s="210" t="e">
        <f>#REF!</f>
        <v>#REF!</v>
      </c>
      <c r="Q29" s="210" t="e">
        <f>#REF!</f>
        <v>#REF!</v>
      </c>
      <c r="R29" s="257">
        <f t="shared" si="1"/>
        <v>20.779220779220779</v>
      </c>
      <c r="S29" s="180">
        <v>1.5</v>
      </c>
      <c r="T29" s="181"/>
      <c r="U29" s="181"/>
      <c r="V29" s="183">
        <f t="shared" si="2"/>
        <v>0</v>
      </c>
      <c r="W29" s="184">
        <f t="shared" si="3"/>
        <v>0</v>
      </c>
      <c r="X29" s="181">
        <v>1</v>
      </c>
      <c r="Y29" s="181"/>
      <c r="Z29" s="181"/>
      <c r="AA29" s="183">
        <f t="shared" si="4"/>
        <v>0</v>
      </c>
      <c r="AB29" s="183">
        <f t="shared" si="5"/>
        <v>0</v>
      </c>
      <c r="AC29" s="181">
        <v>1.25</v>
      </c>
      <c r="AD29" s="209">
        <v>4</v>
      </c>
      <c r="AE29" s="209">
        <v>48</v>
      </c>
      <c r="AF29" s="243">
        <f t="shared" si="6"/>
        <v>240</v>
      </c>
      <c r="AG29" s="243">
        <f t="shared" si="7"/>
        <v>20.779220779220779</v>
      </c>
      <c r="AH29" s="185">
        <v>0.66666666666666696</v>
      </c>
      <c r="AI29" s="206"/>
      <c r="AJ29" s="204"/>
      <c r="AK29" s="243">
        <f t="shared" si="8"/>
        <v>0</v>
      </c>
      <c r="AL29" s="206"/>
    </row>
    <row r="30" spans="1:38" ht="25.5" x14ac:dyDescent="0.25">
      <c r="A30" s="204"/>
      <c r="B30" s="206" t="e">
        <f>#REF!</f>
        <v>#REF!</v>
      </c>
      <c r="C30" s="206" t="e">
        <f>#REF!</f>
        <v>#REF!</v>
      </c>
      <c r="D30" s="173" t="s">
        <v>158</v>
      </c>
      <c r="E30" s="174" t="s">
        <v>178</v>
      </c>
      <c r="F30" s="206"/>
      <c r="G30" s="206"/>
      <c r="H30" s="258">
        <v>3</v>
      </c>
      <c r="I30" s="259">
        <v>3</v>
      </c>
      <c r="J30" s="176" t="s">
        <v>179</v>
      </c>
      <c r="K30" s="209">
        <v>20</v>
      </c>
      <c r="L30" s="210">
        <v>451</v>
      </c>
      <c r="M30" s="179">
        <f t="shared" si="0"/>
        <v>4.434589800443459</v>
      </c>
      <c r="N30" s="209" t="e">
        <f>#REF!</f>
        <v>#REF!</v>
      </c>
      <c r="O30" s="209" t="e">
        <f>#REF!</f>
        <v>#REF!</v>
      </c>
      <c r="P30" s="210" t="e">
        <f>#REF!</f>
        <v>#REF!</v>
      </c>
      <c r="Q30" s="210" t="e">
        <f>#REF!</f>
        <v>#REF!</v>
      </c>
      <c r="R30" s="257">
        <f t="shared" si="1"/>
        <v>6.651884700665188</v>
      </c>
      <c r="S30" s="180">
        <v>1.5</v>
      </c>
      <c r="T30" s="181"/>
      <c r="U30" s="181"/>
      <c r="V30" s="183">
        <f t="shared" si="2"/>
        <v>0</v>
      </c>
      <c r="W30" s="184">
        <f t="shared" si="3"/>
        <v>0</v>
      </c>
      <c r="X30" s="181">
        <v>1</v>
      </c>
      <c r="Y30" s="181"/>
      <c r="Z30" s="181"/>
      <c r="AA30" s="183">
        <f t="shared" si="4"/>
        <v>0</v>
      </c>
      <c r="AB30" s="183">
        <f t="shared" si="5"/>
        <v>0</v>
      </c>
      <c r="AC30" s="181">
        <v>1.25</v>
      </c>
      <c r="AD30" s="209">
        <v>4</v>
      </c>
      <c r="AE30" s="209">
        <v>30</v>
      </c>
      <c r="AF30" s="243">
        <f t="shared" si="6"/>
        <v>150</v>
      </c>
      <c r="AG30" s="243">
        <f t="shared" si="7"/>
        <v>6.651884700665188</v>
      </c>
      <c r="AH30" s="185">
        <v>0.66666666666666696</v>
      </c>
      <c r="AI30" s="206"/>
      <c r="AJ30" s="204"/>
      <c r="AK30" s="243">
        <f t="shared" si="8"/>
        <v>0</v>
      </c>
      <c r="AL30" s="206"/>
    </row>
    <row r="31" spans="1:38" ht="25.5" x14ac:dyDescent="0.25">
      <c r="A31" s="204"/>
      <c r="B31" s="206" t="e">
        <f>#REF!</f>
        <v>#REF!</v>
      </c>
      <c r="C31" s="206" t="e">
        <f>#REF!</f>
        <v>#REF!</v>
      </c>
      <c r="D31" s="173" t="s">
        <v>158</v>
      </c>
      <c r="E31" s="174" t="s">
        <v>178</v>
      </c>
      <c r="F31" s="206"/>
      <c r="G31" s="206"/>
      <c r="H31" s="258">
        <v>4</v>
      </c>
      <c r="I31" s="259">
        <v>4</v>
      </c>
      <c r="J31" s="176" t="s">
        <v>179</v>
      </c>
      <c r="K31" s="209">
        <v>20</v>
      </c>
      <c r="L31" s="210">
        <v>506</v>
      </c>
      <c r="M31" s="179">
        <f t="shared" si="0"/>
        <v>3.9525691699604746</v>
      </c>
      <c r="N31" s="209" t="e">
        <f>#REF!</f>
        <v>#REF!</v>
      </c>
      <c r="O31" s="209" t="e">
        <f>#REF!</f>
        <v>#REF!</v>
      </c>
      <c r="P31" s="210" t="e">
        <f>#REF!</f>
        <v>#REF!</v>
      </c>
      <c r="Q31" s="210" t="e">
        <f>#REF!</f>
        <v>#REF!</v>
      </c>
      <c r="R31" s="257">
        <f t="shared" si="1"/>
        <v>19.762845849802371</v>
      </c>
      <c r="S31" s="180">
        <v>1.5</v>
      </c>
      <c r="T31" s="181"/>
      <c r="U31" s="181"/>
      <c r="V31" s="183">
        <f t="shared" si="2"/>
        <v>0</v>
      </c>
      <c r="W31" s="184">
        <f t="shared" si="3"/>
        <v>0</v>
      </c>
      <c r="X31" s="181">
        <v>1</v>
      </c>
      <c r="Y31" s="181"/>
      <c r="Z31" s="181"/>
      <c r="AA31" s="183">
        <f t="shared" si="4"/>
        <v>0</v>
      </c>
      <c r="AB31" s="183">
        <f t="shared" si="5"/>
        <v>0</v>
      </c>
      <c r="AC31" s="181">
        <v>1.25</v>
      </c>
      <c r="AD31" s="209">
        <v>10</v>
      </c>
      <c r="AE31" s="209">
        <v>40</v>
      </c>
      <c r="AF31" s="243">
        <f t="shared" si="6"/>
        <v>500</v>
      </c>
      <c r="AG31" s="243">
        <f t="shared" si="7"/>
        <v>19.762845849802371</v>
      </c>
      <c r="AH31" s="185">
        <v>0.66666666666666696</v>
      </c>
      <c r="AI31" s="206"/>
      <c r="AJ31" s="204"/>
      <c r="AK31" s="243">
        <f t="shared" si="8"/>
        <v>0</v>
      </c>
      <c r="AL31" s="206"/>
    </row>
    <row r="32" spans="1:38" ht="25.5" x14ac:dyDescent="0.25">
      <c r="A32" s="204"/>
      <c r="B32" s="206" t="e">
        <f>#REF!</f>
        <v>#REF!</v>
      </c>
      <c r="C32" s="206" t="e">
        <f>#REF!</f>
        <v>#REF!</v>
      </c>
      <c r="D32" s="173" t="s">
        <v>158</v>
      </c>
      <c r="E32" s="174" t="s">
        <v>178</v>
      </c>
      <c r="F32" s="206"/>
      <c r="G32" s="206"/>
      <c r="H32" s="258">
        <v>2</v>
      </c>
      <c r="I32" s="259">
        <v>2</v>
      </c>
      <c r="J32" s="176" t="s">
        <v>179</v>
      </c>
      <c r="K32" s="209">
        <v>20</v>
      </c>
      <c r="L32" s="210">
        <v>311</v>
      </c>
      <c r="M32" s="179">
        <f t="shared" si="0"/>
        <v>6.430868167202572</v>
      </c>
      <c r="N32" s="209" t="e">
        <f>#REF!</f>
        <v>#REF!</v>
      </c>
      <c r="O32" s="209" t="e">
        <f>#REF!</f>
        <v>#REF!</v>
      </c>
      <c r="P32" s="210" t="e">
        <f>#REF!</f>
        <v>#REF!</v>
      </c>
      <c r="Q32" s="210" t="e">
        <f>#REF!</f>
        <v>#REF!</v>
      </c>
      <c r="R32" s="257">
        <f t="shared" si="1"/>
        <v>2.315112540192926</v>
      </c>
      <c r="S32" s="180">
        <v>1.5</v>
      </c>
      <c r="T32" s="181">
        <v>1</v>
      </c>
      <c r="U32" s="181">
        <v>24</v>
      </c>
      <c r="V32" s="183">
        <f t="shared" si="2"/>
        <v>36</v>
      </c>
      <c r="W32" s="184">
        <f t="shared" si="3"/>
        <v>2.315112540192926</v>
      </c>
      <c r="X32" s="181">
        <v>1</v>
      </c>
      <c r="Y32" s="181"/>
      <c r="Z32" s="181"/>
      <c r="AA32" s="183">
        <f t="shared" si="4"/>
        <v>0</v>
      </c>
      <c r="AB32" s="183">
        <f t="shared" si="5"/>
        <v>0</v>
      </c>
      <c r="AC32" s="181">
        <v>1.25</v>
      </c>
      <c r="AD32" s="209"/>
      <c r="AE32" s="209"/>
      <c r="AF32" s="243">
        <f t="shared" si="6"/>
        <v>0</v>
      </c>
      <c r="AG32" s="243">
        <f t="shared" si="7"/>
        <v>0</v>
      </c>
      <c r="AH32" s="185">
        <v>0.66666666666666696</v>
      </c>
      <c r="AI32" s="206"/>
      <c r="AJ32" s="204"/>
      <c r="AK32" s="243">
        <f t="shared" si="8"/>
        <v>0</v>
      </c>
      <c r="AL32" s="206"/>
    </row>
    <row r="33" spans="1:245" x14ac:dyDescent="0.25">
      <c r="A33" s="386" t="s">
        <v>170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213"/>
      <c r="M33" s="213" t="e">
        <f>SUM(N33:Q33)</f>
        <v>#REF!</v>
      </c>
      <c r="N33" s="260" t="e">
        <f>SUM(N26:N32)</f>
        <v>#REF!</v>
      </c>
      <c r="O33" s="260" t="e">
        <f>SUM(O26:O32)</f>
        <v>#REF!</v>
      </c>
      <c r="P33" s="260" t="e">
        <f>SUM(P26:P32)</f>
        <v>#REF!</v>
      </c>
      <c r="Q33" s="260" t="e">
        <f>SUM(Q26:Q32)</f>
        <v>#REF!</v>
      </c>
      <c r="R33" s="261">
        <f>SUM(R26:R32)</f>
        <v>101.64906734391289</v>
      </c>
      <c r="S33" s="216"/>
      <c r="T33" s="216"/>
      <c r="U33" s="217"/>
      <c r="V33" s="217"/>
      <c r="W33" s="216"/>
      <c r="X33" s="218"/>
      <c r="Y33" s="216"/>
      <c r="Z33" s="217"/>
      <c r="AA33" s="217"/>
      <c r="AB33" s="216"/>
      <c r="AC33" s="218"/>
      <c r="AD33" s="219"/>
      <c r="AE33" s="219"/>
      <c r="AF33" s="219"/>
      <c r="AG33" s="219"/>
      <c r="AH33" s="220"/>
      <c r="AI33" s="219"/>
      <c r="AJ33" s="221"/>
      <c r="AK33" s="221"/>
      <c r="AL33" s="262"/>
    </row>
    <row r="34" spans="1:245" s="255" customFormat="1" ht="31.5" customHeight="1" x14ac:dyDescent="0.25">
      <c r="A34" s="245"/>
      <c r="B34" s="387" t="s">
        <v>181</v>
      </c>
      <c r="C34" s="387"/>
      <c r="D34" s="387"/>
      <c r="E34" s="387"/>
      <c r="F34" s="387"/>
      <c r="G34" s="387"/>
      <c r="H34" s="387"/>
      <c r="I34" s="387"/>
      <c r="J34" s="246" t="e">
        <f>M24+M33</f>
        <v>#REF!</v>
      </c>
      <c r="K34" s="247" t="s">
        <v>172</v>
      </c>
      <c r="L34" s="248">
        <f>R24+R33</f>
        <v>172.7141819405482</v>
      </c>
      <c r="M34" s="247" t="s">
        <v>173</v>
      </c>
      <c r="N34" s="249">
        <f>L34/K20</f>
        <v>8.6357090970274104</v>
      </c>
      <c r="O34" s="250"/>
      <c r="P34" s="250"/>
      <c r="Q34" s="250"/>
      <c r="R34" s="251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3"/>
      <c r="AE34" s="253"/>
      <c r="AF34" s="253"/>
      <c r="AG34" s="253"/>
      <c r="AH34" s="253"/>
      <c r="AI34" s="253"/>
      <c r="AJ34" s="253"/>
      <c r="AK34" s="253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254"/>
      <c r="DX34" s="254"/>
      <c r="DY34" s="254"/>
      <c r="DZ34" s="254"/>
      <c r="EA34" s="254"/>
      <c r="EB34" s="254"/>
      <c r="EC34" s="254"/>
      <c r="ED34" s="254"/>
      <c r="EE34" s="254"/>
      <c r="EF34" s="254"/>
      <c r="EG34" s="254"/>
      <c r="EH34" s="254"/>
      <c r="EI34" s="254"/>
      <c r="EJ34" s="254"/>
      <c r="EK34" s="254"/>
      <c r="EL34" s="254"/>
      <c r="EM34" s="254"/>
      <c r="EN34" s="254"/>
      <c r="EO34" s="254"/>
      <c r="EP34" s="254"/>
      <c r="EQ34" s="254"/>
      <c r="ER34" s="254"/>
      <c r="ES34" s="254"/>
      <c r="ET34" s="254"/>
      <c r="EU34" s="254"/>
      <c r="EV34" s="254"/>
      <c r="EW34" s="254"/>
      <c r="EX34" s="254"/>
      <c r="EY34" s="254"/>
      <c r="EZ34" s="254"/>
      <c r="FA34" s="254"/>
      <c r="FB34" s="254"/>
      <c r="FC34" s="254"/>
      <c r="FD34" s="254"/>
      <c r="FE34" s="254"/>
      <c r="FF34" s="254"/>
      <c r="FG34" s="254"/>
      <c r="FH34" s="254"/>
      <c r="FI34" s="254"/>
      <c r="FJ34" s="254"/>
      <c r="FK34" s="254"/>
      <c r="FL34" s="254"/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4"/>
      <c r="GF34" s="254"/>
      <c r="GG34" s="254"/>
      <c r="GH34" s="254"/>
      <c r="GI34" s="254"/>
      <c r="GJ34" s="254"/>
      <c r="GK34" s="254"/>
      <c r="GL34" s="254"/>
      <c r="GM34" s="254"/>
      <c r="GN34" s="254"/>
      <c r="GO34" s="254"/>
      <c r="GP34" s="254"/>
      <c r="GQ34" s="254"/>
      <c r="GR34" s="254"/>
      <c r="GS34" s="254"/>
      <c r="GT34" s="254"/>
      <c r="GU34" s="254"/>
      <c r="GV34" s="254"/>
      <c r="GW34" s="254"/>
      <c r="GX34" s="254"/>
      <c r="GY34" s="254"/>
      <c r="GZ34" s="254"/>
      <c r="HA34" s="254"/>
      <c r="HB34" s="254"/>
      <c r="HC34" s="254"/>
      <c r="HD34" s="254"/>
      <c r="HE34" s="254"/>
      <c r="HF34" s="254"/>
      <c r="HG34" s="254"/>
      <c r="HH34" s="254"/>
      <c r="HI34" s="254"/>
      <c r="HJ34" s="254"/>
      <c r="HK34" s="254"/>
      <c r="HL34" s="254"/>
      <c r="HM34" s="254"/>
      <c r="HN34" s="254"/>
      <c r="HO34" s="254"/>
      <c r="HP34" s="254"/>
      <c r="HQ34" s="254"/>
      <c r="HR34" s="254"/>
      <c r="HS34" s="254"/>
      <c r="HT34" s="254"/>
      <c r="HU34" s="254"/>
      <c r="HV34" s="254"/>
      <c r="HW34" s="254"/>
      <c r="HX34" s="254"/>
      <c r="HY34" s="254"/>
      <c r="HZ34" s="254"/>
      <c r="IA34" s="254"/>
      <c r="IB34" s="254"/>
      <c r="IC34" s="254"/>
      <c r="ID34" s="254"/>
      <c r="IE34" s="254"/>
      <c r="IF34" s="254"/>
      <c r="IG34" s="254"/>
      <c r="IH34" s="254"/>
      <c r="II34" s="254"/>
      <c r="IJ34" s="254"/>
      <c r="IK34" s="254"/>
    </row>
  </sheetData>
  <mergeCells count="44">
    <mergeCell ref="A1:A3"/>
    <mergeCell ref="B1:B3"/>
    <mergeCell ref="C1:C3"/>
    <mergeCell ref="D1:D3"/>
    <mergeCell ref="E1:E3"/>
    <mergeCell ref="AF2:AF3"/>
    <mergeCell ref="AG2:AG3"/>
    <mergeCell ref="F1:F3"/>
    <mergeCell ref="G1:G3"/>
    <mergeCell ref="H1:H3"/>
    <mergeCell ref="I1:I3"/>
    <mergeCell ref="J1:J3"/>
    <mergeCell ref="AJ2:AJ3"/>
    <mergeCell ref="AK2:AK3"/>
    <mergeCell ref="AL2:AL3"/>
    <mergeCell ref="AH1:AL1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A24:K24"/>
    <mergeCell ref="A33:K33"/>
    <mergeCell ref="B34:I34"/>
    <mergeCell ref="AH2:AH3"/>
    <mergeCell ref="AI2:AI3"/>
    <mergeCell ref="Z2:Z3"/>
    <mergeCell ref="AA2:AA3"/>
    <mergeCell ref="AB2:AB3"/>
    <mergeCell ref="K1:K3"/>
    <mergeCell ref="N1:R1"/>
    <mergeCell ref="S1:W1"/>
    <mergeCell ref="X1:AB1"/>
    <mergeCell ref="AC1:AG1"/>
    <mergeCell ref="AC2:AC3"/>
    <mergeCell ref="AD2:AD3"/>
    <mergeCell ref="AE2:AE3"/>
  </mergeCells>
  <dataValidations count="2">
    <dataValidation type="list" allowBlank="1" showInputMessage="1" showErrorMessage="1" sqref="J6:J10">
      <formula1>sections_cnu</formula1>
      <formula2>0</formula2>
    </dataValidation>
    <dataValidation type="list" operator="equal" allowBlank="1" showInputMessage="1" showErrorMessage="1" sqref="J11 J14 J16 J21:J23 J26:J27">
      <formula1>sections_cnu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Normal="100" workbookViewId="0">
      <selection activeCell="I34" sqref="I34"/>
    </sheetView>
  </sheetViews>
  <sheetFormatPr baseColWidth="10" defaultColWidth="10.7109375" defaultRowHeight="15" x14ac:dyDescent="0.25"/>
  <cols>
    <col min="2" max="2" width="16.85546875" customWidth="1"/>
  </cols>
  <sheetData>
    <row r="1" spans="1:3" x14ac:dyDescent="0.25">
      <c r="A1" t="s">
        <v>27</v>
      </c>
      <c r="B1" t="s">
        <v>182</v>
      </c>
      <c r="C1" t="s">
        <v>183</v>
      </c>
    </row>
    <row r="2" spans="1:3" x14ac:dyDescent="0.25">
      <c r="A2" t="s">
        <v>95</v>
      </c>
      <c r="B2" t="s">
        <v>139</v>
      </c>
      <c r="C2" t="s">
        <v>184</v>
      </c>
    </row>
    <row r="3" spans="1:3" x14ac:dyDescent="0.25">
      <c r="A3" t="s">
        <v>43</v>
      </c>
      <c r="B3" t="s">
        <v>185</v>
      </c>
    </row>
    <row r="4" spans="1:3" x14ac:dyDescent="0.25">
      <c r="A4" t="s">
        <v>186</v>
      </c>
      <c r="B4" t="s">
        <v>187</v>
      </c>
    </row>
    <row r="5" spans="1:3" x14ac:dyDescent="0.25">
      <c r="B5" t="s">
        <v>188</v>
      </c>
    </row>
    <row r="6" spans="1:3" x14ac:dyDescent="0.25">
      <c r="B6" t="s">
        <v>189</v>
      </c>
    </row>
    <row r="7" spans="1:3" x14ac:dyDescent="0.25">
      <c r="B7" t="s">
        <v>190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</vt:i4>
      </vt:variant>
    </vt:vector>
  </HeadingPairs>
  <TitlesOfParts>
    <vt:vector size="8" baseType="lpstr">
      <vt:lpstr>MCC Portail Santé 16</vt:lpstr>
      <vt:lpstr>MCC Portail Santé 17</vt:lpstr>
      <vt:lpstr>MCC Portail Santé 18</vt:lpstr>
      <vt:lpstr>Coût après MCC 2018-2019</vt:lpstr>
      <vt:lpstr>Coût PC après MCC 2018-2019</vt:lpstr>
      <vt:lpstr>Liste des valeurs</vt:lpstr>
      <vt:lpstr>moda</vt:lpstr>
      <vt:lpstr>natu</vt:lpstr>
    </vt:vector>
  </TitlesOfParts>
  <Company>Université d'Orléans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caroline marie</cp:lastModifiedBy>
  <cp:revision>7</cp:revision>
  <cp:lastPrinted>2020-10-12T07:32:10Z</cp:lastPrinted>
  <dcterms:created xsi:type="dcterms:W3CDTF">2017-06-21T08:08:47Z</dcterms:created>
  <dcterms:modified xsi:type="dcterms:W3CDTF">2020-12-18T08:30:22Z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Université d'Orléans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