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Y:\LLSH-COM\Site internet\2021-2022\scolarité\M3C\2021-2022\"/>
    </mc:Choice>
  </mc:AlternateContent>
  <bookViews>
    <workbookView xWindow="0" yWindow="0" windowWidth="28800" windowHeight="11700" firstSheet="1" activeTab="1"/>
  </bookViews>
  <sheets>
    <sheet name="Rappel règle-dates conseils" sheetId="4" r:id="rId1"/>
    <sheet name="M3C 2021-22 LP GEDT FI+FC HYP2" sheetId="1" r:id="rId2"/>
    <sheet name="coût maquette après MCC" sheetId="2" state="hidden" r:id="rId3"/>
    <sheet name="M3C 2021-22 LP GEDT FA HYP2" sheetId="5" r:id="rId4"/>
    <sheet name="Liste des valeurs" sheetId="3" r:id="rId5"/>
  </sheets>
  <externalReferences>
    <externalReference r:id="rId6"/>
  </externalReferences>
  <definedNames>
    <definedName name="_xlnm.Print_Titles" localSheetId="3">'M3C 2021-22 LP GEDT FA HYP2'!$A:$B,'M3C 2021-22 LP GEDT FA HYP2'!$1:$3</definedName>
    <definedName name="_xlnm.Print_Titles" localSheetId="1">'M3C 2021-22 LP GEDT FI+FC HYP2'!$A:$B,'M3C 2021-22 LP GEDT FI+FC HYP2'!$1:$3</definedName>
    <definedName name="mod">'Liste des valeurs'!$A$2:$A$4</definedName>
    <definedName name="nat">'Liste des valeurs'!$B$2:$B$7</definedName>
    <definedName name="sections_CNU">'[1]valeurs listes déroulantes'!$K$1:$K$46</definedName>
    <definedName name="_xlnm.Print_Area" localSheetId="3">'M3C 2021-22 LP GEDT FA HYP2'!$A$1:$AH$31</definedName>
    <definedName name="_xlnm.Print_Area" localSheetId="1">'M3C 2021-22 LP GEDT FI+FC HYP2'!$A$1:$AH$34</definedName>
  </definedNames>
  <calcPr calcId="162913"/>
</workbook>
</file>

<file path=xl/calcChain.xml><?xml version="1.0" encoding="utf-8"?>
<calcChain xmlns="http://schemas.openxmlformats.org/spreadsheetml/2006/main">
  <c r="Z27" i="5" l="1"/>
  <c r="Z24" i="5"/>
  <c r="Z21" i="5"/>
  <c r="Z18" i="5"/>
  <c r="Z15" i="5"/>
  <c r="Z12" i="5"/>
  <c r="Z9" i="5"/>
  <c r="Z6" i="5"/>
  <c r="H5" i="5"/>
  <c r="G5" i="5"/>
  <c r="H5" i="1"/>
  <c r="G5" i="1"/>
  <c r="H10" i="1"/>
  <c r="G10" i="1"/>
  <c r="Z32" i="1"/>
  <c r="Z29" i="1"/>
  <c r="Z26" i="1"/>
  <c r="Z23" i="1"/>
  <c r="Z20" i="1"/>
  <c r="Z17" i="1"/>
  <c r="Z14" i="1"/>
  <c r="Z11" i="1"/>
  <c r="Z6" i="1"/>
  <c r="O6" i="5" l="1"/>
  <c r="P6" i="5"/>
  <c r="O7" i="5"/>
  <c r="P7" i="5"/>
  <c r="O8" i="5"/>
  <c r="P8" i="5"/>
  <c r="O9" i="5"/>
  <c r="P9" i="5"/>
  <c r="O12" i="5"/>
  <c r="P12" i="5"/>
  <c r="O13" i="5"/>
  <c r="P13" i="5"/>
  <c r="O14" i="5"/>
  <c r="P14" i="5"/>
  <c r="O15" i="5"/>
  <c r="P15" i="5"/>
  <c r="O18" i="5"/>
  <c r="P18" i="5"/>
  <c r="O21" i="5"/>
  <c r="P21" i="5"/>
  <c r="O24" i="5"/>
  <c r="P24" i="5"/>
  <c r="O27" i="5"/>
  <c r="P27" i="5"/>
  <c r="L29" i="5" l="1"/>
  <c r="L28" i="5"/>
  <c r="L27" i="5"/>
  <c r="L26" i="5"/>
  <c r="L25" i="5"/>
  <c r="L24" i="5"/>
  <c r="L23" i="5"/>
  <c r="L22" i="5"/>
  <c r="L21" i="5"/>
  <c r="L20" i="5"/>
  <c r="L19" i="5"/>
  <c r="L18" i="5"/>
  <c r="L17" i="5"/>
  <c r="L16" i="5"/>
  <c r="L15" i="5"/>
  <c r="L14" i="5"/>
  <c r="L13" i="5"/>
  <c r="L12" i="5"/>
  <c r="L11" i="5"/>
  <c r="L10" i="5"/>
  <c r="L9" i="5"/>
  <c r="L8" i="5"/>
  <c r="L7" i="5"/>
  <c r="L6" i="5"/>
  <c r="X29" i="5" l="1"/>
  <c r="W29" i="5"/>
  <c r="V29" i="5"/>
  <c r="U29" i="5"/>
  <c r="T29" i="5"/>
  <c r="S29" i="5"/>
  <c r="R29" i="5"/>
  <c r="Q29" i="5"/>
  <c r="N29" i="5"/>
  <c r="K29" i="5"/>
  <c r="I29" i="5"/>
  <c r="X28" i="5"/>
  <c r="W28" i="5"/>
  <c r="V28" i="5"/>
  <c r="U28" i="5"/>
  <c r="T28" i="5"/>
  <c r="S28" i="5"/>
  <c r="R28" i="5"/>
  <c r="Q28" i="5"/>
  <c r="N28" i="5"/>
  <c r="K28" i="5"/>
  <c r="I28" i="5"/>
  <c r="N27" i="5"/>
  <c r="K27" i="5"/>
  <c r="I27" i="5"/>
  <c r="D29" i="5"/>
  <c r="C29" i="5"/>
  <c r="B29" i="5"/>
  <c r="A29" i="5"/>
  <c r="D28" i="5"/>
  <c r="C28" i="5"/>
  <c r="B28" i="5"/>
  <c r="A28" i="5"/>
  <c r="D27" i="5"/>
  <c r="C27" i="5"/>
  <c r="B27" i="5"/>
  <c r="A27" i="5"/>
  <c r="N26" i="5"/>
  <c r="K26" i="5"/>
  <c r="I26" i="5"/>
  <c r="D26" i="5"/>
  <c r="C26" i="5"/>
  <c r="B26" i="5"/>
  <c r="A26" i="5"/>
  <c r="N25" i="5"/>
  <c r="K25" i="5"/>
  <c r="I25" i="5"/>
  <c r="D25" i="5"/>
  <c r="C25" i="5"/>
  <c r="B25" i="5"/>
  <c r="A25" i="5"/>
  <c r="N24" i="5"/>
  <c r="K24" i="5"/>
  <c r="I24" i="5"/>
  <c r="B24" i="5"/>
  <c r="C24" i="5"/>
  <c r="D24" i="5"/>
  <c r="A24" i="5"/>
  <c r="I15" i="5" l="1"/>
  <c r="K15" i="5"/>
  <c r="N15" i="5"/>
  <c r="I16" i="5"/>
  <c r="K16" i="5"/>
  <c r="N16" i="5"/>
  <c r="I17" i="5"/>
  <c r="K17" i="5"/>
  <c r="N17" i="5"/>
  <c r="I18" i="5"/>
  <c r="K18" i="5"/>
  <c r="N18" i="5"/>
  <c r="I19" i="5"/>
  <c r="K19" i="5"/>
  <c r="N19" i="5"/>
  <c r="I20" i="5"/>
  <c r="K20" i="5"/>
  <c r="N20" i="5"/>
  <c r="I21" i="5"/>
  <c r="K21" i="5"/>
  <c r="N21" i="5"/>
  <c r="I22" i="5"/>
  <c r="K22" i="5"/>
  <c r="N22" i="5"/>
  <c r="I23" i="5"/>
  <c r="K23" i="5"/>
  <c r="N23" i="5"/>
  <c r="A15" i="5"/>
  <c r="B15" i="5"/>
  <c r="C15" i="5"/>
  <c r="D15" i="5"/>
  <c r="A16" i="5"/>
  <c r="B16" i="5"/>
  <c r="C16" i="5"/>
  <c r="D16" i="5"/>
  <c r="A17" i="5"/>
  <c r="B17" i="5"/>
  <c r="C17" i="5"/>
  <c r="D17" i="5"/>
  <c r="A18" i="5"/>
  <c r="B18" i="5"/>
  <c r="C18" i="5"/>
  <c r="D18" i="5"/>
  <c r="A19" i="5"/>
  <c r="B19" i="5"/>
  <c r="C19" i="5"/>
  <c r="D19" i="5"/>
  <c r="A20" i="5"/>
  <c r="B20" i="5"/>
  <c r="C20" i="5"/>
  <c r="D20" i="5"/>
  <c r="A21" i="5"/>
  <c r="B21" i="5"/>
  <c r="C21" i="5"/>
  <c r="D21" i="5"/>
  <c r="A22" i="5"/>
  <c r="B22" i="5"/>
  <c r="C22" i="5"/>
  <c r="D22" i="5"/>
  <c r="A23" i="5"/>
  <c r="B23" i="5"/>
  <c r="C23" i="5"/>
  <c r="D23" i="5"/>
  <c r="I12" i="5"/>
  <c r="K12" i="5"/>
  <c r="N12" i="5"/>
  <c r="I13" i="5"/>
  <c r="K13" i="5"/>
  <c r="N13" i="5"/>
  <c r="I14" i="5"/>
  <c r="K14" i="5"/>
  <c r="N14" i="5"/>
  <c r="A12" i="5"/>
  <c r="B12" i="5"/>
  <c r="C12" i="5"/>
  <c r="D12" i="5"/>
  <c r="A13" i="5"/>
  <c r="B13" i="5"/>
  <c r="C13" i="5"/>
  <c r="D13" i="5"/>
  <c r="A14" i="5"/>
  <c r="B14" i="5"/>
  <c r="C14" i="5"/>
  <c r="D14" i="5"/>
  <c r="A9" i="5"/>
  <c r="B9" i="5"/>
  <c r="C9" i="5"/>
  <c r="D9" i="5"/>
  <c r="A10" i="5"/>
  <c r="B10" i="5"/>
  <c r="C10" i="5"/>
  <c r="D10" i="5"/>
  <c r="A11" i="5"/>
  <c r="B11" i="5"/>
  <c r="C11" i="5"/>
  <c r="D11" i="5"/>
  <c r="I9" i="5"/>
  <c r="K9" i="5"/>
  <c r="N9" i="5"/>
  <c r="I10" i="5"/>
  <c r="K10" i="5"/>
  <c r="N10" i="5"/>
  <c r="I11" i="5"/>
  <c r="K11" i="5"/>
  <c r="N11" i="5"/>
  <c r="I7" i="5"/>
  <c r="K7" i="5"/>
  <c r="N7" i="5"/>
  <c r="I8" i="5"/>
  <c r="K8" i="5"/>
  <c r="N8" i="5"/>
  <c r="A7" i="5"/>
  <c r="B7" i="5"/>
  <c r="C7" i="5"/>
  <c r="D7" i="5"/>
  <c r="A8" i="5"/>
  <c r="B8" i="5"/>
  <c r="C8" i="5"/>
  <c r="D8" i="5"/>
  <c r="A6" i="5"/>
  <c r="N6" i="5"/>
  <c r="K6" i="5"/>
  <c r="I6" i="5"/>
  <c r="B6" i="5"/>
  <c r="C6" i="5"/>
  <c r="D6" i="5"/>
  <c r="J48" i="2" l="1"/>
  <c r="I48" i="2"/>
  <c r="H48" i="2"/>
  <c r="J47" i="2"/>
  <c r="I47" i="2"/>
  <c r="H47" i="2"/>
  <c r="J46" i="2"/>
  <c r="I46" i="2"/>
  <c r="H46" i="2"/>
  <c r="J45" i="2"/>
  <c r="I45" i="2"/>
  <c r="H45" i="2"/>
  <c r="J43" i="2"/>
  <c r="I43" i="2"/>
  <c r="H43" i="2"/>
  <c r="J42" i="2"/>
  <c r="I42" i="2"/>
  <c r="H42" i="2"/>
  <c r="J41" i="2"/>
  <c r="I41" i="2"/>
  <c r="H41" i="2"/>
  <c r="J39" i="2"/>
  <c r="I39" i="2"/>
  <c r="H39" i="2"/>
  <c r="J38" i="2"/>
  <c r="I38" i="2"/>
  <c r="H38" i="2"/>
  <c r="J37" i="2"/>
  <c r="I37" i="2"/>
  <c r="H37" i="2"/>
  <c r="J36" i="2"/>
  <c r="I36" i="2"/>
  <c r="H36" i="2"/>
  <c r="J32" i="2"/>
  <c r="I32" i="2"/>
  <c r="H32" i="2"/>
  <c r="J31" i="2"/>
  <c r="I31" i="2"/>
  <c r="H31" i="2"/>
  <c r="J29" i="2"/>
  <c r="I29" i="2"/>
  <c r="H29" i="2"/>
  <c r="J28" i="2"/>
  <c r="I28" i="2"/>
  <c r="H28" i="2"/>
  <c r="J27" i="2"/>
  <c r="I27" i="2"/>
  <c r="H27" i="2"/>
  <c r="J25" i="2"/>
  <c r="I25" i="2"/>
  <c r="H25" i="2"/>
  <c r="J24" i="2"/>
  <c r="I24" i="2"/>
  <c r="H24" i="2"/>
  <c r="J23" i="2"/>
  <c r="I23" i="2"/>
  <c r="H23" i="2"/>
  <c r="J21" i="2"/>
  <c r="I21" i="2"/>
  <c r="H21" i="2"/>
  <c r="J20" i="2"/>
  <c r="I20" i="2"/>
  <c r="H20" i="2"/>
  <c r="J19" i="2"/>
  <c r="I19" i="2"/>
  <c r="H19" i="2"/>
  <c r="J17" i="2"/>
  <c r="I17" i="2"/>
  <c r="H17" i="2"/>
  <c r="J16" i="2"/>
  <c r="I16" i="2"/>
  <c r="H16" i="2"/>
  <c r="J15" i="2"/>
  <c r="I15" i="2"/>
  <c r="H15" i="2"/>
  <c r="J13" i="2"/>
  <c r="I13" i="2"/>
  <c r="H13" i="2"/>
  <c r="J12" i="2"/>
  <c r="I12" i="2"/>
  <c r="H12" i="2"/>
  <c r="J11" i="2"/>
  <c r="I11" i="2"/>
  <c r="H11" i="2"/>
  <c r="J9" i="2"/>
  <c r="I9" i="2"/>
  <c r="H9" i="2"/>
  <c r="J8" i="2"/>
  <c r="I8" i="2"/>
  <c r="H8" i="2"/>
  <c r="J7" i="2"/>
  <c r="I7" i="2"/>
  <c r="H7" i="2"/>
  <c r="J44" i="2"/>
  <c r="I44" i="2"/>
  <c r="H44" i="2"/>
  <c r="J40" i="2"/>
  <c r="I40" i="2"/>
  <c r="H40" i="2"/>
  <c r="J35" i="2"/>
  <c r="I35" i="2"/>
  <c r="H35" i="2"/>
  <c r="J30" i="2"/>
  <c r="I30" i="2"/>
  <c r="H30" i="2"/>
  <c r="J26" i="2"/>
  <c r="I26" i="2"/>
  <c r="H26" i="2"/>
  <c r="J22" i="2"/>
  <c r="I22" i="2"/>
  <c r="H22" i="2"/>
  <c r="J18" i="2"/>
  <c r="I18" i="2"/>
  <c r="H18" i="2"/>
  <c r="J14" i="2"/>
  <c r="I14" i="2"/>
  <c r="H14" i="2"/>
  <c r="J10" i="2"/>
  <c r="I10" i="2"/>
  <c r="H10" i="2"/>
  <c r="J6" i="2"/>
  <c r="I6" i="2"/>
  <c r="H6" i="2"/>
  <c r="C44" i="2"/>
  <c r="C40" i="2"/>
  <c r="C35" i="2"/>
  <c r="C30" i="2"/>
  <c r="C26" i="2"/>
  <c r="C22" i="2"/>
  <c r="C18" i="2"/>
  <c r="C14" i="2"/>
  <c r="C10" i="2"/>
  <c r="C48" i="2"/>
  <c r="C47" i="2"/>
  <c r="C46" i="2"/>
  <c r="C45" i="2"/>
  <c r="C43" i="2"/>
  <c r="C42" i="2"/>
  <c r="C41" i="2"/>
  <c r="C39" i="2"/>
  <c r="C38" i="2"/>
  <c r="C37" i="2"/>
  <c r="C36" i="2"/>
  <c r="C32" i="2"/>
  <c r="C31" i="2"/>
  <c r="C29" i="2"/>
  <c r="C28" i="2"/>
  <c r="C27" i="2"/>
  <c r="C25" i="2"/>
  <c r="C24" i="2"/>
  <c r="C23" i="2"/>
  <c r="C21" i="2"/>
  <c r="C20" i="2"/>
  <c r="C19" i="2"/>
  <c r="C17" i="2"/>
  <c r="C16" i="2"/>
  <c r="C15" i="2"/>
  <c r="C13" i="2"/>
  <c r="C12" i="2"/>
  <c r="C11" i="2"/>
  <c r="C9" i="2"/>
  <c r="C8" i="2"/>
  <c r="C7" i="2"/>
  <c r="C6" i="2"/>
  <c r="B48" i="2"/>
  <c r="B47" i="2"/>
  <c r="B46" i="2"/>
  <c r="B45" i="2"/>
  <c r="B43" i="2"/>
  <c r="B42" i="2"/>
  <c r="B41" i="2"/>
  <c r="B39" i="2"/>
  <c r="B38" i="2"/>
  <c r="B37" i="2"/>
  <c r="B36" i="2"/>
  <c r="B32" i="2"/>
  <c r="B31" i="2"/>
  <c r="B29" i="2"/>
  <c r="B28" i="2"/>
  <c r="B27" i="2"/>
  <c r="B25" i="2"/>
  <c r="B24" i="2"/>
  <c r="B23" i="2"/>
  <c r="B21" i="2"/>
  <c r="B20" i="2"/>
  <c r="B19" i="2"/>
  <c r="B17" i="2"/>
  <c r="B16" i="2"/>
  <c r="B15" i="2"/>
  <c r="B13" i="2"/>
  <c r="B12" i="2"/>
  <c r="B11" i="2"/>
  <c r="B9" i="2"/>
  <c r="B8" i="2"/>
  <c r="B7" i="2"/>
  <c r="S48" i="2"/>
  <c r="K48" i="2" s="1"/>
  <c r="W44" i="2"/>
  <c r="S44" i="2"/>
  <c r="O44" i="2"/>
  <c r="K44" i="2" s="1"/>
  <c r="W40" i="2"/>
  <c r="S40" i="2"/>
  <c r="O40" i="2"/>
  <c r="K40" i="2" s="1"/>
  <c r="W35" i="2"/>
  <c r="S35" i="2"/>
  <c r="O35" i="2"/>
  <c r="K35" i="2" s="1"/>
  <c r="S31" i="2"/>
  <c r="W30" i="2"/>
  <c r="S30" i="2"/>
  <c r="O30" i="2"/>
  <c r="K30" i="2"/>
  <c r="W26" i="2"/>
  <c r="S26" i="2"/>
  <c r="O26" i="2"/>
  <c r="K26" i="2" s="1"/>
  <c r="W22" i="2"/>
  <c r="S22" i="2"/>
  <c r="K22" i="2" s="1"/>
  <c r="O22" i="2"/>
  <c r="S18" i="2"/>
  <c r="O18" i="2"/>
  <c r="K18" i="2"/>
  <c r="S14" i="2"/>
  <c r="O14" i="2"/>
  <c r="K14" i="2"/>
  <c r="S10" i="2"/>
  <c r="O10" i="2"/>
  <c r="K10" i="2" s="1"/>
  <c r="S6" i="2"/>
  <c r="O6" i="2"/>
  <c r="K6" i="2" s="1"/>
  <c r="I50" i="2" l="1"/>
  <c r="H50" i="2"/>
  <c r="J50" i="2"/>
  <c r="H51" i="2"/>
  <c r="H52" i="2" s="1"/>
  <c r="K49" i="2"/>
  <c r="K51" i="2"/>
  <c r="K33" i="2"/>
  <c r="J51" i="2" l="1"/>
</calcChain>
</file>

<file path=xl/sharedStrings.xml><?xml version="1.0" encoding="utf-8"?>
<sst xmlns="http://schemas.openxmlformats.org/spreadsheetml/2006/main" count="561" uniqueCount="193">
  <si>
    <t>N°UE</t>
  </si>
  <si>
    <t>Intitulé de l'enseignement</t>
  </si>
  <si>
    <t>COEF</t>
  </si>
  <si>
    <t>ECTS</t>
  </si>
  <si>
    <t>Section 
CNU
Enseignement</t>
  </si>
  <si>
    <t xml:space="preserve">Effectifs attendus parcours </t>
  </si>
  <si>
    <t>Volume horaire</t>
  </si>
  <si>
    <t>Heures CM</t>
  </si>
  <si>
    <t>Heures TD - norme 35/gr</t>
  </si>
  <si>
    <t>Heures TP</t>
  </si>
  <si>
    <t>CM</t>
  </si>
  <si>
    <t>TD</t>
  </si>
  <si>
    <t>TP</t>
  </si>
  <si>
    <t>Total Heq TD</t>
  </si>
  <si>
    <t>Coef eq TD</t>
  </si>
  <si>
    <t>Nbre de groupes</t>
  </si>
  <si>
    <t>Nbres d'heures</t>
  </si>
  <si>
    <t>Charges eq TD</t>
  </si>
  <si>
    <t xml:space="preserve">Semestre 1 </t>
  </si>
  <si>
    <t xml:space="preserve"> </t>
  </si>
  <si>
    <t>Semestre 2</t>
  </si>
  <si>
    <t xml:space="preserve">  Total Heures présentielles Etudiant</t>
  </si>
  <si>
    <t>TOTAL SEMESTRE 1</t>
  </si>
  <si>
    <t>TOTAL SEMESTRE 2</t>
  </si>
  <si>
    <t>TOTAL H/E</t>
  </si>
  <si>
    <t>TOTAL Hq TD</t>
  </si>
  <si>
    <t>Total LP</t>
  </si>
  <si>
    <t>UE 1-1</t>
  </si>
  <si>
    <t>Maîtriser les bases hydrologiques, limnologiques et hydrogéologiques</t>
  </si>
  <si>
    <t>UE 1-2</t>
  </si>
  <si>
    <t>Hydrauliques</t>
  </si>
  <si>
    <t>EC 1 : L'hydraulique agricole</t>
  </si>
  <si>
    <t>EC 2 : L'hydraulique urbaine</t>
  </si>
  <si>
    <t>UE 1-3</t>
  </si>
  <si>
    <t>Connaissances du territoire et montage de projets</t>
  </si>
  <si>
    <t>UE 1-4</t>
  </si>
  <si>
    <t>Gestion, communication et marketing territorial</t>
  </si>
  <si>
    <t>UE 1-5</t>
  </si>
  <si>
    <t>Systèmes d'Information Géographique sur l'Eau</t>
  </si>
  <si>
    <t>UE 1-6</t>
  </si>
  <si>
    <t>Terrains, mesures, cartographie</t>
  </si>
  <si>
    <t>UE 1-7</t>
  </si>
  <si>
    <t>Suivi de projets</t>
  </si>
  <si>
    <t>EC1 : Projet tuteuré</t>
  </si>
  <si>
    <t>EC2 : Atelier Technique de Recherche d'Emploi</t>
  </si>
  <si>
    <t>4</t>
  </si>
  <si>
    <t>6</t>
  </si>
  <si>
    <t>3</t>
  </si>
  <si>
    <t>5</t>
  </si>
  <si>
    <t>23 : Géographie physique, humaine, économique et régionale</t>
  </si>
  <si>
    <t>36 : Terre solide : géodynamique des enveloppes supérieures, paléobiosphère</t>
  </si>
  <si>
    <t>06 : Sciences de gestion</t>
  </si>
  <si>
    <t>UE 2-1</t>
  </si>
  <si>
    <t>Gestion des territoires de l'eau</t>
  </si>
  <si>
    <t>EC 1 : Outils de gestion hydrologique</t>
  </si>
  <si>
    <t>UE 2-2</t>
  </si>
  <si>
    <t>Valorisations hydrologiques</t>
  </si>
  <si>
    <t>UE 2-3</t>
  </si>
  <si>
    <t>UE 2-4</t>
  </si>
  <si>
    <t>Stage</t>
  </si>
  <si>
    <t>15</t>
  </si>
  <si>
    <t xml:space="preserve">Intitulé de la mention </t>
  </si>
  <si>
    <t xml:space="preserve">Parcours </t>
  </si>
  <si>
    <t xml:space="preserve">Dates de l'examen et avis de la CFVU </t>
  </si>
  <si>
    <t xml:space="preserve">Responsable du parcours </t>
  </si>
  <si>
    <t xml:space="preserve">Statut </t>
  </si>
  <si>
    <r>
      <rPr>
        <b/>
        <u/>
        <sz val="11"/>
        <color theme="1"/>
        <rFont val="Calibri"/>
        <family val="2"/>
        <scheme val="minor"/>
      </rPr>
      <t>quelques rappels réglementaires</t>
    </r>
    <r>
      <rPr>
        <b/>
        <sz val="11"/>
        <color theme="1"/>
        <rFont val="Calibri"/>
        <family val="2"/>
        <scheme val="minor"/>
      </rPr>
      <t xml:space="preserve">  : </t>
    </r>
  </si>
  <si>
    <r>
      <t>·</t>
    </r>
    <r>
      <rPr>
        <sz val="7"/>
        <color rgb="FF000000"/>
        <rFont val="Times New Roman"/>
        <family val="1"/>
      </rPr>
      <t xml:space="preserve">         </t>
    </r>
    <r>
      <rPr>
        <sz val="10"/>
        <color rgb="FF000000"/>
        <rFont val="Trebuchet MS"/>
        <family val="2"/>
      </rPr>
      <t>Toute maquette d’enseignement doit dans ses MCC prévoir obligatoirement un Régime Spécial d’Etudes (RSE)</t>
    </r>
  </si>
  <si>
    <r>
      <t>·</t>
    </r>
    <r>
      <rPr>
        <sz val="7"/>
        <color rgb="FF000000"/>
        <rFont val="Times New Roman"/>
        <family val="1"/>
      </rPr>
      <t xml:space="preserve">         </t>
    </r>
    <r>
      <rPr>
        <sz val="10"/>
        <color rgb="FF000000"/>
        <rFont val="Trebuchet MS"/>
        <family val="2"/>
      </rPr>
      <t xml:space="preserve">Les types de contrôle et d’épreuves autorisés sont à titre d’exemple: 
'- </t>
    </r>
    <r>
      <rPr>
        <sz val="10"/>
        <rFont val="Trebuchet MS"/>
        <family val="2"/>
      </rPr>
      <t>Contrôle Continu intégral  (CC)  2 minimum 
- Contrôle mixte (ex : partiel , galop d'essai...</t>
    </r>
    <r>
      <rPr>
        <b/>
        <sz val="10"/>
        <rFont val="Trebuchet MS"/>
        <family val="2"/>
      </rPr>
      <t>.) + CT</t>
    </r>
    <r>
      <rPr>
        <sz val="10"/>
        <rFont val="Trebuchet MS"/>
        <family val="2"/>
      </rPr>
      <t xml:space="preserve">
- Examen Terminal (CT)
-  Ecrit (l'indication de la durée est obligatoire) 
-  Oral (durée à préciser)</t>
    </r>
    <r>
      <rPr>
        <sz val="10"/>
        <color rgb="FF000000"/>
        <rFont val="Trebuchet MS"/>
        <family val="2"/>
      </rPr>
      <t xml:space="preserve">
-  Ecrit </t>
    </r>
    <r>
      <rPr>
        <sz val="10"/>
        <rFont val="Trebuchet MS"/>
        <family val="2"/>
      </rPr>
      <t xml:space="preserve"> et Oral (durées à préciser)</t>
    </r>
    <r>
      <rPr>
        <sz val="10"/>
        <color rgb="FF000000"/>
        <rFont val="Trebuchet MS"/>
        <family val="2"/>
      </rPr>
      <t xml:space="preserve">
</t>
    </r>
    <r>
      <rPr>
        <b/>
        <sz val="10"/>
        <color rgb="FF000000"/>
        <rFont val="Trebuchet MS"/>
        <family val="2"/>
      </rPr>
      <t xml:space="preserve">
Il n'est pas possible de prévoir un CC </t>
    </r>
    <r>
      <rPr>
        <b/>
        <u/>
        <sz val="10"/>
        <color rgb="FF000000"/>
        <rFont val="Trebuchet MS"/>
        <family val="2"/>
      </rPr>
      <t>ou</t>
    </r>
    <r>
      <rPr>
        <b/>
        <sz val="10"/>
        <color rgb="FF000000"/>
        <rFont val="Trebuchet MS"/>
        <family val="2"/>
      </rPr>
      <t xml:space="preserve"> CT (le choix doit être opéré très clairement)</t>
    </r>
    <r>
      <rPr>
        <sz val="10"/>
        <color rgb="FF000000"/>
        <rFont val="Trebuchet MS"/>
        <family val="2"/>
      </rPr>
      <t xml:space="preserve">
</t>
    </r>
  </si>
  <si>
    <r>
      <t>·</t>
    </r>
    <r>
      <rPr>
        <sz val="7"/>
        <color rgb="FF00000A"/>
        <rFont val="Times New Roman"/>
        <family val="1"/>
      </rPr>
      <t xml:space="preserve">         </t>
    </r>
    <r>
      <rPr>
        <sz val="10"/>
        <color rgb="FF00000A"/>
        <rFont val="Trebuchet MS"/>
        <family val="2"/>
      </rPr>
      <t>Les mémoires, rapports de stage* et projet tuteuré se déroulent en session unique.
*Cela ne s'applique pas aux périodes d'observation telles que définies par la CFVU.</t>
    </r>
  </si>
  <si>
    <r>
      <t xml:space="preserve">Toute modification (intitulé d'UE par exemple) devra être signalée (ecriture en rouge, case remplie en jaune). </t>
    </r>
    <r>
      <rPr>
        <b/>
        <u/>
        <sz val="10"/>
        <color rgb="FF000000"/>
        <rFont val="Trebuchet MS"/>
        <family val="2"/>
      </rPr>
      <t>Elle devra avoir été validée par le Conseil de la composante.</t>
    </r>
  </si>
  <si>
    <t>Les modalités de contrôle des connaissances pour les enseignements d'un même parcours pour le même diplôme sont strictement identiques quel que soit le site de formation</t>
  </si>
  <si>
    <t>METIER DE LA PROTECTION ET DE LA GESTION DE L'ENVIRONNEMENT</t>
  </si>
  <si>
    <t>Gestion de l'eau et développement de ses territoires</t>
  </si>
  <si>
    <t>modalité</t>
  </si>
  <si>
    <t>NATURE</t>
  </si>
  <si>
    <t>Quotité</t>
  </si>
  <si>
    <t>CC</t>
  </si>
  <si>
    <t>écrit</t>
  </si>
  <si>
    <t>(en %)</t>
  </si>
  <si>
    <t>CT</t>
  </si>
  <si>
    <t>oral</t>
  </si>
  <si>
    <t>mixte</t>
  </si>
  <si>
    <t>dossier</t>
  </si>
  <si>
    <t>mémoire</t>
  </si>
  <si>
    <t>rapport de visite</t>
  </si>
  <si>
    <t>écrit et oral</t>
  </si>
  <si>
    <t xml:space="preserve">Type de l'enseignement </t>
  </si>
  <si>
    <t>Si UE mutualisée à d'autres mentions ou années de formation, indiquer lesquelles</t>
  </si>
  <si>
    <t>Porteur 
(o/n)</t>
  </si>
  <si>
    <t>Session 1</t>
  </si>
  <si>
    <t>Session de rattrapage</t>
  </si>
  <si>
    <t>RNE</t>
  </si>
  <si>
    <t>RSE</t>
  </si>
  <si>
    <t>quotité (en %)</t>
  </si>
  <si>
    <t>nature</t>
  </si>
  <si>
    <t>durée</t>
  </si>
  <si>
    <t>quotité (%)</t>
  </si>
  <si>
    <t xml:space="preserve">Code Apogée de l'ELP
2018
</t>
  </si>
  <si>
    <t>Code Apogée de l'ELP
contrat 2018</t>
  </si>
  <si>
    <t>15 mn</t>
  </si>
  <si>
    <t>1h30</t>
  </si>
  <si>
    <t>30 mn</t>
  </si>
  <si>
    <t>MCF</t>
  </si>
  <si>
    <t>LLF1X2A</t>
  </si>
  <si>
    <t>LLF1X2B</t>
  </si>
  <si>
    <t>LLF1X10</t>
  </si>
  <si>
    <t>LLF1X20</t>
  </si>
  <si>
    <t>LLF1X30</t>
  </si>
  <si>
    <t>LLF1X40</t>
  </si>
  <si>
    <t>LLF1X60</t>
  </si>
  <si>
    <t>LLF1X70</t>
  </si>
  <si>
    <t>LLF1X7A</t>
  </si>
  <si>
    <t>LLF1X7B</t>
  </si>
  <si>
    <t>LLF2X10</t>
  </si>
  <si>
    <t>LLF2XST</t>
  </si>
  <si>
    <t>LLF2X1A</t>
  </si>
  <si>
    <t>LLF2X20</t>
  </si>
  <si>
    <t>LLO1XA</t>
  </si>
  <si>
    <t>LLO2X10A</t>
  </si>
  <si>
    <t>LLO1X70A</t>
  </si>
  <si>
    <t>LPI8X3
LPC8X3</t>
  </si>
  <si>
    <t>2h00</t>
  </si>
  <si>
    <t>UE</t>
  </si>
  <si>
    <t>EC</t>
  </si>
  <si>
    <t>STAG</t>
  </si>
  <si>
    <t>LPA8X3</t>
  </si>
  <si>
    <t>LLF2XMEM</t>
  </si>
  <si>
    <t>Mémoire d'alternance</t>
  </si>
  <si>
    <t>MEM</t>
  </si>
  <si>
    <t>LLF1X1D</t>
  </si>
  <si>
    <t>LLF1X1E</t>
  </si>
  <si>
    <t>EC 1 : Hydrologie, limnologie et hydrogéologie</t>
  </si>
  <si>
    <t>EC 2 : Droit et eau</t>
  </si>
  <si>
    <t>LLF1X3D</t>
  </si>
  <si>
    <t>LLF1X3E</t>
  </si>
  <si>
    <t>EC 2 : Usages et paysages de l'eau</t>
  </si>
  <si>
    <t>EC 1 : Projets de développement</t>
  </si>
  <si>
    <t>LLF1X4D</t>
  </si>
  <si>
    <t>EC 1 : Gestion financière</t>
  </si>
  <si>
    <t>EC 2 : Communication</t>
  </si>
  <si>
    <t>LLF1X4E</t>
  </si>
  <si>
    <t>EC 1 : SIG fondamentaux</t>
  </si>
  <si>
    <t>EC 2 : SIG appliqués</t>
  </si>
  <si>
    <t>LLF1X6D</t>
  </si>
  <si>
    <t>LLF1X6E</t>
  </si>
  <si>
    <t>EC 1 : Cartographie et enquête</t>
  </si>
  <si>
    <t>EC 2 : Mesures et traitements</t>
  </si>
  <si>
    <t>LLF1X80</t>
  </si>
  <si>
    <t>LLF1X90</t>
  </si>
  <si>
    <t>LLF1X8A</t>
  </si>
  <si>
    <t>LLF1X8B</t>
  </si>
  <si>
    <t>EC 2 : Biologie aquatique</t>
  </si>
  <si>
    <t>LLF1X9A</t>
  </si>
  <si>
    <t>LLF1X9B</t>
  </si>
  <si>
    <t>EC 1 : Patrimoines et productions</t>
  </si>
  <si>
    <t>EC 2 : Acceptabilité sociale</t>
  </si>
  <si>
    <t>CHAPEAU</t>
  </si>
  <si>
    <t>Suivi de projets et stage</t>
  </si>
  <si>
    <t xml:space="preserve">CC / mail ou celene </t>
  </si>
  <si>
    <t>DISTANCIEL</t>
  </si>
  <si>
    <t>LLF1XSPS</t>
  </si>
  <si>
    <t>LLF1XTH2</t>
  </si>
  <si>
    <t>LLF1X11</t>
  </si>
  <si>
    <t>LLF1X21</t>
  </si>
  <si>
    <t>LLF1X31</t>
  </si>
  <si>
    <t>LLF1X41</t>
  </si>
  <si>
    <t>LLF1X51</t>
  </si>
  <si>
    <t>LLF1X61</t>
  </si>
  <si>
    <t xml:space="preserve">pas de changement </t>
  </si>
  <si>
    <t>LLF1X50+LLF2X30</t>
  </si>
  <si>
    <t>LP GEDT  Formation théorique et professionnelle</t>
  </si>
  <si>
    <t>Maîtriser les bases hydrologiques et juridiques</t>
  </si>
  <si>
    <t>Volume horaire
Sauf information contraire et pour toutes les formations : volume horaire identique avec enseignement hybride, présentiel et distanciel (synchrone et/ou asynchrone). Si confinement = distanciel</t>
  </si>
  <si>
    <t>DM / mail ou plateforme EXAMS</t>
  </si>
  <si>
    <t>Année</t>
  </si>
  <si>
    <t>LLF1X5D</t>
  </si>
  <si>
    <t>LLF1X5E</t>
  </si>
  <si>
    <t>LLF1XTH3</t>
  </si>
  <si>
    <t>LP GEDT Chtx - Formation théorique et professionnelle - Apprentis</t>
  </si>
  <si>
    <t>PRESENTIEL</t>
  </si>
  <si>
    <t>Pas de changement</t>
  </si>
  <si>
    <t>pas de changement</t>
  </si>
  <si>
    <t>MODALITES EPREUVE(S) REMPLACEMENT SESSION DE RATTRAPAGE
Préciser : 
1) nature (DM Depôt fichier ou Test en ligne ou QCM) et durée épreuve
2) si dépôt sujet et copie par mail ou sur CELENE
3) si temps limité ou temps libre. Préciser temps dont disposeront les étudiants pour composer (en nombre d'heures ou de jours )</t>
  </si>
  <si>
    <t>MODALITES EPREUVE(S) REMPLACEMENT SESSION 1
Préciser : 
1) quotité CC / CT
2) nature (DM  Depôt fichier ou Test en ligne ou QCM) et durée épreuve
3) si dépôt sujet et copie par mail ou sur CELENE
4) si temps limité ou temps libre. Préciser temps dont disposeront les étudiants pour composer (en nombre d'heures ou de jours )</t>
  </si>
  <si>
    <t>Caroline LE CALVEZ</t>
  </si>
  <si>
    <t>MODALITES EPREUVE(S) REMPLACEMENT SESSION 1
Préciser : 
1) quotité CC / CT
2) nature (DM  Depôt fichier ou Test en ligne ou QCM) et durée épreuve
3) si dépôt sujet et copie par mail ou sur CELENE ou sur Plateforme EXAMS
4) si temps limité ou temps libre. Préciser temps dont disposeront les étudiants pour composer (en nombre d'heures ou de jours )</t>
  </si>
  <si>
    <t>MODALITES EPREUVE(S) REMPLACEMENT SESSION DE RATTRAPAGE
Préciser : 
1) nature (DM Depôt fichier ou Test en ligne ou QCM) et durée épreuve
2) si dépôt sujet et copie par mail ou sur CELENE ou sur Plateforme EXAMS
3) si temps limité ou temps libre. Préciser temps dont disposeront les étudiants pour composer (en nombre d'heures ou de jours )</t>
  </si>
  <si>
    <t>SESSION UNIQUE</t>
  </si>
  <si>
    <r>
      <t>LP GEDT GESTION DE L'EAU ET</t>
    </r>
    <r>
      <rPr>
        <b/>
        <sz val="10"/>
        <color rgb="FFFF0000"/>
        <rFont val="Arial"/>
        <family val="2"/>
      </rPr>
      <t xml:space="preserve"> </t>
    </r>
    <r>
      <rPr>
        <b/>
        <sz val="10"/>
        <color indexed="8"/>
        <rFont val="Arial"/>
        <family val="2"/>
      </rPr>
      <t>DU DEVELOPPEMENT TERRITORIAL 2018/2022  - FORMATION INITIALE et FORMATION CONTINUE</t>
    </r>
  </si>
  <si>
    <t>LP GEDT GESTION DE L'EAU ET DU DEVELOPPEMENT TERRITORIAL 2018/2022  - FORMATION  PAR APPRENTISSAGE</t>
  </si>
  <si>
    <t xml:space="preserve">Date de l'examen et avis du conseil de l'UFR 
</t>
  </si>
  <si>
    <t>14/06/2021 APPROUVE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</si>
</sst>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C]General"/>
  </numFmts>
  <fonts count="67" x14ac:knownFonts="1">
    <font>
      <sz val="11"/>
      <color theme="1"/>
      <name val="Calibri"/>
      <family val="2"/>
      <scheme val="minor"/>
    </font>
    <font>
      <b/>
      <sz val="10"/>
      <color indexed="8"/>
      <name val="Arial"/>
      <family val="2"/>
    </font>
    <font>
      <b/>
      <sz val="11"/>
      <color indexed="8"/>
      <name val="Calibri"/>
      <family val="2"/>
    </font>
    <font>
      <b/>
      <sz val="10"/>
      <color indexed="8"/>
      <name val="Arial"/>
      <family val="2"/>
    </font>
    <font>
      <sz val="12"/>
      <color indexed="8"/>
      <name val="Verdana"/>
      <family val="2"/>
    </font>
    <font>
      <b/>
      <sz val="9"/>
      <color indexed="8"/>
      <name val="Arial"/>
      <family val="2"/>
    </font>
    <font>
      <sz val="10"/>
      <color indexed="8"/>
      <name val="Arial"/>
      <family val="2"/>
    </font>
    <font>
      <sz val="9"/>
      <color indexed="8"/>
      <name val="Arial"/>
      <family val="2"/>
    </font>
    <font>
      <sz val="12"/>
      <color indexed="8"/>
      <name val="Arial"/>
      <family val="2"/>
    </font>
    <font>
      <sz val="10"/>
      <color indexed="8"/>
      <name val="Arial"/>
      <family val="2"/>
    </font>
    <font>
      <b/>
      <sz val="10"/>
      <color indexed="15"/>
      <name val="Arial"/>
      <family val="2"/>
    </font>
    <font>
      <b/>
      <sz val="10"/>
      <color indexed="16"/>
      <name val="Arial"/>
      <family val="2"/>
    </font>
    <font>
      <sz val="11"/>
      <color indexed="8"/>
      <name val="Calibri"/>
      <family val="2"/>
    </font>
    <font>
      <b/>
      <sz val="11"/>
      <color indexed="16"/>
      <name val="Calibri"/>
      <family val="2"/>
    </font>
    <font>
      <b/>
      <sz val="14"/>
      <color indexed="8"/>
      <name val="Calibri"/>
      <family val="2"/>
    </font>
    <font>
      <b/>
      <sz val="10"/>
      <color indexed="12"/>
      <name val="Arial"/>
      <family val="2"/>
    </font>
    <font>
      <b/>
      <sz val="10"/>
      <color rgb="FFFF0000"/>
      <name val="Arial"/>
      <family val="2"/>
    </font>
    <font>
      <sz val="9"/>
      <name val="Arial"/>
      <family val="2"/>
    </font>
    <font>
      <sz val="10"/>
      <name val="Arial"/>
      <family val="2"/>
    </font>
    <font>
      <b/>
      <sz val="10"/>
      <name val="Arial"/>
      <family val="2"/>
    </font>
    <font>
      <b/>
      <sz val="11"/>
      <color indexed="8"/>
      <name val="Calibri"/>
      <family val="2"/>
    </font>
    <font>
      <sz val="8"/>
      <name val="Arial"/>
      <family val="2"/>
    </font>
    <font>
      <sz val="11"/>
      <name val="Calibri"/>
      <family val="2"/>
      <scheme val="minor"/>
    </font>
    <font>
      <sz val="10"/>
      <color theme="1"/>
      <name val="Arial"/>
      <family val="2"/>
    </font>
    <font>
      <b/>
      <sz val="11"/>
      <color rgb="FFFF0000"/>
      <name val="Calibri"/>
      <family val="2"/>
    </font>
    <font>
      <b/>
      <i/>
      <sz val="10"/>
      <name val="Arial"/>
      <family val="2"/>
    </font>
    <font>
      <b/>
      <sz val="11"/>
      <color theme="1"/>
      <name val="Calibri"/>
      <family val="2"/>
      <scheme val="minor"/>
    </font>
    <font>
      <b/>
      <u/>
      <sz val="11"/>
      <color theme="1"/>
      <name val="Calibri"/>
      <family val="2"/>
      <scheme val="minor"/>
    </font>
    <font>
      <sz val="10"/>
      <color rgb="FF000000"/>
      <name val="Symbol"/>
      <family val="1"/>
      <charset val="2"/>
    </font>
    <font>
      <sz val="7"/>
      <color rgb="FF000000"/>
      <name val="Times New Roman"/>
      <family val="1"/>
    </font>
    <font>
      <sz val="10"/>
      <color rgb="FF000000"/>
      <name val="Trebuchet MS"/>
      <family val="2"/>
    </font>
    <font>
      <sz val="10"/>
      <name val="Trebuchet MS"/>
      <family val="2"/>
    </font>
    <font>
      <b/>
      <sz val="10"/>
      <name val="Trebuchet MS"/>
      <family val="2"/>
    </font>
    <font>
      <b/>
      <sz val="10"/>
      <color rgb="FF000000"/>
      <name val="Trebuchet MS"/>
      <family val="2"/>
    </font>
    <font>
      <b/>
      <u/>
      <sz val="10"/>
      <color rgb="FF000000"/>
      <name val="Trebuchet MS"/>
      <family val="2"/>
    </font>
    <font>
      <sz val="10"/>
      <color rgb="FF00000A"/>
      <name val="Symbol"/>
      <family val="1"/>
      <charset val="2"/>
    </font>
    <font>
      <sz val="7"/>
      <color rgb="FF00000A"/>
      <name val="Times New Roman"/>
      <family val="1"/>
    </font>
    <font>
      <sz val="10"/>
      <color rgb="FF00000A"/>
      <name val="Trebuchet MS"/>
      <family val="2"/>
    </font>
    <font>
      <b/>
      <sz val="11"/>
      <color theme="1"/>
      <name val="Calibri"/>
      <family val="2"/>
    </font>
    <font>
      <b/>
      <sz val="9"/>
      <color theme="1"/>
      <name val="Arial"/>
      <family val="2"/>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Calibri"/>
      <family val="2"/>
      <scheme val="minor"/>
    </font>
    <font>
      <sz val="11"/>
      <color rgb="FF000000"/>
      <name val="Calibri"/>
      <family val="2"/>
    </font>
    <font>
      <sz val="11"/>
      <color rgb="FF000000"/>
      <name val="Calibri"/>
      <family val="2"/>
      <charset val="1"/>
    </font>
    <font>
      <b/>
      <sz val="11"/>
      <color rgb="FF000000"/>
      <name val="Arial"/>
      <family val="2"/>
    </font>
    <font>
      <sz val="11"/>
      <color rgb="FF000000"/>
      <name val="Arial"/>
      <family val="2"/>
    </font>
    <font>
      <b/>
      <sz val="11"/>
      <color theme="1"/>
      <name val="Arial"/>
      <family val="2"/>
    </font>
    <font>
      <b/>
      <sz val="11"/>
      <name val="Calibri"/>
      <family val="2"/>
      <scheme val="minor"/>
    </font>
    <font>
      <b/>
      <sz val="9"/>
      <name val="Arial"/>
      <family val="2"/>
    </font>
    <font>
      <b/>
      <sz val="12"/>
      <name val="Arial"/>
      <family val="2"/>
    </font>
    <font>
      <sz val="12"/>
      <name val="Arial"/>
      <family val="2"/>
    </font>
    <font>
      <b/>
      <sz val="11"/>
      <name val="Arial"/>
      <family val="2"/>
    </font>
  </fonts>
  <fills count="52">
    <fill>
      <patternFill patternType="none"/>
    </fill>
    <fill>
      <patternFill patternType="gray125"/>
    </fill>
    <fill>
      <patternFill patternType="solid">
        <fgColor rgb="FF9999FF"/>
        <bgColor indexed="64"/>
      </patternFill>
    </fill>
    <fill>
      <patternFill patternType="solid">
        <fgColor theme="5" tint="0.59999389629810485"/>
        <bgColor indexed="64"/>
      </patternFill>
    </fill>
    <fill>
      <patternFill patternType="solid">
        <fgColor indexed="12"/>
        <bgColor auto="1"/>
      </patternFill>
    </fill>
    <fill>
      <patternFill patternType="solid">
        <fgColor theme="0"/>
        <bgColor indexed="64"/>
      </patternFill>
    </fill>
    <fill>
      <patternFill patternType="solid">
        <fgColor indexed="14"/>
        <bgColor auto="1"/>
      </patternFill>
    </fill>
    <fill>
      <patternFill patternType="solid">
        <fgColor indexed="13"/>
        <bgColor auto="1"/>
      </patternFill>
    </fill>
    <fill>
      <patternFill patternType="solid">
        <fgColor rgb="FFFF00FF"/>
        <bgColor indexed="64"/>
      </patternFill>
    </fill>
    <fill>
      <patternFill patternType="solid">
        <fgColor rgb="FFFFFF00"/>
        <bgColor indexed="64"/>
      </patternFill>
    </fill>
    <fill>
      <patternFill patternType="solid">
        <fgColor indexed="9"/>
        <bgColor indexed="64"/>
      </patternFill>
    </fill>
    <fill>
      <patternFill patternType="solid">
        <fgColor rgb="FFFEDEF8"/>
        <bgColor indexed="64"/>
      </patternFill>
    </fill>
    <fill>
      <patternFill patternType="solid">
        <fgColor rgb="FFCCCCFF"/>
        <bgColor indexed="64"/>
      </patternFill>
    </fill>
    <fill>
      <patternFill patternType="solid">
        <fgColor rgb="FFCCFFCC"/>
        <bgColor indexed="64"/>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2FDFE"/>
        <bgColor rgb="FFE2FDFE"/>
      </patternFill>
    </fill>
    <fill>
      <patternFill patternType="solid">
        <fgColor rgb="FFFFFFFF"/>
        <bgColor rgb="FFFFFFFF"/>
      </patternFill>
    </fill>
    <fill>
      <patternFill patternType="solid">
        <fgColor rgb="FF66FFFF"/>
        <bgColor indexed="64"/>
      </patternFill>
    </fill>
    <fill>
      <patternFill patternType="solid">
        <fgColor theme="0" tint="-0.249977111117893"/>
        <bgColor indexed="64"/>
      </patternFill>
    </fill>
    <fill>
      <patternFill patternType="solid">
        <fgColor theme="7" tint="0.79998168889431442"/>
        <bgColor rgb="FFB9CDE5"/>
      </patternFill>
    </fill>
    <fill>
      <patternFill patternType="solid">
        <fgColor theme="7" tint="0.79998168889431442"/>
        <bgColor rgb="FFCCCCFF"/>
      </patternFill>
    </fill>
  </fills>
  <borders count="71">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top/>
      <bottom style="thin">
        <color indexed="64"/>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diagonal/>
    </border>
    <border>
      <left/>
      <right/>
      <top style="thin">
        <color indexed="8"/>
      </top>
      <bottom/>
      <diagonal/>
    </border>
    <border>
      <left style="thin">
        <color indexed="9"/>
      </left>
      <right style="thin">
        <color indexed="8"/>
      </right>
      <top/>
      <bottom style="thin">
        <color indexed="9"/>
      </bottom>
      <diagonal/>
    </border>
    <border>
      <left/>
      <right/>
      <top/>
      <bottom style="thin">
        <color indexed="8"/>
      </bottom>
      <diagonal/>
    </border>
    <border>
      <left/>
      <right style="thin">
        <color indexed="64"/>
      </right>
      <top style="thin">
        <color indexed="8"/>
      </top>
      <bottom style="thin">
        <color indexed="8"/>
      </bottom>
      <diagonal/>
    </border>
    <border>
      <left/>
      <right/>
      <top style="thin">
        <color indexed="64"/>
      </top>
      <bottom/>
      <diagonal/>
    </border>
    <border>
      <left/>
      <right style="thin">
        <color indexed="64"/>
      </right>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8"/>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style="thin">
        <color rgb="FF000000"/>
      </bottom>
      <diagonal/>
    </border>
    <border>
      <left/>
      <right style="medium">
        <color indexed="64"/>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indexed="8"/>
      </left>
      <right/>
      <top style="thin">
        <color indexed="8"/>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style="thin">
        <color indexed="8"/>
      </right>
      <top/>
      <bottom style="thin">
        <color indexed="8"/>
      </bottom>
      <diagonal/>
    </border>
    <border>
      <left style="thin">
        <color auto="1"/>
      </left>
      <right/>
      <top style="thin">
        <color auto="1"/>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right style="thin">
        <color auto="1"/>
      </right>
      <top style="thin">
        <color indexed="64"/>
      </top>
      <bottom style="thin">
        <color indexed="64"/>
      </bottom>
      <diagonal/>
    </border>
    <border>
      <left style="medium">
        <color indexed="64"/>
      </left>
      <right style="thin">
        <color indexed="64"/>
      </right>
      <top style="thin">
        <color auto="1"/>
      </top>
      <bottom/>
      <diagonal/>
    </border>
    <border>
      <left style="thin">
        <color indexed="64"/>
      </left>
      <right style="medium">
        <color indexed="64"/>
      </right>
      <top style="thin">
        <color auto="1"/>
      </top>
      <bottom/>
      <diagonal/>
    </border>
    <border>
      <left/>
      <right/>
      <top/>
      <bottom style="thin">
        <color indexed="8"/>
      </bottom>
      <diagonal/>
    </border>
    <border>
      <left style="medium">
        <color indexed="64"/>
      </left>
      <right/>
      <top style="thin">
        <color auto="1"/>
      </top>
      <bottom style="thin">
        <color auto="1"/>
      </bottom>
      <diagonal/>
    </border>
    <border>
      <left/>
      <right/>
      <top style="thin">
        <color auto="1"/>
      </top>
      <bottom style="thin">
        <color auto="1"/>
      </bottom>
      <diagonal/>
    </border>
  </borders>
  <cellStyleXfs count="253">
    <xf numFmtId="0" fontId="0" fillId="0" borderId="0"/>
    <xf numFmtId="0" fontId="18" fillId="0" borderId="0"/>
    <xf numFmtId="0" fontId="41" fillId="0" borderId="0" applyNumberFormat="0" applyFill="0" applyBorder="0" applyAlignment="0" applyProtection="0"/>
    <xf numFmtId="0" fontId="42" fillId="0" borderId="32" applyNumberFormat="0" applyFill="0" applyAlignment="0" applyProtection="0"/>
    <xf numFmtId="0" fontId="43" fillId="0" borderId="33" applyNumberFormat="0" applyFill="0" applyAlignment="0" applyProtection="0"/>
    <xf numFmtId="0" fontId="44" fillId="0" borderId="34" applyNumberFormat="0" applyFill="0" applyAlignment="0" applyProtection="0"/>
    <xf numFmtId="0" fontId="44" fillId="0" borderId="0" applyNumberFormat="0" applyFill="0" applyBorder="0" applyAlignment="0" applyProtection="0"/>
    <xf numFmtId="0" fontId="45" fillId="15" borderId="0" applyNumberFormat="0" applyBorder="0" applyAlignment="0" applyProtection="0"/>
    <xf numFmtId="0" fontId="46" fillId="16" borderId="0" applyNumberFormat="0" applyBorder="0" applyAlignment="0" applyProtection="0"/>
    <xf numFmtId="0" fontId="47" fillId="17" borderId="0" applyNumberFormat="0" applyBorder="0" applyAlignment="0" applyProtection="0"/>
    <xf numFmtId="0" fontId="48" fillId="18" borderId="35" applyNumberFormat="0" applyAlignment="0" applyProtection="0"/>
    <xf numFmtId="0" fontId="49" fillId="19" borderId="36" applyNumberFormat="0" applyAlignment="0" applyProtection="0"/>
    <xf numFmtId="0" fontId="50" fillId="19" borderId="35" applyNumberFormat="0" applyAlignment="0" applyProtection="0"/>
    <xf numFmtId="0" fontId="51" fillId="0" borderId="37" applyNumberFormat="0" applyFill="0" applyAlignment="0" applyProtection="0"/>
    <xf numFmtId="0" fontId="52" fillId="20" borderId="38" applyNumberFormat="0" applyAlignment="0" applyProtection="0"/>
    <xf numFmtId="0" fontId="53" fillId="0" borderId="0" applyNumberFormat="0" applyFill="0" applyBorder="0" applyAlignment="0" applyProtection="0"/>
    <xf numFmtId="0" fontId="40" fillId="21" borderId="39" applyNumberFormat="0" applyFont="0" applyAlignment="0" applyProtection="0"/>
    <xf numFmtId="0" fontId="54" fillId="0" borderId="0" applyNumberFormat="0" applyFill="0" applyBorder="0" applyAlignment="0" applyProtection="0"/>
    <xf numFmtId="0" fontId="26" fillId="0" borderId="40" applyNumberFormat="0" applyFill="0" applyAlignment="0" applyProtection="0"/>
    <xf numFmtId="0" fontId="55"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55" fillId="45" borderId="0" applyNumberFormat="0" applyBorder="0" applyAlignment="0" applyProtection="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 fillId="0" borderId="0" applyNumberFormat="0" applyFill="0" applyBorder="0" applyProtection="0">
      <alignment vertical="top" wrapText="1"/>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164" fontId="57" fillId="0" borderId="0"/>
    <xf numFmtId="0" fontId="18" fillId="0" borderId="0"/>
    <xf numFmtId="0" fontId="18" fillId="0" borderId="0"/>
    <xf numFmtId="0" fontId="18" fillId="0" borderId="0"/>
    <xf numFmtId="0" fontId="18" fillId="0" borderId="0"/>
    <xf numFmtId="9" fontId="12" fillId="0" borderId="0" applyFont="0" applyFill="0" applyBorder="0" applyAlignment="0" applyProtection="0"/>
    <xf numFmtId="9" fontId="12" fillId="0" borderId="0" applyFont="0" applyFill="0" applyBorder="0" applyAlignment="0" applyProtection="0"/>
    <xf numFmtId="0" fontId="58" fillId="0" borderId="0"/>
    <xf numFmtId="0" fontId="59" fillId="46" borderId="41">
      <alignment horizontal="center" vertical="center" wrapText="1"/>
    </xf>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21" borderId="39" applyNumberFormat="0" applyFont="0" applyAlignment="0" applyProtection="0"/>
    <xf numFmtId="0" fontId="4" fillId="0" borderId="0" applyNumberFormat="0" applyFill="0" applyBorder="0" applyProtection="0">
      <alignment vertical="top" wrapText="1"/>
    </xf>
    <xf numFmtId="0" fontId="40" fillId="0" borderId="0"/>
    <xf numFmtId="0" fontId="40" fillId="0" borderId="0"/>
    <xf numFmtId="0" fontId="40" fillId="0" borderId="0"/>
    <xf numFmtId="0" fontId="40" fillId="0" borderId="0"/>
    <xf numFmtId="0" fontId="40" fillId="0" borderId="0"/>
    <xf numFmtId="0" fontId="18" fillId="0" borderId="0"/>
    <xf numFmtId="0" fontId="59" fillId="46" borderId="41">
      <alignment horizontal="center" vertical="center" wrapText="1"/>
    </xf>
    <xf numFmtId="0" fontId="40" fillId="0" borderId="0"/>
    <xf numFmtId="0" fontId="55" fillId="45" borderId="0" applyNumberFormat="0" applyBorder="0" applyAlignment="0" applyProtection="0"/>
    <xf numFmtId="0" fontId="40" fillId="44" borderId="0" applyNumberFormat="0" applyBorder="0" applyAlignment="0" applyProtection="0"/>
    <xf numFmtId="0" fontId="40" fillId="43" borderId="0" applyNumberFormat="0" applyBorder="0" applyAlignment="0" applyProtection="0"/>
    <xf numFmtId="0" fontId="55" fillId="42" borderId="0" applyNumberFormat="0" applyBorder="0" applyAlignment="0" applyProtection="0"/>
    <xf numFmtId="0" fontId="55" fillId="41" borderId="0" applyNumberFormat="0" applyBorder="0" applyAlignment="0" applyProtection="0"/>
    <xf numFmtId="0" fontId="40" fillId="40" borderId="0" applyNumberFormat="0" applyBorder="0" applyAlignment="0" applyProtection="0"/>
    <xf numFmtId="0" fontId="40"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40" fillId="36" borderId="0" applyNumberFormat="0" applyBorder="0" applyAlignment="0" applyProtection="0"/>
    <xf numFmtId="0" fontId="40" fillId="35" borderId="0" applyNumberFormat="0" applyBorder="0" applyAlignment="0" applyProtection="0"/>
    <xf numFmtId="0" fontId="55" fillId="34" borderId="0" applyNumberFormat="0" applyBorder="0" applyAlignment="0" applyProtection="0"/>
    <xf numFmtId="0" fontId="55" fillId="33" borderId="0" applyNumberFormat="0" applyBorder="0" applyAlignment="0" applyProtection="0"/>
    <xf numFmtId="0" fontId="40" fillId="32" borderId="0" applyNumberFormat="0" applyBorder="0" applyAlignment="0" applyProtection="0"/>
    <xf numFmtId="0" fontId="40" fillId="31" borderId="0" applyNumberFormat="0" applyBorder="0" applyAlignment="0" applyProtection="0"/>
    <xf numFmtId="0" fontId="55" fillId="30" borderId="0" applyNumberFormat="0" applyBorder="0" applyAlignment="0" applyProtection="0"/>
    <xf numFmtId="0" fontId="55" fillId="29" borderId="0" applyNumberFormat="0" applyBorder="0" applyAlignment="0" applyProtection="0"/>
    <xf numFmtId="0" fontId="40" fillId="28" borderId="0" applyNumberFormat="0" applyBorder="0" applyAlignment="0" applyProtection="0"/>
    <xf numFmtId="0" fontId="40" fillId="27" borderId="0" applyNumberFormat="0" applyBorder="0" applyAlignment="0" applyProtection="0"/>
    <xf numFmtId="0" fontId="55" fillId="26" borderId="0" applyNumberFormat="0" applyBorder="0" applyAlignment="0" applyProtection="0"/>
    <xf numFmtId="0" fontId="55" fillId="25" borderId="0" applyNumberFormat="0" applyBorder="0" applyAlignment="0" applyProtection="0"/>
    <xf numFmtId="0" fontId="40" fillId="24" borderId="0" applyNumberFormat="0" applyBorder="0" applyAlignment="0" applyProtection="0"/>
    <xf numFmtId="0" fontId="40" fillId="23" borderId="0" applyNumberFormat="0" applyBorder="0" applyAlignment="0" applyProtection="0"/>
    <xf numFmtId="0" fontId="55" fillId="22" borderId="0" applyNumberFormat="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47" fillId="17" borderId="0" applyNumberFormat="0" applyBorder="0" applyAlignment="0" applyProtection="0"/>
    <xf numFmtId="0" fontId="46" fillId="16" borderId="0" applyNumberFormat="0" applyBorder="0" applyAlignment="0" applyProtection="0"/>
    <xf numFmtId="0" fontId="45" fillId="15" borderId="0" applyNumberFormat="0" applyBorder="0" applyAlignment="0" applyProtection="0"/>
    <xf numFmtId="0" fontId="44" fillId="0" borderId="0" applyNumberFormat="0" applyFill="0" applyBorder="0" applyAlignment="0" applyProtection="0"/>
    <xf numFmtId="0" fontId="41" fillId="0" borderId="0" applyNumberFormat="0" applyFill="0" applyBorder="0" applyAlignment="0" applyProtection="0"/>
    <xf numFmtId="9" fontId="40" fillId="0" borderId="0" applyFont="0" applyFill="0" applyBorder="0" applyAlignment="0" applyProtection="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60" fillId="47" borderId="41">
      <alignment horizontal="left" vertical="center" wrapText="1"/>
    </xf>
    <xf numFmtId="0" fontId="40" fillId="0" borderId="0"/>
    <xf numFmtId="0" fontId="40" fillId="0" borderId="0"/>
    <xf numFmtId="0" fontId="4" fillId="0" borderId="0" applyNumberFormat="0" applyFill="0" applyBorder="0" applyProtection="0">
      <alignment vertical="top" wrapText="1"/>
    </xf>
    <xf numFmtId="0" fontId="40" fillId="0" borderId="0"/>
    <xf numFmtId="0" fontId="40" fillId="0" borderId="0"/>
    <xf numFmtId="0" fontId="40" fillId="0" borderId="0"/>
    <xf numFmtId="0" fontId="18" fillId="0" borderId="0"/>
    <xf numFmtId="0" fontId="4" fillId="0" borderId="0" applyNumberFormat="0" applyFill="0" applyBorder="0" applyProtection="0">
      <alignment vertical="top" wrapText="1"/>
    </xf>
    <xf numFmtId="9" fontId="4" fillId="0" borderId="0" applyFont="0" applyFill="0" applyBorder="0" applyAlignment="0" applyProtection="0"/>
    <xf numFmtId="0" fontId="40" fillId="0" borderId="0"/>
    <xf numFmtId="0" fontId="40" fillId="0" borderId="0"/>
    <xf numFmtId="0" fontId="40" fillId="0" borderId="0"/>
    <xf numFmtId="0" fontId="40" fillId="0" borderId="0"/>
    <xf numFmtId="0" fontId="40" fillId="21" borderId="39" applyNumberFormat="0" applyFont="0" applyAlignment="0" applyProtection="0"/>
    <xf numFmtId="0" fontId="40" fillId="23" borderId="0" applyNumberFormat="0" applyBorder="0" applyAlignment="0" applyProtection="0"/>
    <xf numFmtId="0" fontId="40" fillId="24"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21" borderId="39" applyNumberFormat="0" applyFont="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44" borderId="0" applyNumberFormat="0" applyBorder="0" applyAlignment="0" applyProtection="0"/>
    <xf numFmtId="0" fontId="40" fillId="43" borderId="0" applyNumberFormat="0" applyBorder="0" applyAlignment="0" applyProtection="0"/>
    <xf numFmtId="0" fontId="40" fillId="40" borderId="0" applyNumberFormat="0" applyBorder="0" applyAlignment="0" applyProtection="0"/>
    <xf numFmtId="0" fontId="40" fillId="39" borderId="0" applyNumberFormat="0" applyBorder="0" applyAlignment="0" applyProtection="0"/>
    <xf numFmtId="0" fontId="40" fillId="36" borderId="0" applyNumberFormat="0" applyBorder="0" applyAlignment="0" applyProtection="0"/>
    <xf numFmtId="0" fontId="40" fillId="35" borderId="0" applyNumberFormat="0" applyBorder="0" applyAlignment="0" applyProtection="0"/>
    <xf numFmtId="0" fontId="40" fillId="32" borderId="0" applyNumberFormat="0" applyBorder="0" applyAlignment="0" applyProtection="0"/>
    <xf numFmtId="0" fontId="40" fillId="31" borderId="0" applyNumberFormat="0" applyBorder="0" applyAlignment="0" applyProtection="0"/>
    <xf numFmtId="0" fontId="40" fillId="28" borderId="0" applyNumberFormat="0" applyBorder="0" applyAlignment="0" applyProtection="0"/>
    <xf numFmtId="0" fontId="40" fillId="27" borderId="0" applyNumberFormat="0" applyBorder="0" applyAlignment="0" applyProtection="0"/>
    <xf numFmtId="0" fontId="40" fillId="24" borderId="0" applyNumberFormat="0" applyBorder="0" applyAlignment="0" applyProtection="0"/>
    <xf numFmtId="0" fontId="40" fillId="23" borderId="0" applyNumberFormat="0" applyBorder="0" applyAlignment="0" applyProtection="0"/>
    <xf numFmtId="9" fontId="40" fillId="0" borderId="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 fillId="0" borderId="0" applyNumberFormat="0" applyFill="0" applyBorder="0" applyProtection="0">
      <alignment vertical="top" wrapText="1"/>
    </xf>
    <xf numFmtId="0" fontId="58" fillId="0" borderId="0"/>
  </cellStyleXfs>
  <cellXfs count="311">
    <xf numFmtId="0" fontId="0" fillId="0" borderId="0" xfId="0"/>
    <xf numFmtId="0" fontId="4" fillId="0" borderId="0" xfId="0" applyNumberFormat="1" applyFont="1" applyAlignment="1">
      <alignment vertical="top" wrapText="1"/>
    </xf>
    <xf numFmtId="0" fontId="0" fillId="0" borderId="0" xfId="0" applyFont="1" applyAlignment="1">
      <alignment vertical="top" wrapText="1"/>
    </xf>
    <xf numFmtId="1" fontId="1" fillId="3" borderId="13" xfId="0" applyNumberFormat="1" applyFont="1" applyFill="1" applyBorder="1" applyAlignment="1">
      <alignment horizontal="center" wrapText="1"/>
    </xf>
    <xf numFmtId="0" fontId="1" fillId="3" borderId="13" xfId="0" applyNumberFormat="1" applyFont="1" applyFill="1" applyBorder="1" applyAlignment="1">
      <alignment horizontal="center" wrapText="1"/>
    </xf>
    <xf numFmtId="1" fontId="6" fillId="3" borderId="13" xfId="0" applyNumberFormat="1" applyFont="1" applyFill="1" applyBorder="1" applyAlignment="1">
      <alignment horizontal="center" wrapText="1"/>
    </xf>
    <xf numFmtId="0" fontId="6" fillId="3" borderId="13" xfId="0" applyNumberFormat="1" applyFont="1" applyFill="1" applyBorder="1" applyAlignment="1">
      <alignment horizontal="center" wrapText="1"/>
    </xf>
    <xf numFmtId="1" fontId="6" fillId="3" borderId="13" xfId="0" applyNumberFormat="1" applyFont="1" applyFill="1" applyBorder="1" applyAlignment="1">
      <alignment horizontal="center"/>
    </xf>
    <xf numFmtId="1" fontId="6" fillId="3" borderId="14" xfId="0" applyNumberFormat="1" applyFont="1" applyFill="1" applyBorder="1" applyAlignment="1">
      <alignment horizontal="center" wrapText="1"/>
    </xf>
    <xf numFmtId="1" fontId="6" fillId="3" borderId="9" xfId="0" applyNumberFormat="1" applyFont="1" applyFill="1" applyBorder="1" applyAlignment="1">
      <alignment horizontal="center" wrapText="1"/>
    </xf>
    <xf numFmtId="0" fontId="7" fillId="3" borderId="9" xfId="0" applyNumberFormat="1" applyFont="1" applyFill="1" applyBorder="1" applyAlignment="1">
      <alignment vertical="top" wrapText="1"/>
    </xf>
    <xf numFmtId="0" fontId="8" fillId="3" borderId="9" xfId="0" applyNumberFormat="1" applyFont="1" applyFill="1" applyBorder="1" applyAlignment="1">
      <alignment vertical="top" wrapText="1"/>
    </xf>
    <xf numFmtId="0" fontId="9" fillId="3" borderId="9" xfId="0" applyNumberFormat="1" applyFont="1" applyFill="1" applyBorder="1" applyAlignment="1">
      <alignment vertical="top" wrapText="1"/>
    </xf>
    <xf numFmtId="0" fontId="11" fillId="3" borderId="13" xfId="0" applyNumberFormat="1" applyFont="1" applyFill="1" applyBorder="1" applyAlignment="1">
      <alignment horizontal="center"/>
    </xf>
    <xf numFmtId="0" fontId="7" fillId="3" borderId="9" xfId="0" applyNumberFormat="1" applyFont="1" applyFill="1" applyBorder="1" applyAlignment="1">
      <alignment horizontal="center" vertical="top" wrapText="1"/>
    </xf>
    <xf numFmtId="0" fontId="12" fillId="0" borderId="13" xfId="0" applyNumberFormat="1" applyFont="1" applyBorder="1" applyAlignment="1"/>
    <xf numFmtId="0" fontId="7" fillId="0" borderId="9" xfId="0" applyNumberFormat="1" applyFont="1" applyBorder="1" applyAlignment="1">
      <alignment horizontal="center" wrapText="1"/>
    </xf>
    <xf numFmtId="0" fontId="9" fillId="0" borderId="9" xfId="0" applyNumberFormat="1" applyFont="1" applyBorder="1" applyAlignment="1">
      <alignment horizontal="center" wrapText="1"/>
    </xf>
    <xf numFmtId="0" fontId="9" fillId="0" borderId="9" xfId="0" applyNumberFormat="1" applyFont="1" applyBorder="1" applyAlignment="1">
      <alignment vertical="top" wrapText="1"/>
    </xf>
    <xf numFmtId="1" fontId="12" fillId="3" borderId="13" xfId="0" applyNumberFormat="1" applyFont="1" applyFill="1" applyBorder="1" applyAlignment="1"/>
    <xf numFmtId="0" fontId="13" fillId="3" borderId="13" xfId="0" applyNumberFormat="1" applyFont="1" applyFill="1" applyBorder="1" applyAlignment="1">
      <alignment horizontal="center"/>
    </xf>
    <xf numFmtId="0" fontId="7" fillId="3" borderId="9" xfId="0" applyNumberFormat="1" applyFont="1" applyFill="1" applyBorder="1" applyAlignment="1">
      <alignment horizontal="center" wrapText="1"/>
    </xf>
    <xf numFmtId="0" fontId="9" fillId="3" borderId="9" xfId="0" applyNumberFormat="1" applyFont="1" applyFill="1" applyBorder="1" applyAlignment="1">
      <alignment horizontal="center" wrapText="1"/>
    </xf>
    <xf numFmtId="0" fontId="7" fillId="5" borderId="9" xfId="0" applyNumberFormat="1" applyFont="1" applyFill="1" applyBorder="1" applyAlignment="1">
      <alignment horizontal="center" wrapText="1"/>
    </xf>
    <xf numFmtId="0" fontId="9" fillId="5" borderId="9" xfId="0" applyNumberFormat="1" applyFont="1" applyFill="1" applyBorder="1" applyAlignment="1">
      <alignment horizontal="center" wrapText="1"/>
    </xf>
    <xf numFmtId="1" fontId="1" fillId="6" borderId="13" xfId="0" applyNumberFormat="1" applyFont="1" applyFill="1" applyBorder="1" applyAlignment="1">
      <alignment horizontal="center" wrapText="1"/>
    </xf>
    <xf numFmtId="1" fontId="12" fillId="6" borderId="14" xfId="0" applyNumberFormat="1" applyFont="1" applyFill="1" applyBorder="1" applyAlignment="1"/>
    <xf numFmtId="1" fontId="12" fillId="6" borderId="15" xfId="0" applyNumberFormat="1" applyFont="1" applyFill="1" applyBorder="1" applyAlignment="1"/>
    <xf numFmtId="1" fontId="2" fillId="6" borderId="15" xfId="0" applyNumberFormat="1" applyFont="1" applyFill="1" applyBorder="1" applyAlignment="1"/>
    <xf numFmtId="1" fontId="12" fillId="4" borderId="16" xfId="0" applyNumberFormat="1" applyFont="1" applyFill="1" applyBorder="1" applyAlignment="1"/>
    <xf numFmtId="1" fontId="1" fillId="4" borderId="18" xfId="0" applyNumberFormat="1" applyFont="1" applyFill="1" applyBorder="1" applyAlignment="1">
      <alignment horizontal="center" wrapText="1"/>
    </xf>
    <xf numFmtId="0" fontId="7" fillId="0" borderId="0" xfId="0" applyNumberFormat="1" applyFont="1" applyAlignment="1">
      <alignment vertical="top" wrapText="1"/>
    </xf>
    <xf numFmtId="0" fontId="8" fillId="0" borderId="0" xfId="0" applyNumberFormat="1" applyFont="1" applyAlignment="1">
      <alignment vertical="top" wrapText="1"/>
    </xf>
    <xf numFmtId="0" fontId="9" fillId="0" borderId="0" xfId="0" applyNumberFormat="1" applyFont="1" applyAlignment="1">
      <alignment vertical="top" wrapText="1"/>
    </xf>
    <xf numFmtId="12" fontId="9" fillId="0" borderId="9" xfId="0" applyNumberFormat="1" applyFont="1" applyBorder="1" applyAlignment="1">
      <alignment horizontal="center" wrapText="1"/>
    </xf>
    <xf numFmtId="2" fontId="9" fillId="0" borderId="9" xfId="0" applyNumberFormat="1" applyFont="1" applyBorder="1" applyAlignment="1">
      <alignment wrapText="1"/>
    </xf>
    <xf numFmtId="0" fontId="20" fillId="6" borderId="15" xfId="0" applyNumberFormat="1" applyFont="1" applyFill="1" applyBorder="1" applyAlignment="1"/>
    <xf numFmtId="1" fontId="16" fillId="5" borderId="9" xfId="0" applyNumberFormat="1" applyFont="1" applyFill="1" applyBorder="1" applyAlignment="1">
      <alignment horizontal="center" wrapText="1"/>
    </xf>
    <xf numFmtId="0" fontId="19" fillId="3" borderId="13" xfId="0" applyNumberFormat="1" applyFont="1" applyFill="1" applyBorder="1" applyAlignment="1">
      <alignment horizontal="center" vertical="top" wrapText="1"/>
    </xf>
    <xf numFmtId="0" fontId="17" fillId="8" borderId="8" xfId="0" applyNumberFormat="1" applyFont="1" applyFill="1" applyBorder="1" applyAlignment="1">
      <alignment horizontal="center" wrapText="1"/>
    </xf>
    <xf numFmtId="0" fontId="18" fillId="8" borderId="8" xfId="0" applyNumberFormat="1" applyFont="1" applyFill="1" applyBorder="1" applyAlignment="1">
      <alignment horizontal="center" wrapText="1"/>
    </xf>
    <xf numFmtId="0" fontId="18" fillId="8" borderId="8" xfId="0" applyNumberFormat="1" applyFont="1" applyFill="1" applyBorder="1" applyAlignment="1">
      <alignment horizontal="center" vertical="top" wrapText="1"/>
    </xf>
    <xf numFmtId="0" fontId="4" fillId="0" borderId="0" xfId="0" applyNumberFormat="1" applyFont="1" applyBorder="1" applyAlignment="1">
      <alignment vertical="top" wrapText="1"/>
    </xf>
    <xf numFmtId="0" fontId="7" fillId="0" borderId="0" xfId="0" applyNumberFormat="1" applyFont="1" applyBorder="1" applyAlignment="1">
      <alignment vertical="top" wrapText="1"/>
    </xf>
    <xf numFmtId="0" fontId="8" fillId="0" borderId="0" xfId="0" applyNumberFormat="1" applyFont="1" applyBorder="1" applyAlignment="1">
      <alignment vertical="top" wrapText="1"/>
    </xf>
    <xf numFmtId="0" fontId="9" fillId="0" borderId="0" xfId="0" applyNumberFormat="1" applyFont="1" applyBorder="1" applyAlignment="1">
      <alignment vertical="top" wrapText="1"/>
    </xf>
    <xf numFmtId="1" fontId="16" fillId="5" borderId="0" xfId="0" applyNumberFormat="1" applyFont="1" applyFill="1" applyBorder="1" applyAlignment="1">
      <alignment horizontal="center" wrapText="1"/>
    </xf>
    <xf numFmtId="0" fontId="7" fillId="0" borderId="0" xfId="0" applyNumberFormat="1" applyFont="1" applyBorder="1" applyAlignment="1">
      <alignment horizontal="center" wrapText="1"/>
    </xf>
    <xf numFmtId="0" fontId="9" fillId="0" borderId="0" xfId="0" applyNumberFormat="1" applyFont="1" applyBorder="1" applyAlignment="1">
      <alignment horizontal="center" wrapText="1"/>
    </xf>
    <xf numFmtId="0" fontId="9" fillId="0" borderId="0" xfId="0" applyNumberFormat="1" applyFont="1" applyBorder="1" applyAlignment="1">
      <alignment horizontal="center" vertical="top" wrapText="1"/>
    </xf>
    <xf numFmtId="1" fontId="12" fillId="0" borderId="0" xfId="0" applyNumberFormat="1" applyFont="1" applyBorder="1" applyAlignment="1"/>
    <xf numFmtId="0" fontId="12" fillId="0" borderId="21" xfId="0" applyNumberFormat="1" applyFont="1" applyBorder="1" applyAlignment="1"/>
    <xf numFmtId="1" fontId="16" fillId="5" borderId="21" xfId="0" applyNumberFormat="1" applyFont="1" applyFill="1" applyBorder="1" applyAlignment="1">
      <alignment horizontal="center" wrapText="1"/>
    </xf>
    <xf numFmtId="0" fontId="7" fillId="0" borderId="21" xfId="0" applyNumberFormat="1" applyFont="1" applyBorder="1" applyAlignment="1">
      <alignment horizontal="center" wrapText="1"/>
    </xf>
    <xf numFmtId="0" fontId="9" fillId="0" borderId="21" xfId="0" applyNumberFormat="1" applyFont="1" applyBorder="1" applyAlignment="1">
      <alignment horizontal="center" wrapText="1"/>
    </xf>
    <xf numFmtId="0" fontId="9" fillId="0" borderId="21" xfId="0" applyNumberFormat="1" applyFont="1" applyBorder="1" applyAlignment="1">
      <alignment horizontal="center" vertical="top" wrapText="1"/>
    </xf>
    <xf numFmtId="1" fontId="16" fillId="8" borderId="8" xfId="0" applyNumberFormat="1" applyFont="1" applyFill="1" applyBorder="1" applyAlignment="1">
      <alignment horizontal="center" wrapText="1"/>
    </xf>
    <xf numFmtId="1" fontId="12" fillId="6" borderId="17" xfId="0" applyNumberFormat="1" applyFont="1" applyFill="1" applyBorder="1" applyAlignment="1"/>
    <xf numFmtId="1" fontId="14" fillId="6" borderId="17" xfId="0" applyNumberFormat="1" applyFont="1" applyFill="1" applyBorder="1" applyAlignment="1">
      <alignment horizontal="center" vertical="center"/>
    </xf>
    <xf numFmtId="1" fontId="2" fillId="9" borderId="9" xfId="0" applyNumberFormat="1" applyFont="1" applyFill="1" applyBorder="1" applyAlignment="1">
      <alignment horizontal="center" vertical="center"/>
    </xf>
    <xf numFmtId="0" fontId="22" fillId="5" borderId="9" xfId="0" applyFont="1" applyFill="1" applyBorder="1" applyAlignment="1">
      <alignment horizontal="center"/>
    </xf>
    <xf numFmtId="0" fontId="18" fillId="10" borderId="9" xfId="1" applyFont="1" applyFill="1" applyBorder="1" applyAlignment="1" applyProtection="1">
      <alignment horizontal="center" wrapText="1"/>
    </xf>
    <xf numFmtId="0" fontId="0" fillId="0" borderId="9" xfId="0" applyBorder="1"/>
    <xf numFmtId="2" fontId="15" fillId="7" borderId="9" xfId="0" applyNumberFormat="1" applyFont="1" applyFill="1" applyBorder="1" applyAlignment="1">
      <alignment horizontal="right" vertical="center" wrapText="1"/>
    </xf>
    <xf numFmtId="1" fontId="6" fillId="3" borderId="1" xfId="0" applyNumberFormat="1" applyFont="1" applyFill="1" applyBorder="1" applyAlignment="1">
      <alignment horizontal="center" wrapText="1"/>
    </xf>
    <xf numFmtId="0" fontId="18" fillId="10" borderId="23" xfId="1" applyFont="1" applyFill="1" applyBorder="1" applyAlignment="1" applyProtection="1">
      <alignment horizontal="center" wrapText="1"/>
    </xf>
    <xf numFmtId="1" fontId="16" fillId="9" borderId="9" xfId="0" applyNumberFormat="1" applyFont="1" applyFill="1" applyBorder="1" applyAlignment="1">
      <alignment horizontal="center" wrapText="1"/>
    </xf>
    <xf numFmtId="0" fontId="7" fillId="9" borderId="9" xfId="0" applyNumberFormat="1" applyFont="1" applyFill="1" applyBorder="1" applyAlignment="1">
      <alignment horizontal="center" wrapText="1"/>
    </xf>
    <xf numFmtId="0" fontId="9" fillId="9" borderId="9" xfId="0" applyNumberFormat="1" applyFont="1" applyFill="1" applyBorder="1" applyAlignment="1">
      <alignment horizontal="center" wrapText="1"/>
    </xf>
    <xf numFmtId="12" fontId="9" fillId="9" borderId="9" xfId="0" applyNumberFormat="1" applyFont="1" applyFill="1" applyBorder="1" applyAlignment="1">
      <alignment horizontal="center" wrapText="1"/>
    </xf>
    <xf numFmtId="0" fontId="9" fillId="9" borderId="9" xfId="0" applyNumberFormat="1" applyFont="1" applyFill="1" applyBorder="1" applyAlignment="1">
      <alignment vertical="top" wrapText="1"/>
    </xf>
    <xf numFmtId="2" fontId="9" fillId="9" borderId="9" xfId="0" applyNumberFormat="1" applyFont="1" applyFill="1" applyBorder="1" applyAlignment="1">
      <alignment wrapText="1"/>
    </xf>
    <xf numFmtId="0" fontId="18" fillId="0" borderId="23" xfId="0" applyFont="1" applyBorder="1" applyAlignment="1">
      <alignment horizontal="center" vertical="top" wrapText="1"/>
    </xf>
    <xf numFmtId="49" fontId="18" fillId="10" borderId="23" xfId="1" applyNumberFormat="1" applyFont="1" applyFill="1" applyBorder="1" applyAlignment="1" applyProtection="1">
      <alignment horizontal="center" wrapText="1"/>
    </xf>
    <xf numFmtId="0" fontId="0" fillId="0" borderId="23" xfId="0" applyBorder="1" applyAlignment="1">
      <alignment horizontal="center"/>
    </xf>
    <xf numFmtId="49" fontId="21" fillId="10" borderId="24" xfId="1" applyNumberFormat="1" applyFont="1" applyFill="1" applyBorder="1" applyAlignment="1" applyProtection="1">
      <alignment horizontal="center" vertical="center" wrapText="1"/>
    </xf>
    <xf numFmtId="0" fontId="18" fillId="10" borderId="24" xfId="1" applyFont="1" applyFill="1" applyBorder="1" applyAlignment="1" applyProtection="1">
      <alignment horizontal="center" wrapText="1"/>
    </xf>
    <xf numFmtId="0" fontId="23" fillId="10" borderId="24" xfId="1" applyFont="1" applyFill="1" applyBorder="1" applyAlignment="1" applyProtection="1">
      <alignment horizontal="center" wrapText="1"/>
    </xf>
    <xf numFmtId="2" fontId="16" fillId="5" borderId="9" xfId="0" applyNumberFormat="1" applyFont="1" applyFill="1" applyBorder="1" applyAlignment="1">
      <alignment horizontal="center" wrapText="1"/>
    </xf>
    <xf numFmtId="0" fontId="0" fillId="9" borderId="9" xfId="0" applyFill="1" applyBorder="1"/>
    <xf numFmtId="49" fontId="21" fillId="10" borderId="24" xfId="1" applyNumberFormat="1" applyFont="1" applyFill="1" applyBorder="1" applyAlignment="1" applyProtection="1">
      <alignment horizontal="center" wrapText="1"/>
    </xf>
    <xf numFmtId="2" fontId="24" fillId="0" borderId="9" xfId="0" applyNumberFormat="1" applyFont="1" applyBorder="1" applyAlignment="1"/>
    <xf numFmtId="0" fontId="10" fillId="3" borderId="1" xfId="0" applyNumberFormat="1" applyFont="1" applyFill="1" applyBorder="1" applyAlignment="1">
      <alignment horizontal="center" wrapText="1"/>
    </xf>
    <xf numFmtId="0" fontId="18" fillId="0" borderId="9" xfId="0" applyFont="1" applyBorder="1"/>
    <xf numFmtId="49" fontId="18" fillId="10" borderId="9" xfId="1" applyNumberFormat="1" applyFont="1" applyFill="1" applyBorder="1" applyAlignment="1" applyProtection="1">
      <alignment horizontal="center" wrapText="1"/>
    </xf>
    <xf numFmtId="49" fontId="21" fillId="10" borderId="25" xfId="1" applyNumberFormat="1" applyFont="1" applyFill="1" applyBorder="1" applyAlignment="1" applyProtection="1">
      <alignment horizontal="center" wrapText="1"/>
    </xf>
    <xf numFmtId="0" fontId="22" fillId="5" borderId="9" xfId="0" applyFont="1" applyFill="1" applyBorder="1" applyAlignment="1"/>
    <xf numFmtId="0" fontId="18" fillId="10" borderId="25" xfId="1" applyFont="1" applyFill="1" applyBorder="1" applyAlignment="1" applyProtection="1">
      <alignment horizontal="center" wrapText="1"/>
    </xf>
    <xf numFmtId="0" fontId="25" fillId="9" borderId="9" xfId="0" applyFont="1" applyFill="1" applyBorder="1"/>
    <xf numFmtId="0" fontId="18" fillId="9" borderId="23" xfId="0" applyFont="1" applyFill="1" applyBorder="1" applyAlignment="1">
      <alignment horizontal="center" vertical="top" wrapText="1"/>
    </xf>
    <xf numFmtId="49" fontId="18" fillId="9" borderId="9" xfId="1" applyNumberFormat="1" applyFont="1" applyFill="1" applyBorder="1" applyAlignment="1" applyProtection="1">
      <alignment horizontal="center" wrapText="1"/>
    </xf>
    <xf numFmtId="49" fontId="21" fillId="9" borderId="25" xfId="1" applyNumberFormat="1" applyFont="1" applyFill="1" applyBorder="1" applyAlignment="1" applyProtection="1">
      <alignment horizontal="center" wrapText="1"/>
    </xf>
    <xf numFmtId="0" fontId="22" fillId="9" borderId="9" xfId="0" applyFont="1" applyFill="1" applyBorder="1" applyAlignment="1"/>
    <xf numFmtId="0" fontId="18" fillId="9" borderId="25" xfId="1" applyFont="1" applyFill="1" applyBorder="1" applyAlignment="1" applyProtection="1">
      <alignment horizontal="center" wrapText="1"/>
    </xf>
    <xf numFmtId="0" fontId="18" fillId="9" borderId="9" xfId="1" applyFont="1" applyFill="1" applyBorder="1" applyAlignment="1" applyProtection="1">
      <alignment horizontal="center" wrapText="1"/>
    </xf>
    <xf numFmtId="2" fontId="16" fillId="9" borderId="9" xfId="0" applyNumberFormat="1" applyFont="1" applyFill="1" applyBorder="1" applyAlignment="1">
      <alignment horizontal="center" wrapText="1"/>
    </xf>
    <xf numFmtId="0" fontId="18" fillId="9" borderId="24" xfId="1" applyFont="1" applyFill="1" applyBorder="1" applyAlignment="1" applyProtection="1">
      <alignment horizontal="center" wrapText="1"/>
    </xf>
    <xf numFmtId="0" fontId="18" fillId="9" borderId="23" xfId="1" applyFont="1" applyFill="1" applyBorder="1" applyAlignment="1" applyProtection="1">
      <alignment horizontal="center" wrapText="1"/>
    </xf>
    <xf numFmtId="0" fontId="25" fillId="9" borderId="0" xfId="0" applyFont="1" applyFill="1"/>
    <xf numFmtId="0" fontId="0" fillId="0" borderId="23" xfId="0" applyBorder="1"/>
    <xf numFmtId="0" fontId="22" fillId="5" borderId="23" xfId="0" applyFont="1" applyFill="1" applyBorder="1" applyAlignment="1"/>
    <xf numFmtId="0" fontId="25" fillId="9" borderId="9" xfId="1" applyFont="1" applyFill="1" applyBorder="1" applyAlignment="1" applyProtection="1">
      <alignment horizontal="left" wrapText="1"/>
    </xf>
    <xf numFmtId="49" fontId="18" fillId="9" borderId="23" xfId="1" applyNumberFormat="1" applyFont="1" applyFill="1" applyBorder="1" applyAlignment="1" applyProtection="1">
      <alignment horizontal="center" wrapText="1"/>
    </xf>
    <xf numFmtId="49" fontId="21" fillId="9" borderId="24" xfId="1" applyNumberFormat="1" applyFont="1" applyFill="1" applyBorder="1" applyAlignment="1" applyProtection="1">
      <alignment horizontal="center" wrapText="1"/>
    </xf>
    <xf numFmtId="0" fontId="22" fillId="9" borderId="23" xfId="0" applyFont="1" applyFill="1" applyBorder="1" applyAlignment="1"/>
    <xf numFmtId="0" fontId="0" fillId="9" borderId="23" xfId="0" applyFill="1" applyBorder="1"/>
    <xf numFmtId="0" fontId="25" fillId="9" borderId="23" xfId="1" applyFont="1" applyFill="1" applyBorder="1" applyAlignment="1" applyProtection="1">
      <alignment horizontal="left" wrapText="1"/>
    </xf>
    <xf numFmtId="1" fontId="12" fillId="0" borderId="21" xfId="0" applyNumberFormat="1" applyFont="1" applyBorder="1" applyAlignment="1"/>
    <xf numFmtId="0" fontId="18" fillId="5" borderId="23" xfId="1" applyFont="1" applyFill="1" applyBorder="1" applyAlignment="1" applyProtection="1">
      <alignment horizontal="center" wrapText="1"/>
    </xf>
    <xf numFmtId="0" fontId="26" fillId="0" borderId="9" xfId="0" applyFont="1" applyBorder="1" applyAlignment="1">
      <alignment vertical="center"/>
    </xf>
    <xf numFmtId="0" fontId="26" fillId="0" borderId="12" xfId="0" applyFont="1" applyBorder="1" applyAlignment="1">
      <alignment wrapText="1"/>
    </xf>
    <xf numFmtId="0" fontId="26" fillId="0" borderId="0" xfId="0" applyFont="1"/>
    <xf numFmtId="0" fontId="26" fillId="0" borderId="0" xfId="0" applyFont="1" applyAlignment="1">
      <alignment vertical="center"/>
    </xf>
    <xf numFmtId="0" fontId="26" fillId="0" borderId="0" xfId="0" applyFont="1" applyBorder="1"/>
    <xf numFmtId="0" fontId="28" fillId="0" borderId="0" xfId="0" applyFont="1" applyAlignment="1">
      <alignment horizontal="justify" vertical="center"/>
    </xf>
    <xf numFmtId="0" fontId="28" fillId="0" borderId="0" xfId="0" applyFont="1" applyAlignment="1">
      <alignment horizontal="justify" vertical="center" wrapText="1"/>
    </xf>
    <xf numFmtId="0" fontId="35" fillId="0" borderId="0" xfId="0" applyFont="1" applyAlignment="1">
      <alignment horizontal="justify" vertical="center" wrapText="1"/>
    </xf>
    <xf numFmtId="0" fontId="33" fillId="0" borderId="0" xfId="0" applyFont="1" applyAlignment="1">
      <alignment horizontal="justify" vertical="center"/>
    </xf>
    <xf numFmtId="0" fontId="30" fillId="0" borderId="0" xfId="0" applyFont="1" applyAlignment="1">
      <alignment horizontal="justify" vertical="center"/>
    </xf>
    <xf numFmtId="0" fontId="39" fillId="13" borderId="31" xfId="0" applyFont="1" applyFill="1" applyBorder="1" applyAlignment="1">
      <alignment horizontal="center" vertical="center"/>
    </xf>
    <xf numFmtId="0" fontId="19" fillId="0" borderId="9" xfId="0" applyFont="1" applyBorder="1"/>
    <xf numFmtId="0" fontId="18" fillId="0" borderId="25" xfId="1" applyFont="1" applyFill="1" applyBorder="1" applyAlignment="1" applyProtection="1">
      <alignment horizontal="center" wrapText="1"/>
    </xf>
    <xf numFmtId="0" fontId="18" fillId="0" borderId="9" xfId="1" applyFont="1" applyFill="1" applyBorder="1" applyAlignment="1" applyProtection="1">
      <alignment horizontal="center" wrapText="1"/>
    </xf>
    <xf numFmtId="0" fontId="18" fillId="14" borderId="27" xfId="0" applyFont="1" applyFill="1" applyBorder="1" applyAlignment="1">
      <alignment horizontal="center" vertical="center" wrapText="1"/>
    </xf>
    <xf numFmtId="0" fontId="18" fillId="14" borderId="27" xfId="1" applyFont="1" applyFill="1" applyBorder="1" applyAlignment="1" applyProtection="1">
      <alignment horizontal="center" vertical="center" wrapText="1"/>
    </xf>
    <xf numFmtId="0" fontId="18" fillId="10" borderId="27" xfId="1" applyFont="1" applyFill="1" applyBorder="1" applyAlignment="1" applyProtection="1">
      <alignment horizontal="center" vertical="center" wrapText="1"/>
    </xf>
    <xf numFmtId="0" fontId="0" fillId="0" borderId="0" xfId="0" applyFont="1" applyAlignment="1">
      <alignment vertical="center" wrapText="1"/>
    </xf>
    <xf numFmtId="0" fontId="39" fillId="13" borderId="8" xfId="0" applyFont="1" applyFill="1" applyBorder="1" applyAlignment="1">
      <alignment horizontal="center" vertical="center"/>
    </xf>
    <xf numFmtId="0" fontId="18" fillId="0" borderId="27" xfId="0" applyFont="1" applyFill="1" applyBorder="1" applyAlignment="1">
      <alignment horizontal="left" vertical="center" wrapText="1"/>
    </xf>
    <xf numFmtId="0" fontId="18" fillId="14" borderId="27" xfId="0" applyFont="1" applyFill="1" applyBorder="1" applyAlignment="1" applyProtection="1">
      <alignment vertical="center"/>
    </xf>
    <xf numFmtId="0" fontId="18" fillId="0" borderId="27" xfId="0" applyFont="1" applyFill="1" applyBorder="1" applyAlignment="1" applyProtection="1">
      <alignment vertical="center"/>
    </xf>
    <xf numFmtId="0" fontId="4" fillId="0" borderId="0" xfId="0" applyNumberFormat="1" applyFont="1" applyBorder="1" applyAlignment="1">
      <alignment vertical="center" wrapText="1"/>
    </xf>
    <xf numFmtId="0" fontId="4" fillId="0" borderId="0" xfId="0" applyNumberFormat="1" applyFont="1" applyAlignment="1">
      <alignment vertical="center" wrapText="1"/>
    </xf>
    <xf numFmtId="0" fontId="26" fillId="14" borderId="27" xfId="0" applyFont="1" applyFill="1" applyBorder="1" applyAlignment="1">
      <alignment horizontal="center" vertical="center"/>
    </xf>
    <xf numFmtId="0" fontId="4" fillId="0" borderId="0" xfId="0" applyNumberFormat="1" applyFont="1" applyAlignment="1">
      <alignment horizontal="center" vertical="center" wrapText="1"/>
    </xf>
    <xf numFmtId="0" fontId="18" fillId="0" borderId="27" xfId="0" applyFont="1" applyBorder="1" applyAlignment="1">
      <alignment horizontal="center" vertical="center" wrapText="1"/>
    </xf>
    <xf numFmtId="0" fontId="18" fillId="0" borderId="27" xfId="0" applyFont="1" applyFill="1" applyBorder="1" applyAlignment="1">
      <alignment horizontal="justify" vertical="center" wrapText="1"/>
    </xf>
    <xf numFmtId="0" fontId="6" fillId="5" borderId="9" xfId="0" applyNumberFormat="1" applyFont="1" applyFill="1" applyBorder="1" applyAlignment="1">
      <alignment horizontal="center" vertical="center" wrapText="1"/>
    </xf>
    <xf numFmtId="0" fontId="56" fillId="0" borderId="9" xfId="0" applyFont="1" applyFill="1" applyBorder="1" applyAlignment="1">
      <alignment horizontal="center" vertical="center"/>
    </xf>
    <xf numFmtId="0" fontId="0" fillId="0" borderId="9" xfId="0" applyBorder="1" applyAlignment="1">
      <alignment horizontal="center" vertical="center"/>
    </xf>
    <xf numFmtId="0" fontId="18" fillId="0" borderId="9" xfId="1" applyFont="1" applyFill="1" applyBorder="1" applyAlignment="1" applyProtection="1">
      <alignment horizontal="left" vertical="center" wrapText="1"/>
    </xf>
    <xf numFmtId="1" fontId="1" fillId="48" borderId="9" xfId="0" applyNumberFormat="1" applyFont="1" applyFill="1" applyBorder="1" applyAlignment="1">
      <alignment horizontal="center" vertical="center" wrapText="1"/>
    </xf>
    <xf numFmtId="0" fontId="39" fillId="48" borderId="9" xfId="0" applyFont="1" applyFill="1" applyBorder="1" applyAlignment="1">
      <alignment horizontal="center" vertical="center"/>
    </xf>
    <xf numFmtId="0" fontId="39" fillId="12" borderId="31" xfId="0" applyFont="1" applyFill="1" applyBorder="1" applyAlignment="1">
      <alignment horizontal="center" vertical="center"/>
    </xf>
    <xf numFmtId="0" fontId="39" fillId="12" borderId="31" xfId="0" applyFont="1" applyFill="1" applyBorder="1" applyAlignment="1">
      <alignment horizontal="center" vertical="center" wrapText="1"/>
    </xf>
    <xf numFmtId="0" fontId="39" fillId="12" borderId="8" xfId="0" applyFont="1" applyFill="1" applyBorder="1" applyAlignment="1">
      <alignment horizontal="center" vertical="center"/>
    </xf>
    <xf numFmtId="0" fontId="39" fillId="13" borderId="31" xfId="0" applyFont="1" applyFill="1" applyBorder="1" applyAlignment="1">
      <alignment horizontal="center" vertical="center" wrapText="1"/>
    </xf>
    <xf numFmtId="0" fontId="18" fillId="0" borderId="27" xfId="0" applyFont="1" applyFill="1" applyBorder="1" applyAlignment="1" applyProtection="1">
      <alignment horizontal="center" vertical="center" wrapText="1"/>
    </xf>
    <xf numFmtId="0" fontId="0" fillId="11" borderId="9" xfId="0" applyFill="1" applyBorder="1" applyAlignment="1">
      <alignment horizontal="right" wrapText="1"/>
    </xf>
    <xf numFmtId="0" fontId="26" fillId="0" borderId="9" xfId="0" applyFont="1" applyBorder="1" applyAlignment="1">
      <alignment horizontal="center" vertical="center" wrapText="1"/>
    </xf>
    <xf numFmtId="0" fontId="0" fillId="0" borderId="0" xfId="0" applyAlignment="1">
      <alignment horizontal="right" wrapText="1"/>
    </xf>
    <xf numFmtId="15" fontId="0" fillId="11" borderId="9" xfId="0" applyNumberFormat="1" applyFill="1" applyBorder="1" applyAlignment="1">
      <alignment horizontal="right" wrapText="1"/>
    </xf>
    <xf numFmtId="0" fontId="0" fillId="5" borderId="0" xfId="0" applyFill="1" applyBorder="1" applyAlignment="1">
      <alignment horizontal="right" wrapText="1"/>
    </xf>
    <xf numFmtId="0" fontId="28" fillId="0" borderId="0" xfId="0" applyFont="1" applyAlignment="1">
      <alignment horizontal="right" vertical="center" wrapText="1"/>
    </xf>
    <xf numFmtId="15" fontId="0" fillId="11" borderId="12" xfId="0" applyNumberFormat="1" applyFill="1" applyBorder="1" applyAlignment="1">
      <alignment horizontal="right" vertical="center" wrapText="1"/>
    </xf>
    <xf numFmtId="1" fontId="1" fillId="48" borderId="48" xfId="0" applyNumberFormat="1" applyFont="1" applyFill="1" applyBorder="1" applyAlignment="1">
      <alignment horizontal="center" vertical="center" wrapText="1"/>
    </xf>
    <xf numFmtId="0" fontId="39" fillId="12" borderId="50" xfId="0" applyFont="1" applyFill="1" applyBorder="1" applyAlignment="1">
      <alignment horizontal="center" vertical="center" wrapText="1"/>
    </xf>
    <xf numFmtId="0" fontId="39" fillId="48" borderId="49" xfId="0" applyFont="1" applyFill="1" applyBorder="1" applyAlignment="1">
      <alignment horizontal="center" vertical="center"/>
    </xf>
    <xf numFmtId="0" fontId="39" fillId="12" borderId="50" xfId="0" applyFont="1" applyFill="1" applyBorder="1" applyAlignment="1">
      <alignment horizontal="center" vertical="center"/>
    </xf>
    <xf numFmtId="1" fontId="1" fillId="48" borderId="44" xfId="0" applyNumberFormat="1" applyFont="1" applyFill="1" applyBorder="1" applyAlignment="1">
      <alignment horizontal="center" vertical="center" wrapText="1"/>
    </xf>
    <xf numFmtId="1" fontId="1" fillId="48" borderId="45" xfId="0" applyNumberFormat="1" applyFont="1" applyFill="1" applyBorder="1" applyAlignment="1">
      <alignment horizontal="center" vertical="center" wrapText="1"/>
    </xf>
    <xf numFmtId="0" fontId="18" fillId="14" borderId="44" xfId="1" applyFont="1" applyFill="1" applyBorder="1" applyAlignment="1" applyProtection="1">
      <alignment horizontal="center" vertical="center" wrapText="1"/>
    </xf>
    <xf numFmtId="0" fontId="18" fillId="14" borderId="45" xfId="1" applyFont="1" applyFill="1" applyBorder="1" applyAlignment="1" applyProtection="1">
      <alignment horizontal="center" vertical="center" wrapText="1"/>
    </xf>
    <xf numFmtId="1" fontId="1" fillId="48" borderId="27" xfId="0" applyNumberFormat="1" applyFont="1" applyFill="1" applyBorder="1" applyAlignment="1">
      <alignment horizontal="center" vertical="center" wrapText="1"/>
    </xf>
    <xf numFmtId="0" fontId="18" fillId="10" borderId="44" xfId="1" applyFont="1" applyFill="1" applyBorder="1" applyAlignment="1" applyProtection="1">
      <alignment horizontal="center" vertical="center" wrapText="1"/>
    </xf>
    <xf numFmtId="0" fontId="18" fillId="10" borderId="45" xfId="1" applyFont="1" applyFill="1" applyBorder="1" applyAlignment="1" applyProtection="1">
      <alignment horizontal="center" vertical="center" wrapText="1"/>
    </xf>
    <xf numFmtId="0" fontId="39" fillId="13" borderId="57" xfId="0" applyFont="1" applyFill="1" applyBorder="1" applyAlignment="1">
      <alignment horizontal="center" vertical="center"/>
    </xf>
    <xf numFmtId="1" fontId="1" fillId="48" borderId="58" xfId="0" applyNumberFormat="1" applyFont="1" applyFill="1" applyBorder="1" applyAlignment="1">
      <alignment horizontal="center" vertical="center" wrapText="1"/>
    </xf>
    <xf numFmtId="0" fontId="18" fillId="10" borderId="58" xfId="1" applyFont="1" applyFill="1" applyBorder="1" applyAlignment="1" applyProtection="1">
      <alignment horizontal="center" vertical="center" wrapText="1"/>
    </xf>
    <xf numFmtId="1" fontId="1" fillId="48" borderId="63" xfId="0" applyNumberFormat="1" applyFont="1" applyFill="1" applyBorder="1" applyAlignment="1">
      <alignment horizontal="center" vertical="center" wrapText="1"/>
    </xf>
    <xf numFmtId="1" fontId="1" fillId="48" borderId="64" xfId="0" applyNumberFormat="1" applyFont="1" applyFill="1" applyBorder="1" applyAlignment="1">
      <alignment horizontal="center" vertical="center" wrapText="1"/>
    </xf>
    <xf numFmtId="0" fontId="18" fillId="10" borderId="63" xfId="1" applyFont="1" applyFill="1" applyBorder="1" applyAlignment="1" applyProtection="1">
      <alignment horizontal="center" vertical="center" wrapText="1"/>
    </xf>
    <xf numFmtId="0" fontId="18" fillId="10" borderId="64" xfId="1" applyFont="1" applyFill="1" applyBorder="1" applyAlignment="1" applyProtection="1">
      <alignment horizontal="center" vertical="center" wrapText="1"/>
    </xf>
    <xf numFmtId="0" fontId="18" fillId="49" borderId="51" xfId="1" applyFont="1" applyFill="1" applyBorder="1" applyAlignment="1" applyProtection="1">
      <alignment horizontal="center" vertical="center" wrapText="1"/>
    </xf>
    <xf numFmtId="0" fontId="18" fillId="49" borderId="52" xfId="1" applyFont="1" applyFill="1" applyBorder="1" applyAlignment="1" applyProtection="1">
      <alignment horizontal="center" vertical="center" wrapText="1"/>
    </xf>
    <xf numFmtId="0" fontId="18" fillId="49" borderId="63" xfId="1" applyFont="1" applyFill="1" applyBorder="1" applyAlignment="1" applyProtection="1">
      <alignment horizontal="center" vertical="center" wrapText="1"/>
    </xf>
    <xf numFmtId="0" fontId="18" fillId="49" borderId="64" xfId="1" applyFont="1" applyFill="1" applyBorder="1" applyAlignment="1" applyProtection="1">
      <alignment horizontal="center" vertical="center" wrapText="1"/>
    </xf>
    <xf numFmtId="0" fontId="62" fillId="3" borderId="27" xfId="0" applyFont="1" applyFill="1" applyBorder="1" applyAlignment="1">
      <alignment horizontal="center" vertical="center"/>
    </xf>
    <xf numFmtId="0" fontId="19" fillId="3" borderId="27" xfId="0" applyFont="1" applyFill="1" applyBorder="1" applyAlignment="1">
      <alignment vertical="center" wrapText="1"/>
    </xf>
    <xf numFmtId="0" fontId="19" fillId="3" borderId="27" xfId="0" applyFont="1" applyFill="1" applyBorder="1" applyAlignment="1">
      <alignment horizontal="center" vertical="center" wrapText="1"/>
    </xf>
    <xf numFmtId="0" fontId="18" fillId="3" borderId="27" xfId="0" applyFont="1" applyFill="1" applyBorder="1" applyAlignment="1">
      <alignment horizontal="center" vertical="center" wrapText="1"/>
    </xf>
    <xf numFmtId="0" fontId="18" fillId="3" borderId="44" xfId="1" applyFont="1" applyFill="1" applyBorder="1" applyAlignment="1" applyProtection="1">
      <alignment horizontal="center" vertical="center" wrapText="1"/>
    </xf>
    <xf numFmtId="0" fontId="18" fillId="3" borderId="27" xfId="1" applyFont="1" applyFill="1" applyBorder="1" applyAlignment="1" applyProtection="1">
      <alignment horizontal="center" vertical="center" wrapText="1"/>
    </xf>
    <xf numFmtId="0" fontId="18" fillId="3" borderId="45" xfId="1" applyFont="1" applyFill="1" applyBorder="1" applyAlignment="1" applyProtection="1">
      <alignment horizontal="center" vertical="center" wrapText="1"/>
    </xf>
    <xf numFmtId="0" fontId="18" fillId="3" borderId="51" xfId="1" applyFont="1" applyFill="1" applyBorder="1" applyAlignment="1" applyProtection="1">
      <alignment horizontal="center" vertical="center" wrapText="1"/>
    </xf>
    <xf numFmtId="0" fontId="18" fillId="3" borderId="52" xfId="1" applyFont="1" applyFill="1" applyBorder="1" applyAlignment="1" applyProtection="1">
      <alignment horizontal="center" vertical="center" wrapText="1"/>
    </xf>
    <xf numFmtId="0" fontId="63" fillId="3" borderId="50" xfId="0" applyFont="1" applyFill="1" applyBorder="1" applyAlignment="1">
      <alignment horizontal="center" vertical="center"/>
    </xf>
    <xf numFmtId="0" fontId="63" fillId="3" borderId="31" xfId="0" applyFont="1" applyFill="1" applyBorder="1" applyAlignment="1">
      <alignment horizontal="center" vertical="center"/>
    </xf>
    <xf numFmtId="0" fontId="63" fillId="3" borderId="57" xfId="0" applyFont="1" applyFill="1" applyBorder="1" applyAlignment="1">
      <alignment horizontal="center" vertical="center"/>
    </xf>
    <xf numFmtId="0" fontId="63" fillId="3" borderId="51" xfId="0" applyFont="1" applyFill="1" applyBorder="1" applyAlignment="1">
      <alignment horizontal="center" vertical="center"/>
    </xf>
    <xf numFmtId="0" fontId="63" fillId="3" borderId="52" xfId="0" applyFont="1" applyFill="1" applyBorder="1" applyAlignment="1">
      <alignment horizontal="center" vertical="center"/>
    </xf>
    <xf numFmtId="0" fontId="19" fillId="14" borderId="27" xfId="0" applyFont="1" applyFill="1" applyBorder="1" applyAlignment="1">
      <alignment vertical="center"/>
    </xf>
    <xf numFmtId="0" fontId="18" fillId="0" borderId="9" xfId="0" applyFont="1" applyFill="1" applyBorder="1" applyAlignment="1">
      <alignment horizontal="left" vertical="center" wrapText="1"/>
    </xf>
    <xf numFmtId="0" fontId="18" fillId="0" borderId="9" xfId="0" applyFont="1" applyFill="1" applyBorder="1" applyAlignment="1" applyProtection="1">
      <alignment vertical="center"/>
    </xf>
    <xf numFmtId="0" fontId="18" fillId="0" borderId="9" xfId="0" applyFont="1" applyBorder="1" applyAlignment="1">
      <alignment horizontal="center" vertical="center" wrapText="1"/>
    </xf>
    <xf numFmtId="0" fontId="18" fillId="10" borderId="9" xfId="1" applyFont="1" applyFill="1" applyBorder="1" applyAlignment="1" applyProtection="1">
      <alignment horizontal="center" vertical="center" wrapText="1"/>
    </xf>
    <xf numFmtId="0" fontId="39" fillId="13" borderId="57" xfId="0" applyFont="1" applyFill="1" applyBorder="1" applyAlignment="1">
      <alignment horizontal="center" vertical="center" wrapText="1"/>
    </xf>
    <xf numFmtId="0" fontId="39" fillId="48" borderId="49" xfId="0" applyFont="1" applyFill="1" applyBorder="1" applyAlignment="1">
      <alignment horizontal="center" vertical="center" wrapText="1"/>
    </xf>
    <xf numFmtId="0" fontId="39" fillId="48" borderId="9" xfId="0" applyFont="1" applyFill="1" applyBorder="1" applyAlignment="1">
      <alignment horizontal="center" vertical="center" wrapText="1"/>
    </xf>
    <xf numFmtId="0" fontId="39" fillId="48" borderId="48" xfId="0" applyFont="1" applyFill="1" applyBorder="1" applyAlignment="1">
      <alignment horizontal="center" vertical="center" wrapText="1"/>
    </xf>
    <xf numFmtId="0" fontId="39" fillId="48" borderId="63" xfId="0" applyFont="1" applyFill="1" applyBorder="1" applyAlignment="1">
      <alignment horizontal="center" vertical="center" wrapText="1"/>
    </xf>
    <xf numFmtId="0" fontId="39" fillId="48" borderId="64" xfId="0" applyFont="1" applyFill="1" applyBorder="1" applyAlignment="1">
      <alignment horizontal="center" vertical="center" wrapText="1"/>
    </xf>
    <xf numFmtId="0" fontId="63" fillId="3" borderId="50" xfId="0" applyFont="1" applyFill="1" applyBorder="1" applyAlignment="1">
      <alignment horizontal="center" vertical="center" wrapText="1"/>
    </xf>
    <xf numFmtId="0" fontId="63" fillId="3" borderId="31" xfId="0" applyFont="1" applyFill="1" applyBorder="1" applyAlignment="1">
      <alignment horizontal="center" vertical="center" wrapText="1"/>
    </xf>
    <xf numFmtId="0" fontId="63" fillId="3" borderId="57" xfId="0" applyFont="1" applyFill="1" applyBorder="1" applyAlignment="1">
      <alignment horizontal="center" vertical="center" wrapText="1"/>
    </xf>
    <xf numFmtId="0" fontId="63" fillId="3" borderId="66" xfId="0" applyFont="1" applyFill="1" applyBorder="1" applyAlignment="1">
      <alignment horizontal="center" vertical="center" wrapText="1"/>
    </xf>
    <xf numFmtId="0" fontId="63" fillId="3" borderId="67" xfId="0" applyFont="1" applyFill="1" applyBorder="1" applyAlignment="1">
      <alignment horizontal="center" vertical="center" wrapText="1"/>
    </xf>
    <xf numFmtId="0" fontId="39" fillId="13" borderId="66" xfId="0" applyFont="1" applyFill="1" applyBorder="1" applyAlignment="1">
      <alignment horizontal="center" vertical="center" wrapText="1"/>
    </xf>
    <xf numFmtId="0" fontId="39" fillId="13" borderId="67" xfId="0" applyFont="1" applyFill="1" applyBorder="1" applyAlignment="1">
      <alignment horizontal="center" vertical="center" wrapText="1"/>
    </xf>
    <xf numFmtId="0" fontId="39" fillId="12" borderId="9" xfId="0" applyFont="1" applyFill="1" applyBorder="1" applyAlignment="1">
      <alignment horizontal="center" vertical="center" wrapText="1"/>
    </xf>
    <xf numFmtId="0" fontId="39" fillId="13" borderId="9" xfId="0" applyFont="1" applyFill="1" applyBorder="1" applyAlignment="1">
      <alignment horizontal="center" vertical="center" wrapText="1"/>
    </xf>
    <xf numFmtId="0" fontId="39" fillId="13" borderId="63" xfId="0" applyFont="1" applyFill="1" applyBorder="1" applyAlignment="1">
      <alignment horizontal="center" vertical="center" wrapText="1"/>
    </xf>
    <xf numFmtId="0" fontId="39" fillId="13" borderId="64" xfId="0" applyFont="1" applyFill="1" applyBorder="1" applyAlignment="1">
      <alignment horizontal="center" vertical="center" wrapText="1"/>
    </xf>
    <xf numFmtId="0" fontId="39" fillId="12" borderId="65" xfId="0" applyFont="1" applyFill="1" applyBorder="1" applyAlignment="1">
      <alignment horizontal="center" vertical="center" wrapText="1"/>
    </xf>
    <xf numFmtId="0" fontId="39" fillId="13" borderId="58" xfId="0" applyFont="1" applyFill="1" applyBorder="1" applyAlignment="1">
      <alignment horizontal="center" vertical="center" wrapText="1"/>
    </xf>
    <xf numFmtId="0" fontId="62" fillId="3" borderId="9" xfId="0" applyFont="1" applyFill="1" applyBorder="1" applyAlignment="1">
      <alignment horizontal="center" vertical="center"/>
    </xf>
    <xf numFmtId="0" fontId="19" fillId="3" borderId="9" xfId="0" applyFont="1" applyFill="1" applyBorder="1" applyAlignment="1">
      <alignment vertical="center" wrapText="1"/>
    </xf>
    <xf numFmtId="0" fontId="19" fillId="3" borderId="9"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63" xfId="1" applyFont="1" applyFill="1" applyBorder="1" applyAlignment="1" applyProtection="1">
      <alignment horizontal="center" vertical="center" wrapText="1"/>
    </xf>
    <xf numFmtId="0" fontId="18" fillId="3" borderId="9" xfId="1" applyFont="1" applyFill="1" applyBorder="1" applyAlignment="1" applyProtection="1">
      <alignment horizontal="center" vertical="center" wrapText="1"/>
    </xf>
    <xf numFmtId="0" fontId="18" fillId="3" borderId="64" xfId="1" applyFont="1" applyFill="1" applyBorder="1" applyAlignment="1" applyProtection="1">
      <alignment horizontal="center" vertical="center" wrapText="1"/>
    </xf>
    <xf numFmtId="0" fontId="63" fillId="3" borderId="65" xfId="0" applyFont="1" applyFill="1" applyBorder="1" applyAlignment="1">
      <alignment horizontal="center" vertical="center"/>
    </xf>
    <xf numFmtId="0" fontId="63" fillId="3" borderId="9" xfId="0" applyFont="1" applyFill="1" applyBorder="1" applyAlignment="1">
      <alignment horizontal="center" vertical="center"/>
    </xf>
    <xf numFmtId="0" fontId="63" fillId="3" borderId="58" xfId="0" applyFont="1" applyFill="1" applyBorder="1" applyAlignment="1">
      <alignment horizontal="center" vertical="center"/>
    </xf>
    <xf numFmtId="1" fontId="19" fillId="12" borderId="19" xfId="0" applyNumberFormat="1" applyFont="1" applyFill="1" applyBorder="1" applyAlignment="1">
      <alignment horizontal="center" vertical="center" wrapText="1"/>
    </xf>
    <xf numFmtId="0" fontId="19" fillId="50" borderId="63" xfId="252" applyFont="1" applyFill="1" applyBorder="1" applyAlignment="1">
      <alignment horizontal="center" vertical="center" wrapText="1"/>
    </xf>
    <xf numFmtId="0" fontId="19" fillId="50" borderId="64" xfId="252" applyFont="1" applyFill="1" applyBorder="1" applyAlignment="1">
      <alignment horizontal="center" vertical="center" wrapText="1"/>
    </xf>
    <xf numFmtId="0" fontId="18" fillId="14" borderId="51" xfId="1" applyFont="1" applyFill="1" applyBorder="1" applyAlignment="1" applyProtection="1">
      <alignment horizontal="center" vertical="center" wrapText="1"/>
    </xf>
    <xf numFmtId="0" fontId="18" fillId="14" borderId="52" xfId="1" applyFont="1" applyFill="1" applyBorder="1" applyAlignment="1" applyProtection="1">
      <alignment horizontal="center" vertical="center" wrapText="1"/>
    </xf>
    <xf numFmtId="0" fontId="19" fillId="50" borderId="44" xfId="252" applyFont="1" applyFill="1" applyBorder="1" applyAlignment="1">
      <alignment horizontal="center" vertical="center" wrapText="1"/>
    </xf>
    <xf numFmtId="0" fontId="19" fillId="50" borderId="45" xfId="252" applyFont="1" applyFill="1" applyBorder="1" applyAlignment="1">
      <alignment horizontal="center" vertical="center" wrapText="1"/>
    </xf>
    <xf numFmtId="0" fontId="18" fillId="14" borderId="27" xfId="0" applyFont="1" applyFill="1" applyBorder="1" applyAlignment="1" applyProtection="1">
      <alignment horizontal="center" vertical="center" wrapText="1"/>
    </xf>
    <xf numFmtId="0" fontId="18" fillId="0" borderId="9" xfId="0" applyFont="1" applyFill="1" applyBorder="1" applyAlignment="1" applyProtection="1">
      <alignment horizontal="center" vertical="center" wrapText="1"/>
    </xf>
    <xf numFmtId="0" fontId="18" fillId="3" borderId="27" xfId="1" applyNumberFormat="1" applyFont="1" applyFill="1" applyBorder="1" applyAlignment="1" applyProtection="1">
      <alignment horizontal="center" vertical="center" wrapText="1"/>
    </xf>
    <xf numFmtId="0" fontId="18" fillId="14" borderId="27" xfId="1" applyNumberFormat="1" applyFont="1" applyFill="1" applyBorder="1" applyAlignment="1" applyProtection="1">
      <alignment horizontal="center" vertical="center" wrapText="1"/>
    </xf>
    <xf numFmtId="0" fontId="18" fillId="14" borderId="48" xfId="1" applyNumberFormat="1" applyFont="1" applyFill="1" applyBorder="1" applyAlignment="1" applyProtection="1">
      <alignment horizontal="center" vertical="center" wrapText="1"/>
    </xf>
    <xf numFmtId="0" fontId="18" fillId="10" borderId="27" xfId="1" applyNumberFormat="1" applyFont="1" applyFill="1" applyBorder="1" applyAlignment="1" applyProtection="1">
      <alignment horizontal="center" vertical="center" wrapText="1"/>
    </xf>
    <xf numFmtId="0" fontId="18" fillId="10" borderId="48" xfId="1" applyNumberFormat="1" applyFont="1" applyFill="1" applyBorder="1" applyAlignment="1" applyProtection="1">
      <alignment horizontal="center" vertical="center" wrapText="1"/>
    </xf>
    <xf numFmtId="0" fontId="0" fillId="0" borderId="27" xfId="0" applyNumberFormat="1" applyBorder="1" applyAlignment="1">
      <alignment horizontal="center" vertical="center"/>
    </xf>
    <xf numFmtId="0" fontId="0" fillId="0" borderId="48" xfId="0" applyNumberFormat="1" applyBorder="1" applyAlignment="1">
      <alignment horizontal="center" vertical="center"/>
    </xf>
    <xf numFmtId="0" fontId="0" fillId="0" borderId="9" xfId="0" applyNumberFormat="1" applyBorder="1" applyAlignment="1">
      <alignment horizontal="center" vertical="center"/>
    </xf>
    <xf numFmtId="0" fontId="0" fillId="0" borderId="58" xfId="0" applyNumberFormat="1" applyBorder="1" applyAlignment="1">
      <alignment horizontal="center" vertical="center"/>
    </xf>
    <xf numFmtId="0" fontId="19" fillId="3" borderId="27" xfId="1" applyNumberFormat="1" applyFont="1" applyFill="1" applyBorder="1" applyAlignment="1" applyProtection="1">
      <alignment horizontal="center" vertical="center" wrapText="1"/>
    </xf>
    <xf numFmtId="0" fontId="18" fillId="10" borderId="9" xfId="1" applyNumberFormat="1" applyFont="1" applyFill="1" applyBorder="1" applyAlignment="1" applyProtection="1">
      <alignment horizontal="center" vertical="center" wrapText="1"/>
    </xf>
    <xf numFmtId="0" fontId="18" fillId="10" borderId="58" xfId="1" applyNumberFormat="1" applyFont="1" applyFill="1" applyBorder="1" applyAlignment="1" applyProtection="1">
      <alignment horizontal="center" vertical="center" wrapText="1"/>
    </xf>
    <xf numFmtId="0" fontId="19" fillId="3" borderId="9" xfId="1" applyNumberFormat="1" applyFont="1" applyFill="1" applyBorder="1" applyAlignment="1" applyProtection="1">
      <alignment horizontal="center" vertical="center" wrapText="1"/>
    </xf>
    <xf numFmtId="0" fontId="19" fillId="3" borderId="58" xfId="1" applyNumberFormat="1" applyFont="1" applyFill="1" applyBorder="1" applyAlignment="1" applyProtection="1">
      <alignment horizontal="center" vertical="center" wrapText="1"/>
    </xf>
    <xf numFmtId="1" fontId="16" fillId="9" borderId="56" xfId="0" applyNumberFormat="1" applyFont="1" applyFill="1" applyBorder="1" applyAlignment="1">
      <alignment vertical="center" wrapText="1"/>
    </xf>
    <xf numFmtId="1" fontId="19" fillId="12" borderId="68" xfId="0" applyNumberFormat="1" applyFont="1" applyFill="1" applyBorder="1" applyAlignment="1">
      <alignment horizontal="center" vertical="center" wrapText="1"/>
    </xf>
    <xf numFmtId="1" fontId="19" fillId="12" borderId="9" xfId="0" applyNumberFormat="1" applyFont="1" applyFill="1" applyBorder="1" applyAlignment="1">
      <alignment horizontal="center" vertical="center" wrapText="1"/>
    </xf>
    <xf numFmtId="1" fontId="16" fillId="9" borderId="9" xfId="0" applyNumberFormat="1" applyFont="1" applyFill="1" applyBorder="1" applyAlignment="1">
      <alignment vertical="center" wrapText="1"/>
    </xf>
    <xf numFmtId="1" fontId="1" fillId="48" borderId="9" xfId="0" applyNumberFormat="1" applyFont="1" applyFill="1" applyBorder="1" applyAlignment="1">
      <alignment horizontal="left" vertical="center" wrapText="1"/>
    </xf>
    <xf numFmtId="0" fontId="1" fillId="12" borderId="27" xfId="0" applyNumberFormat="1" applyFont="1" applyFill="1" applyBorder="1" applyAlignment="1">
      <alignment horizontal="center" vertical="center" wrapText="1"/>
    </xf>
    <xf numFmtId="0" fontId="1" fillId="12" borderId="58" xfId="0" applyNumberFormat="1" applyFont="1" applyFill="1" applyBorder="1" applyAlignment="1">
      <alignment horizontal="center" vertical="center" wrapText="1"/>
    </xf>
    <xf numFmtId="1" fontId="64" fillId="51" borderId="42" xfId="0" applyNumberFormat="1" applyFont="1" applyFill="1" applyBorder="1" applyAlignment="1">
      <alignment horizontal="center" vertical="center" wrapText="1"/>
    </xf>
    <xf numFmtId="1" fontId="65" fillId="14" borderId="43" xfId="0" applyNumberFormat="1" applyFont="1" applyFill="1" applyBorder="1" applyAlignment="1">
      <alignment wrapText="1"/>
    </xf>
    <xf numFmtId="1" fontId="65" fillId="14" borderId="46" xfId="0" applyNumberFormat="1" applyFont="1" applyFill="1" applyBorder="1" applyAlignment="1">
      <alignment wrapText="1"/>
    </xf>
    <xf numFmtId="1" fontId="65" fillId="14" borderId="47" xfId="0" applyNumberFormat="1" applyFont="1" applyFill="1" applyBorder="1" applyAlignment="1">
      <alignment wrapText="1"/>
    </xf>
    <xf numFmtId="0" fontId="38" fillId="12" borderId="29" xfId="0" applyNumberFormat="1" applyFont="1" applyFill="1" applyBorder="1" applyAlignment="1">
      <alignment horizontal="center" vertical="center" wrapText="1"/>
    </xf>
    <xf numFmtId="0" fontId="61" fillId="14" borderId="54" xfId="0" applyNumberFormat="1" applyFont="1" applyFill="1" applyBorder="1" applyAlignment="1">
      <alignment horizontal="center" vertical="center" wrapText="1"/>
    </xf>
    <xf numFmtId="0" fontId="61" fillId="14" borderId="55" xfId="0" applyNumberFormat="1" applyFont="1" applyFill="1" applyBorder="1" applyAlignment="1">
      <alignment horizontal="center" vertical="center"/>
    </xf>
    <xf numFmtId="0" fontId="39" fillId="12" borderId="69" xfId="0" applyFont="1" applyFill="1" applyBorder="1" applyAlignment="1">
      <alignment horizontal="center" vertical="center" wrapText="1"/>
    </xf>
    <xf numFmtId="0" fontId="39" fillId="12" borderId="70" xfId="0" applyFont="1" applyFill="1" applyBorder="1" applyAlignment="1">
      <alignment horizontal="center" vertical="center" wrapText="1"/>
    </xf>
    <xf numFmtId="0" fontId="39" fillId="12" borderId="65" xfId="0" applyFont="1" applyFill="1" applyBorder="1" applyAlignment="1">
      <alignment horizontal="center" vertical="center" wrapText="1"/>
    </xf>
    <xf numFmtId="0" fontId="1" fillId="12" borderId="26" xfId="0" applyNumberFormat="1" applyFont="1" applyFill="1" applyBorder="1" applyAlignment="1">
      <alignment horizontal="center" vertical="center" wrapText="1"/>
    </xf>
    <xf numFmtId="1" fontId="1" fillId="12" borderId="7" xfId="0" applyNumberFormat="1" applyFont="1" applyFill="1" applyBorder="1" applyAlignment="1">
      <alignment horizontal="center" vertical="center" wrapText="1"/>
    </xf>
    <xf numFmtId="0" fontId="1" fillId="12" borderId="53" xfId="0" applyNumberFormat="1" applyFont="1" applyFill="1" applyBorder="1" applyAlignment="1">
      <alignment horizontal="center" vertical="center" wrapText="1"/>
    </xf>
    <xf numFmtId="1" fontId="1" fillId="12" borderId="3" xfId="0" applyNumberFormat="1" applyFont="1" applyFill="1" applyBorder="1" applyAlignment="1">
      <alignment horizontal="center" vertical="center" wrapText="1"/>
    </xf>
    <xf numFmtId="0" fontId="38" fillId="12" borderId="30" xfId="0" applyNumberFormat="1" applyFont="1" applyFill="1" applyBorder="1" applyAlignment="1">
      <alignment horizontal="center" vertical="center" wrapText="1"/>
    </xf>
    <xf numFmtId="0" fontId="39" fillId="12" borderId="49" xfId="0" applyFont="1" applyFill="1" applyBorder="1" applyAlignment="1">
      <alignment horizontal="center" vertical="center" wrapText="1"/>
    </xf>
    <xf numFmtId="0" fontId="39" fillId="12" borderId="27" xfId="0" applyFont="1" applyFill="1" applyBorder="1" applyAlignment="1">
      <alignment horizontal="center" vertical="center" wrapText="1"/>
    </xf>
    <xf numFmtId="0" fontId="39" fillId="13" borderId="27" xfId="0" applyFont="1" applyFill="1" applyBorder="1" applyAlignment="1">
      <alignment horizontal="center" vertical="center" wrapText="1"/>
    </xf>
    <xf numFmtId="0" fontId="39" fillId="13" borderId="48" xfId="0" applyFont="1" applyFill="1" applyBorder="1" applyAlignment="1">
      <alignment horizontal="center" vertical="center" wrapText="1"/>
    </xf>
    <xf numFmtId="0" fontId="66" fillId="50" borderId="59" xfId="252" applyFont="1" applyFill="1" applyBorder="1" applyAlignment="1">
      <alignment horizontal="center" vertical="center" wrapText="1"/>
    </xf>
    <xf numFmtId="0" fontId="66" fillId="50" borderId="60" xfId="252" applyFont="1" applyFill="1" applyBorder="1" applyAlignment="1">
      <alignment horizontal="center" vertical="center" wrapText="1"/>
    </xf>
    <xf numFmtId="0" fontId="66" fillId="50" borderId="61" xfId="252" applyFont="1" applyFill="1" applyBorder="1" applyAlignment="1">
      <alignment horizontal="center" vertical="center" wrapText="1"/>
    </xf>
    <xf numFmtId="0" fontId="66" fillId="50" borderId="62" xfId="252" applyFont="1" applyFill="1" applyBorder="1" applyAlignment="1">
      <alignment horizontal="center" vertical="center" wrapText="1"/>
    </xf>
    <xf numFmtId="0" fontId="1" fillId="12" borderId="44" xfId="0" applyNumberFormat="1" applyFont="1" applyFill="1" applyBorder="1" applyAlignment="1">
      <alignment horizontal="center" vertical="center" wrapText="1"/>
    </xf>
    <xf numFmtId="0" fontId="1" fillId="0" borderId="14" xfId="0" applyNumberFormat="1" applyFont="1" applyBorder="1" applyAlignment="1">
      <alignment horizontal="right" vertical="top" wrapText="1"/>
    </xf>
    <xf numFmtId="0" fontId="0" fillId="0" borderId="15" xfId="0" applyBorder="1" applyAlignment="1">
      <alignment horizontal="right"/>
    </xf>
    <xf numFmtId="0" fontId="0" fillId="0" borderId="20" xfId="0" applyBorder="1" applyAlignment="1">
      <alignment horizontal="right"/>
    </xf>
    <xf numFmtId="0" fontId="15" fillId="7" borderId="2" xfId="0" applyNumberFormat="1" applyFont="1" applyFill="1" applyBorder="1" applyAlignment="1">
      <alignment horizontal="right" vertical="center" wrapText="1"/>
    </xf>
    <xf numFmtId="1" fontId="15" fillId="7" borderId="17" xfId="0" applyNumberFormat="1" applyFont="1" applyFill="1" applyBorder="1" applyAlignment="1">
      <alignment horizontal="right" vertical="center" wrapText="1"/>
    </xf>
    <xf numFmtId="1" fontId="15" fillId="7" borderId="11" xfId="0" applyNumberFormat="1" applyFont="1" applyFill="1" applyBorder="1" applyAlignment="1">
      <alignment horizontal="right" vertical="center" wrapText="1"/>
    </xf>
    <xf numFmtId="1" fontId="15" fillId="7" borderId="19" xfId="0" applyNumberFormat="1" applyFont="1" applyFill="1" applyBorder="1" applyAlignment="1">
      <alignment horizontal="right" vertical="center" wrapText="1"/>
    </xf>
    <xf numFmtId="0" fontId="3" fillId="2" borderId="9"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1" fontId="1" fillId="2" borderId="11"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0" fontId="0" fillId="0" borderId="12" xfId="0" applyFont="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9"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1" fontId="1" fillId="2" borderId="7" xfId="0" applyNumberFormat="1" applyFont="1" applyFill="1" applyBorder="1" applyAlignment="1">
      <alignment horizontal="center" vertical="center" wrapText="1"/>
    </xf>
    <xf numFmtId="1" fontId="1" fillId="2" borderId="10" xfId="0" applyNumberFormat="1" applyFont="1" applyFill="1" applyBorder="1" applyAlignment="1">
      <alignment horizontal="center" vertical="center" wrapText="1"/>
    </xf>
    <xf numFmtId="0" fontId="2" fillId="0" borderId="11" xfId="0" applyNumberFormat="1" applyFont="1" applyBorder="1" applyAlignment="1">
      <alignment horizontal="right"/>
    </xf>
    <xf numFmtId="0" fontId="2" fillId="0" borderId="19" xfId="0" applyNumberFormat="1" applyFont="1" applyBorder="1" applyAlignment="1">
      <alignment horizontal="right"/>
    </xf>
    <xf numFmtId="0" fontId="2" fillId="0" borderId="22" xfId="0" applyNumberFormat="1" applyFont="1" applyBorder="1" applyAlignment="1">
      <alignment horizontal="right"/>
    </xf>
    <xf numFmtId="0" fontId="2" fillId="2" borderId="3" xfId="0" applyNumberFormat="1" applyFont="1" applyFill="1" applyBorder="1" applyAlignment="1">
      <alignment horizontal="center" vertical="center"/>
    </xf>
    <xf numFmtId="1" fontId="2" fillId="2" borderId="0" xfId="0" applyNumberFormat="1" applyFont="1" applyFill="1" applyBorder="1" applyAlignment="1">
      <alignment horizontal="center" vertical="center"/>
    </xf>
    <xf numFmtId="0" fontId="0" fillId="0" borderId="4" xfId="0" applyFont="1" applyBorder="1" applyAlignment="1">
      <alignment horizontal="center" vertical="center"/>
    </xf>
    <xf numFmtId="0" fontId="3" fillId="2" borderId="5"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9" fillId="12" borderId="27" xfId="0" applyFont="1" applyFill="1" applyBorder="1" applyAlignment="1">
      <alignment horizontal="center" vertical="center"/>
    </xf>
    <xf numFmtId="0" fontId="39" fillId="13" borderId="27" xfId="0" applyFont="1" applyFill="1" applyBorder="1" applyAlignment="1">
      <alignment horizontal="center" vertical="center"/>
    </xf>
    <xf numFmtId="0" fontId="38" fillId="12" borderId="29" xfId="0" applyNumberFormat="1" applyFont="1" applyFill="1" applyBorder="1" applyAlignment="1">
      <alignment horizontal="center" vertical="center"/>
    </xf>
    <xf numFmtId="0" fontId="38" fillId="12" borderId="30" xfId="0" applyNumberFormat="1" applyFont="1" applyFill="1" applyBorder="1" applyAlignment="1">
      <alignment horizontal="center" vertical="center"/>
    </xf>
    <xf numFmtId="0" fontId="38" fillId="12" borderId="28" xfId="0" applyNumberFormat="1" applyFont="1" applyFill="1" applyBorder="1" applyAlignment="1">
      <alignment horizontal="center" vertical="center"/>
    </xf>
    <xf numFmtId="0" fontId="39" fillId="12" borderId="49" xfId="0" applyFont="1" applyFill="1" applyBorder="1" applyAlignment="1">
      <alignment horizontal="center" vertical="center"/>
    </xf>
  </cellXfs>
  <cellStyles count="253">
    <cellStyle name="20 % - Accent1" xfId="20" builtinId="30" customBuiltin="1"/>
    <cellStyle name="20 % - Accent1 2" xfId="138"/>
    <cellStyle name="20 % - Accent1 2 2" xfId="244"/>
    <cellStyle name="20 % - Accent1 3" xfId="168"/>
    <cellStyle name="20 % - Accent2" xfId="24" builtinId="34" customBuiltin="1"/>
    <cellStyle name="20 % - Accent2 2" xfId="134"/>
    <cellStyle name="20 % - Accent2 2 2" xfId="242"/>
    <cellStyle name="20 % - Accent2 3" xfId="170"/>
    <cellStyle name="20 % - Accent3" xfId="28" builtinId="38" customBuiltin="1"/>
    <cellStyle name="20 % - Accent3 2" xfId="130"/>
    <cellStyle name="20 % - Accent3 2 2" xfId="240"/>
    <cellStyle name="20 % - Accent3 3" xfId="172"/>
    <cellStyle name="20 % - Accent4" xfId="32" builtinId="42" customBuiltin="1"/>
    <cellStyle name="20 % - Accent4 2" xfId="126"/>
    <cellStyle name="20 % - Accent4 2 2" xfId="238"/>
    <cellStyle name="20 % - Accent4 3" xfId="174"/>
    <cellStyle name="20 % - Accent5" xfId="36" builtinId="46" customBuiltin="1"/>
    <cellStyle name="20 % - Accent5 2" xfId="122"/>
    <cellStyle name="20 % - Accent5 2 2" xfId="236"/>
    <cellStyle name="20 % - Accent5 3" xfId="176"/>
    <cellStyle name="20 % - Accent6" xfId="40" builtinId="50" customBuiltin="1"/>
    <cellStyle name="20 % - Accent6 2" xfId="118"/>
    <cellStyle name="20 % - Accent6 2 2" xfId="234"/>
    <cellStyle name="20 % - Accent6 3" xfId="178"/>
    <cellStyle name="40 % - Accent1" xfId="21" builtinId="31" customBuiltin="1"/>
    <cellStyle name="40 % - Accent1 2" xfId="137"/>
    <cellStyle name="40 % - Accent1 2 2" xfId="243"/>
    <cellStyle name="40 % - Accent1 2 5" xfId="252"/>
    <cellStyle name="40 % - Accent1 3" xfId="169"/>
    <cellStyle name="40 % - Accent2" xfId="25" builtinId="35" customBuiltin="1"/>
    <cellStyle name="40 % - Accent2 2" xfId="133"/>
    <cellStyle name="40 % - Accent2 2 2" xfId="241"/>
    <cellStyle name="40 % - Accent2 3" xfId="171"/>
    <cellStyle name="40 % - Accent3" xfId="29" builtinId="39" customBuiltin="1"/>
    <cellStyle name="40 % - Accent3 2" xfId="129"/>
    <cellStyle name="40 % - Accent3 2 2" xfId="239"/>
    <cellStyle name="40 % - Accent3 3" xfId="173"/>
    <cellStyle name="40 % - Accent4" xfId="33" builtinId="43" customBuiltin="1"/>
    <cellStyle name="40 % - Accent4 2" xfId="125"/>
    <cellStyle name="40 % - Accent4 2 2" xfId="237"/>
    <cellStyle name="40 % - Accent4 3" xfId="175"/>
    <cellStyle name="40 % - Accent5" xfId="37" builtinId="47" customBuiltin="1"/>
    <cellStyle name="40 % - Accent5 2" xfId="121"/>
    <cellStyle name="40 % - Accent5 2 2" xfId="235"/>
    <cellStyle name="40 % - Accent5 3" xfId="177"/>
    <cellStyle name="40 % - Accent6" xfId="41" builtinId="51" customBuiltin="1"/>
    <cellStyle name="40 % - Accent6 2" xfId="117"/>
    <cellStyle name="40 % - Accent6 2 2" xfId="233"/>
    <cellStyle name="40 % - Accent6 3" xfId="179"/>
    <cellStyle name="60 % - Accent1" xfId="22" builtinId="32" customBuiltin="1"/>
    <cellStyle name="60 % - Accent1 2" xfId="136"/>
    <cellStyle name="60 % - Accent2" xfId="26" builtinId="36" customBuiltin="1"/>
    <cellStyle name="60 % - Accent2 2" xfId="132"/>
    <cellStyle name="60 % - Accent3" xfId="30" builtinId="40" customBuiltin="1"/>
    <cellStyle name="60 % - Accent3 2" xfId="128"/>
    <cellStyle name="60 % - Accent4" xfId="34" builtinId="44" customBuiltin="1"/>
    <cellStyle name="60 % - Accent4 2" xfId="124"/>
    <cellStyle name="60 % - Accent5" xfId="38" builtinId="48" customBuiltin="1"/>
    <cellStyle name="60 % - Accent5 2" xfId="120"/>
    <cellStyle name="60 % - Accent6" xfId="42" builtinId="52" customBuiltin="1"/>
    <cellStyle name="60 % - Accent6 2" xfId="116"/>
    <cellStyle name="Accent1" xfId="19" builtinId="29" customBuiltin="1"/>
    <cellStyle name="Accent1 2" xfId="139"/>
    <cellStyle name="Accent2" xfId="23" builtinId="33" customBuiltin="1"/>
    <cellStyle name="Accent2 2" xfId="135"/>
    <cellStyle name="Accent3" xfId="27" builtinId="37" customBuiltin="1"/>
    <cellStyle name="Accent3 2" xfId="131"/>
    <cellStyle name="Accent4" xfId="31" builtinId="41" customBuiltin="1"/>
    <cellStyle name="Accent4 2" xfId="127"/>
    <cellStyle name="Accent5" xfId="35" builtinId="45" customBuiltin="1"/>
    <cellStyle name="Accent5 2" xfId="123"/>
    <cellStyle name="Accent6" xfId="39" builtinId="49" customBuiltin="1"/>
    <cellStyle name="Accent6 2" xfId="119"/>
    <cellStyle name="Avertissement" xfId="15" builtinId="11" customBuiltin="1"/>
    <cellStyle name="Avertissement 2" xfId="141"/>
    <cellStyle name="Calcul" xfId="12" builtinId="22" customBuiltin="1"/>
    <cellStyle name="Cellule liée" xfId="13" builtinId="24" customBuiltin="1"/>
    <cellStyle name="Commentaire 2" xfId="106"/>
    <cellStyle name="Commentaire 2 2" xfId="226"/>
    <cellStyle name="Commentaire 3" xfId="167"/>
    <cellStyle name="Entrée" xfId="10" builtinId="20" customBuiltin="1"/>
    <cellStyle name="Excel Built-in Normal" xfId="61"/>
    <cellStyle name="Insatisfaisant" xfId="8" builtinId="27" customBuiltin="1"/>
    <cellStyle name="Insatisfaisant 2" xfId="143"/>
    <cellStyle name="Neutre" xfId="9" builtinId="28" customBuiltin="1"/>
    <cellStyle name="Neutre 2" xfId="142"/>
    <cellStyle name="Normal" xfId="0" builtinId="0"/>
    <cellStyle name="Normal 10" xfId="102"/>
    <cellStyle name="Normal 10 2" xfId="222"/>
    <cellStyle name="Normal 11" xfId="161"/>
    <cellStyle name="Normal 11 2" xfId="251"/>
    <cellStyle name="Normal 12" xfId="163"/>
    <cellStyle name="Normal 2" xfId="1"/>
    <cellStyle name="Normal 2 2" xfId="64"/>
    <cellStyle name="Normal 2 2 2" xfId="65"/>
    <cellStyle name="Normal 3" xfId="43"/>
    <cellStyle name="Normal 3 2" xfId="48"/>
    <cellStyle name="Normal 3 2 2" xfId="51"/>
    <cellStyle name="Normal 3 2 2 2" xfId="60"/>
    <cellStyle name="Normal 3 2 2 2 2" xfId="85"/>
    <cellStyle name="Normal 3 2 2 2 2 2" xfId="205"/>
    <cellStyle name="Normal 3 2 2 2 3" xfId="101"/>
    <cellStyle name="Normal 3 2 2 2 3 2" xfId="221"/>
    <cellStyle name="Normal 3 2 2 2 4" xfId="190"/>
    <cellStyle name="Normal 3 2 2 3" xfId="77"/>
    <cellStyle name="Normal 3 2 2 3 2" xfId="199"/>
    <cellStyle name="Normal 3 2 2 4" xfId="93"/>
    <cellStyle name="Normal 3 2 2 4 2" xfId="213"/>
    <cellStyle name="Normal 3 2 2 5" xfId="112"/>
    <cellStyle name="Normal 3 2 2 5 2" xfId="231"/>
    <cellStyle name="Normal 3 2 2 6" xfId="182"/>
    <cellStyle name="Normal 3 2 3" xfId="56"/>
    <cellStyle name="Normal 3 2 3 2" xfId="63"/>
    <cellStyle name="Normal 3 2 3 2 2" xfId="81"/>
    <cellStyle name="Normal 3 2 3 2 3" xfId="160"/>
    <cellStyle name="Normal 3 2 3 2 4" xfId="191"/>
    <cellStyle name="Normal 3 2 3 3" xfId="97"/>
    <cellStyle name="Normal 3 2 3 3 2" xfId="217"/>
    <cellStyle name="Normal 3 2 3 4" xfId="113"/>
    <cellStyle name="Normal 3 2 3 5" xfId="158"/>
    <cellStyle name="Normal 3 2 3 5 2" xfId="249"/>
    <cellStyle name="Normal 3 2 3 6" xfId="186"/>
    <cellStyle name="Normal 3 2 4" xfId="73"/>
    <cellStyle name="Normal 3 2 4 2" xfId="195"/>
    <cellStyle name="Normal 3 2 5" xfId="89"/>
    <cellStyle name="Normal 3 2 5 2" xfId="209"/>
    <cellStyle name="Normal 3 2 6" xfId="105"/>
    <cellStyle name="Normal 3 2 6 2" xfId="225"/>
    <cellStyle name="Normal 3 2 7" xfId="166"/>
    <cellStyle name="Normal 3 3" xfId="46"/>
    <cellStyle name="Normal 3 3 2" xfId="58"/>
    <cellStyle name="Normal 3 3 2 2" xfId="83"/>
    <cellStyle name="Normal 3 3 2 2 2" xfId="203"/>
    <cellStyle name="Normal 3 3 2 3" xfId="99"/>
    <cellStyle name="Normal 3 3 2 3 2" xfId="219"/>
    <cellStyle name="Normal 3 3 2 4" xfId="188"/>
    <cellStyle name="Normal 3 3 3" xfId="75"/>
    <cellStyle name="Normal 3 3 3 2" xfId="197"/>
    <cellStyle name="Normal 3 3 4" xfId="91"/>
    <cellStyle name="Normal 3 3 4 2" xfId="211"/>
    <cellStyle name="Normal 3 3 5" xfId="110"/>
    <cellStyle name="Normal 3 3 5 2" xfId="229"/>
    <cellStyle name="Normal 3 3 6" xfId="164"/>
    <cellStyle name="Normal 3 4" xfId="52"/>
    <cellStyle name="Normal 3 4 2" xfId="78"/>
    <cellStyle name="Normal 3 4 2 2" xfId="200"/>
    <cellStyle name="Normal 3 4 3" xfId="95"/>
    <cellStyle name="Normal 3 4 3 2" xfId="215"/>
    <cellStyle name="Normal 3 4 4" xfId="108"/>
    <cellStyle name="Normal 3 4 4 2" xfId="227"/>
    <cellStyle name="Normal 3 4 5" xfId="183"/>
    <cellStyle name="Normal 3 5" xfId="53"/>
    <cellStyle name="Normal 3 5 2" xfId="62"/>
    <cellStyle name="Normal 3 5 3" xfId="156"/>
    <cellStyle name="Normal 3 6" xfId="71"/>
    <cellStyle name="Normal 3 6 2" xfId="107"/>
    <cellStyle name="Normal 3 6 3" xfId="155"/>
    <cellStyle name="Normal 3 6 3 2" xfId="247"/>
    <cellStyle name="Normal 3 6 4" xfId="193"/>
    <cellStyle name="Normal 3 7" xfId="87"/>
    <cellStyle name="Normal 3 7 2" xfId="207"/>
    <cellStyle name="Normal 3 8" xfId="103"/>
    <cellStyle name="Normal 3 8 2" xfId="223"/>
    <cellStyle name="Normal 3 9" xfId="153"/>
    <cellStyle name="Normal 4" xfId="44"/>
    <cellStyle name="Normal 4 2" xfId="45"/>
    <cellStyle name="Normal 5" xfId="47"/>
    <cellStyle name="Normal 5 2" xfId="50"/>
    <cellStyle name="Normal 5 2 2" xfId="59"/>
    <cellStyle name="Normal 5 2 2 2" xfId="84"/>
    <cellStyle name="Normal 5 2 2 2 2" xfId="204"/>
    <cellStyle name="Normal 5 2 2 3" xfId="100"/>
    <cellStyle name="Normal 5 2 2 3 2" xfId="220"/>
    <cellStyle name="Normal 5 2 2 4" xfId="189"/>
    <cellStyle name="Normal 5 2 3" xfId="76"/>
    <cellStyle name="Normal 5 2 3 2" xfId="198"/>
    <cellStyle name="Normal 5 2 4" xfId="92"/>
    <cellStyle name="Normal 5 2 4 2" xfId="212"/>
    <cellStyle name="Normal 5 2 5" xfId="111"/>
    <cellStyle name="Normal 5 2 5 2" xfId="230"/>
    <cellStyle name="Normal 5 2 6" xfId="181"/>
    <cellStyle name="Normal 5 3" xfId="55"/>
    <cellStyle name="Normal 5 3 2" xfId="80"/>
    <cellStyle name="Normal 5 3 2 2" xfId="201"/>
    <cellStyle name="Normal 5 3 3" xfId="96"/>
    <cellStyle name="Normal 5 3 3 2" xfId="216"/>
    <cellStyle name="Normal 5 3 4" xfId="185"/>
    <cellStyle name="Normal 5 4" xfId="72"/>
    <cellStyle name="Normal 5 4 2" xfId="194"/>
    <cellStyle name="Normal 5 5" xfId="88"/>
    <cellStyle name="Normal 5 5 2" xfId="208"/>
    <cellStyle name="Normal 5 6" xfId="104"/>
    <cellStyle name="Normal 5 6 2" xfId="224"/>
    <cellStyle name="Normal 5 7" xfId="165"/>
    <cellStyle name="Normal 6" xfId="49"/>
    <cellStyle name="Normal 6 2" xfId="57"/>
    <cellStyle name="Normal 6 2 2" xfId="82"/>
    <cellStyle name="Normal 6 2 2 2" xfId="202"/>
    <cellStyle name="Normal 6 2 3" xfId="98"/>
    <cellStyle name="Normal 6 2 3 2" xfId="218"/>
    <cellStyle name="Normal 6 2 4" xfId="150"/>
    <cellStyle name="Normal 6 2 5" xfId="157"/>
    <cellStyle name="Normal 6 2 5 2" xfId="248"/>
    <cellStyle name="Normal 6 2 6" xfId="187"/>
    <cellStyle name="Normal 6 3" xfId="74"/>
    <cellStyle name="Normal 6 3 2" xfId="115"/>
    <cellStyle name="Normal 6 3 2 2" xfId="232"/>
    <cellStyle name="Normal 6 3 3" xfId="148"/>
    <cellStyle name="Normal 6 3 4" xfId="196"/>
    <cellStyle name="Normal 6 4" xfId="90"/>
    <cellStyle name="Normal 6 4 2" xfId="210"/>
    <cellStyle name="Normal 6 5" xfId="109"/>
    <cellStyle name="Normal 6 5 2" xfId="228"/>
    <cellStyle name="Normal 6 6" xfId="152"/>
    <cellStyle name="Normal 6 7" xfId="180"/>
    <cellStyle name="Normal 7" xfId="54"/>
    <cellStyle name="Normal 7 2" xfId="69"/>
    <cellStyle name="Normal 7 2 2" xfId="114"/>
    <cellStyle name="Normal 7 2 3" xfId="149"/>
    <cellStyle name="Normal 7 2 4" xfId="154"/>
    <cellStyle name="Normal 7 2 4 2" xfId="246"/>
    <cellStyle name="Normal 7 2 5" xfId="79"/>
    <cellStyle name="Normal 7 3" xfId="94"/>
    <cellStyle name="Normal 7 3 2" xfId="214"/>
    <cellStyle name="Normal 7 4" xfId="151"/>
    <cellStyle name="Normal 7 5" xfId="159"/>
    <cellStyle name="Normal 7 5 2" xfId="250"/>
    <cellStyle name="Normal 7 6" xfId="184"/>
    <cellStyle name="Normal 8" xfId="70"/>
    <cellStyle name="Normal 8 2" xfId="192"/>
    <cellStyle name="Normal 9" xfId="86"/>
    <cellStyle name="Normal 9 2" xfId="206"/>
    <cellStyle name="Note" xfId="16" builtinId="10" customBuiltin="1"/>
    <cellStyle name="Pourcentage 2" xfId="66"/>
    <cellStyle name="Pourcentage 3" xfId="67"/>
    <cellStyle name="Pourcentage 4" xfId="147"/>
    <cellStyle name="Pourcentage 4 2" xfId="245"/>
    <cellStyle name="Pourcentage 5" xfId="162"/>
    <cellStyle name="Satisfaisant" xfId="7" builtinId="26" customBuiltin="1"/>
    <cellStyle name="Satisfaisant 2" xfId="144"/>
    <cellStyle name="Sortie" xfId="11" builtinId="21" customBuiltin="1"/>
    <cellStyle name="TableStyleLight1" xfId="68"/>
    <cellStyle name="Texte explicatif" xfId="17" builtinId="53" customBuiltin="1"/>
    <cellStyle name="Texte explicatif 2" xfId="140"/>
    <cellStyle name="Titre" xfId="2" builtinId="15" customBuiltin="1"/>
    <cellStyle name="Titre 2" xfId="146"/>
    <cellStyle name="Titre 1" xfId="3" builtinId="16" customBuiltin="1"/>
    <cellStyle name="Titre 2" xfId="4" builtinId="17" customBuiltin="1"/>
    <cellStyle name="Titre 3" xfId="5" builtinId="18" customBuiltin="1"/>
    <cellStyle name="Titre 4" xfId="6" builtinId="19" customBuiltin="1"/>
    <cellStyle name="Titre 4 2" xfId="145"/>
    <cellStyle name="Total" xfId="18" builtinId="25" customBuiltin="1"/>
    <cellStyle name="Vérification" xfId="14" builtinId="23" customBuiltin="1"/>
  </cellStyles>
  <dxfs count="0"/>
  <tableStyles count="4" defaultTableStyle="TableStyleMedium2" defaultPivotStyle="PivotStyleLight16">
    <tableStyle name="Style de tableau 1" pivot="0" count="0"/>
    <tableStyle name="Style de tableau croisé dynamique 1" table="0" count="0"/>
    <tableStyle name="Style de tableau croisé dynamique 2" table="0" count="0"/>
    <tableStyle name="Style de tableau croisé dynamique 3" table="0" count="0"/>
  </tableStyles>
  <colors>
    <mruColors>
      <color rgb="FF66FFFF"/>
      <color rgb="FFCCCC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irection%20de%20la%20formation%20intiale\Contrat%202018-2022-%20retour%20composantes\Licence%20professionnelle\Droit,%20Economie,%20Gestion\IUT%2018\Intervention%20sociale\descriptif_de%20la%20formation_LP_intervention%20socia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initions_aide à la saisie"/>
      <sheetName val="Description"/>
      <sheetName val="Equipe pédagogique"/>
      <sheetName val="Exemples"/>
      <sheetName val="valeurs listes déroulantes"/>
    </sheetNames>
    <sheetDataSet>
      <sheetData sheetId="0"/>
      <sheetData sheetId="1"/>
      <sheetData sheetId="2"/>
      <sheetData sheetId="3"/>
      <sheetData sheetId="4">
        <row r="1">
          <cell r="K1" t="str">
            <v>01 : Droit privé et sciences criminelles</v>
          </cell>
        </row>
        <row r="2">
          <cell r="K2" t="str">
            <v>02 : Droit public</v>
          </cell>
        </row>
        <row r="3">
          <cell r="K3" t="str">
            <v>03 : Histoire du droit et des institutions</v>
          </cell>
        </row>
        <row r="4">
          <cell r="K4" t="str">
            <v>05 : Sciences économiques</v>
          </cell>
        </row>
        <row r="5">
          <cell r="K5" t="str">
            <v>06 : Sciences de gestion</v>
          </cell>
        </row>
        <row r="6">
          <cell r="K6" t="str">
            <v>07 : Sciences du langage : linguistique et phonétique générales</v>
          </cell>
        </row>
        <row r="7">
          <cell r="K7" t="str">
            <v>08 : Langue et littérature anciennes</v>
          </cell>
        </row>
        <row r="8">
          <cell r="K8" t="str">
            <v>09 : Langue et littérature françaises</v>
          </cell>
        </row>
        <row r="9">
          <cell r="K9" t="str">
            <v>10 : Littératures comparées</v>
          </cell>
        </row>
        <row r="10">
          <cell r="K10" t="str">
            <v>11 : Langues et littératures anglaises et anglo-saxonnes</v>
          </cell>
        </row>
        <row r="11">
          <cell r="K11" t="str">
            <v>12 : Langues et littératures germaniques et scandinaves</v>
          </cell>
        </row>
        <row r="12">
          <cell r="K12" t="str">
            <v>14 : Langues et littératures romanes : espagnol, italien, portugais…</v>
          </cell>
        </row>
        <row r="13">
          <cell r="K13" t="str">
            <v>15 : Langues et littératures arables, chinoises, japonaises, hébraïques…</v>
          </cell>
        </row>
        <row r="14">
          <cell r="K14" t="str">
            <v>16 : Psychologie, psychologie clinique, psychologie sociale</v>
          </cell>
        </row>
        <row r="15">
          <cell r="K15" t="str">
            <v>17 :Philosophie</v>
          </cell>
        </row>
        <row r="16">
          <cell r="K16" t="str">
            <v>18 : Architecture, arts appliqués, arts plastiques, arts du spectacle….</v>
          </cell>
        </row>
        <row r="17">
          <cell r="K17" t="str">
            <v>19 : Sociologie, démographie</v>
          </cell>
        </row>
        <row r="18">
          <cell r="K18" t="str">
            <v>20 : Ethnologie, préhistoire, anthropologie biologique</v>
          </cell>
        </row>
        <row r="19">
          <cell r="K19" t="str">
            <v>21 : Histoire , civilisations, archéologie et art des mondes anciens et médiévaux</v>
          </cell>
        </row>
        <row r="20">
          <cell r="K20" t="str">
            <v>22 : Histoire , civilisations : histoire des mondes modernes, histoire du monde contemporain</v>
          </cell>
        </row>
        <row r="21">
          <cell r="K21" t="str">
            <v>23 : Géographie physique, humaine, économique et régionale</v>
          </cell>
        </row>
        <row r="22">
          <cell r="K22" t="str">
            <v>25 : Mathématiques</v>
          </cell>
        </row>
        <row r="23">
          <cell r="K23" t="str">
            <v>27 : Informatique</v>
          </cell>
        </row>
        <row r="24">
          <cell r="K24" t="str">
            <v>28 : Milieux denses et matériaux</v>
          </cell>
        </row>
        <row r="25">
          <cell r="K25" t="str">
            <v>30 : Milieux dilués et optique</v>
          </cell>
        </row>
        <row r="26">
          <cell r="K26" t="str">
            <v>31 : Chimie théorique, physique et analytique</v>
          </cell>
        </row>
        <row r="27">
          <cell r="K27" t="str">
            <v>32 : Chimie organique, minérale, industrielle</v>
          </cell>
        </row>
        <row r="28">
          <cell r="K28" t="str">
            <v>33 : Chimie des matériaux</v>
          </cell>
        </row>
        <row r="29">
          <cell r="K29" t="str">
            <v>34 : Astronomie, astrophysique</v>
          </cell>
        </row>
        <row r="30">
          <cell r="K30" t="str">
            <v>35 : Structure et évolution de la terre et des autres planètes</v>
          </cell>
        </row>
        <row r="31">
          <cell r="K31" t="str">
            <v>36 : Terre solide : géodynamique des enveloppes supérieures, paléobiosphère</v>
          </cell>
        </row>
        <row r="32">
          <cell r="K32" t="str">
            <v>37 : Météorologie, océanographie physique de l'environnement</v>
          </cell>
        </row>
        <row r="33">
          <cell r="K33" t="str">
            <v>60 : Mécanique, génie mécanique, génie civil</v>
          </cell>
        </row>
        <row r="34">
          <cell r="K34" t="str">
            <v>61 : Génie informatique, automatique et traitement du signal</v>
          </cell>
        </row>
        <row r="35">
          <cell r="K35" t="str">
            <v>62 : Energétique, génie des procédés</v>
          </cell>
        </row>
        <row r="36">
          <cell r="K36" t="str">
            <v>63 : Génie électrique, électronique, photonique et systèmes</v>
          </cell>
        </row>
        <row r="37">
          <cell r="K37" t="str">
            <v>64 : Biochimie et biologie moléculaire</v>
          </cell>
        </row>
        <row r="38">
          <cell r="K38" t="str">
            <v>65 : Biologie cellulaire</v>
          </cell>
        </row>
        <row r="39">
          <cell r="K39" t="str">
            <v>66 : Physiologie</v>
          </cell>
        </row>
        <row r="40">
          <cell r="K40" t="str">
            <v>67 :Biologie des populations et écologie</v>
          </cell>
        </row>
        <row r="41">
          <cell r="K41" t="str">
            <v>68 : Biologie des organismes</v>
          </cell>
        </row>
        <row r="42">
          <cell r="K42" t="str">
            <v>69 : Neurosciences</v>
          </cell>
        </row>
        <row r="43">
          <cell r="K43" t="str">
            <v>70 : Sciences de l'éducation</v>
          </cell>
        </row>
        <row r="44">
          <cell r="K44" t="str">
            <v>71 : Sciences de l'information et de la communication</v>
          </cell>
        </row>
        <row r="45">
          <cell r="K45" t="str">
            <v>72 : Epistémologie, histoire des sciences et des techniques</v>
          </cell>
        </row>
        <row r="46">
          <cell r="K46" t="str">
            <v>74 : Sciences et techniques des activités physiques et sportives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B5" sqref="B5"/>
    </sheetView>
  </sheetViews>
  <sheetFormatPr baseColWidth="10" defaultRowHeight="15" x14ac:dyDescent="0.25"/>
  <cols>
    <col min="1" max="1" width="50.7109375" customWidth="1"/>
    <col min="2" max="2" width="46.7109375" style="150" customWidth="1"/>
    <col min="3" max="3" width="11" style="150" customWidth="1"/>
    <col min="4" max="4" width="33.28515625" style="150" bestFit="1" customWidth="1"/>
  </cols>
  <sheetData>
    <row r="1" spans="1:4" ht="30.75" customHeight="1" x14ac:dyDescent="0.25">
      <c r="A1" s="109" t="s">
        <v>61</v>
      </c>
      <c r="B1" s="149" t="s">
        <v>72</v>
      </c>
      <c r="C1" s="149" t="s">
        <v>62</v>
      </c>
      <c r="D1" s="149" t="s">
        <v>73</v>
      </c>
    </row>
    <row r="2" spans="1:4" ht="30" x14ac:dyDescent="0.25">
      <c r="A2" s="110" t="s">
        <v>191</v>
      </c>
      <c r="B2" s="154">
        <v>44336</v>
      </c>
    </row>
    <row r="3" spans="1:4" x14ac:dyDescent="0.25">
      <c r="A3" s="111"/>
    </row>
    <row r="4" spans="1:4" x14ac:dyDescent="0.25">
      <c r="A4" s="109" t="s">
        <v>63</v>
      </c>
      <c r="B4" s="151" t="s">
        <v>192</v>
      </c>
    </row>
    <row r="5" spans="1:4" x14ac:dyDescent="0.25">
      <c r="A5" s="112"/>
    </row>
    <row r="6" spans="1:4" x14ac:dyDescent="0.25">
      <c r="A6" s="109" t="s">
        <v>64</v>
      </c>
      <c r="B6" s="148" t="s">
        <v>185</v>
      </c>
    </row>
    <row r="7" spans="1:4" x14ac:dyDescent="0.25">
      <c r="A7" s="109" t="s">
        <v>65</v>
      </c>
      <c r="B7" s="148" t="s">
        <v>103</v>
      </c>
    </row>
    <row r="8" spans="1:4" x14ac:dyDescent="0.25">
      <c r="A8" s="113"/>
      <c r="B8" s="152"/>
    </row>
    <row r="9" spans="1:4" x14ac:dyDescent="0.25">
      <c r="A9" s="111" t="s">
        <v>66</v>
      </c>
    </row>
    <row r="10" spans="1:4" ht="30" x14ac:dyDescent="0.25">
      <c r="A10" s="114" t="s">
        <v>67</v>
      </c>
    </row>
    <row r="12" spans="1:4" ht="180" x14ac:dyDescent="0.25">
      <c r="A12" s="115" t="s">
        <v>68</v>
      </c>
      <c r="B12" s="153"/>
    </row>
    <row r="13" spans="1:4" ht="60" x14ac:dyDescent="0.25">
      <c r="A13" s="116" t="s">
        <v>69</v>
      </c>
    </row>
    <row r="14" spans="1:4" ht="60" x14ac:dyDescent="0.25">
      <c r="A14" s="117" t="s">
        <v>70</v>
      </c>
    </row>
    <row r="15" spans="1:4" x14ac:dyDescent="0.25">
      <c r="A15" s="118"/>
    </row>
    <row r="16" spans="1:4" ht="60" x14ac:dyDescent="0.25">
      <c r="A16" s="118" t="s">
        <v>71</v>
      </c>
    </row>
    <row r="17" spans="1:1" x14ac:dyDescent="0.25">
      <c r="A17" s="118"/>
    </row>
    <row r="18" spans="1:1" x14ac:dyDescent="0.25">
      <c r="A18" s="118"/>
    </row>
    <row r="19" spans="1:1" x14ac:dyDescent="0.25">
      <c r="A19" s="118"/>
    </row>
    <row r="20" spans="1:1" x14ac:dyDescent="0.25">
      <c r="A20" s="118"/>
    </row>
    <row r="21" spans="1:1" x14ac:dyDescent="0.25">
      <c r="A21" s="118"/>
    </row>
    <row r="22" spans="1:1" x14ac:dyDescent="0.25">
      <c r="A22" s="118"/>
    </row>
    <row r="24" spans="1:1" x14ac:dyDescent="0.25">
      <c r="A24" s="11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M35"/>
  <sheetViews>
    <sheetView tabSelected="1" view="pageBreakPreview" zoomScale="80" zoomScaleNormal="75" zoomScaleSheetLayoutView="80" workbookViewId="0">
      <pane xSplit="2" topLeftCell="C1" activePane="topRight" state="frozenSplit"/>
      <selection pane="topRight" activeCell="A10" sqref="A10:XFD10"/>
    </sheetView>
  </sheetViews>
  <sheetFormatPr baseColWidth="10" defaultColWidth="11.5703125" defaultRowHeight="15" x14ac:dyDescent="0.25"/>
  <cols>
    <col min="1" max="1" width="11.5703125" style="134" customWidth="1"/>
    <col min="2" max="2" width="67.42578125" style="132" customWidth="1"/>
    <col min="3" max="3" width="10.7109375" style="134" bestFit="1" customWidth="1"/>
    <col min="4" max="4" width="12.28515625" style="132" bestFit="1" customWidth="1"/>
    <col min="5" max="5" width="19.7109375" style="132" bestFit="1" customWidth="1"/>
    <col min="6" max="6" width="8.7109375" style="132" bestFit="1" customWidth="1"/>
    <col min="7" max="7" width="6.28515625" style="132" bestFit="1" customWidth="1"/>
    <col min="8" max="8" width="5.7109375" style="132" bestFit="1" customWidth="1"/>
    <col min="9" max="14" width="12.28515625" style="132" customWidth="1"/>
    <col min="15" max="16" width="35.28515625" style="132" customWidth="1"/>
    <col min="17" max="24" width="8.7109375" style="132" customWidth="1"/>
    <col min="25" max="26" width="35.28515625" style="132" customWidth="1"/>
    <col min="27" max="27" width="10.42578125" style="132" customWidth="1"/>
    <col min="28" max="34" width="8.7109375" style="132" customWidth="1"/>
    <col min="35" max="217" width="11.5703125" style="132" customWidth="1"/>
    <col min="218" max="16384" width="11.5703125" style="126"/>
  </cols>
  <sheetData>
    <row r="1" spans="1:221" ht="99.75" customHeight="1" x14ac:dyDescent="0.25">
      <c r="A1" s="265" t="s">
        <v>0</v>
      </c>
      <c r="B1" s="265" t="s">
        <v>1</v>
      </c>
      <c r="C1" s="265" t="s">
        <v>98</v>
      </c>
      <c r="D1" s="265" t="s">
        <v>87</v>
      </c>
      <c r="E1" s="265" t="s">
        <v>88</v>
      </c>
      <c r="F1" s="265" t="s">
        <v>89</v>
      </c>
      <c r="G1" s="265" t="s">
        <v>2</v>
      </c>
      <c r="H1" s="267" t="s">
        <v>3</v>
      </c>
      <c r="I1" s="260" t="s">
        <v>173</v>
      </c>
      <c r="J1" s="261"/>
      <c r="K1" s="261"/>
      <c r="L1" s="261"/>
      <c r="M1" s="261"/>
      <c r="N1" s="261"/>
      <c r="O1" s="274" t="s">
        <v>184</v>
      </c>
      <c r="P1" s="275"/>
      <c r="Q1" s="259" t="s">
        <v>90</v>
      </c>
      <c r="R1" s="259"/>
      <c r="S1" s="259"/>
      <c r="T1" s="259"/>
      <c r="U1" s="259"/>
      <c r="V1" s="259"/>
      <c r="W1" s="259"/>
      <c r="X1" s="259"/>
      <c r="Y1" s="255" t="s">
        <v>183</v>
      </c>
      <c r="Z1" s="256"/>
      <c r="AA1" s="259" t="s">
        <v>91</v>
      </c>
      <c r="AB1" s="259"/>
      <c r="AC1" s="259"/>
      <c r="AD1" s="259"/>
      <c r="AE1" s="259"/>
      <c r="AF1" s="259"/>
      <c r="AG1" s="259"/>
      <c r="AH1" s="269"/>
      <c r="HJ1" s="132"/>
      <c r="HK1" s="132"/>
      <c r="HL1" s="132"/>
      <c r="HM1" s="132"/>
    </row>
    <row r="2" spans="1:221" ht="51" customHeight="1" x14ac:dyDescent="0.25">
      <c r="A2" s="266"/>
      <c r="B2" s="266"/>
      <c r="C2" s="266"/>
      <c r="D2" s="266"/>
      <c r="E2" s="266"/>
      <c r="F2" s="266"/>
      <c r="G2" s="266"/>
      <c r="H2" s="268"/>
      <c r="I2" s="278" t="s">
        <v>10</v>
      </c>
      <c r="J2" s="253"/>
      <c r="K2" s="253" t="s">
        <v>11</v>
      </c>
      <c r="L2" s="253"/>
      <c r="M2" s="253" t="s">
        <v>12</v>
      </c>
      <c r="N2" s="254"/>
      <c r="O2" s="276"/>
      <c r="P2" s="277"/>
      <c r="Q2" s="270" t="s">
        <v>92</v>
      </c>
      <c r="R2" s="271"/>
      <c r="S2" s="271"/>
      <c r="T2" s="271"/>
      <c r="U2" s="272" t="s">
        <v>93</v>
      </c>
      <c r="V2" s="272"/>
      <c r="W2" s="272"/>
      <c r="X2" s="273"/>
      <c r="Y2" s="257"/>
      <c r="Z2" s="258"/>
      <c r="AA2" s="270" t="s">
        <v>92</v>
      </c>
      <c r="AB2" s="271"/>
      <c r="AC2" s="271"/>
      <c r="AD2" s="271"/>
      <c r="AE2" s="272" t="s">
        <v>93</v>
      </c>
      <c r="AF2" s="272"/>
      <c r="AG2" s="272"/>
      <c r="AH2" s="272"/>
      <c r="HJ2" s="132"/>
      <c r="HK2" s="132"/>
      <c r="HL2" s="132"/>
      <c r="HM2" s="132"/>
    </row>
    <row r="3" spans="1:221" ht="34.5" customHeight="1" x14ac:dyDescent="0.25">
      <c r="A3" s="266"/>
      <c r="B3" s="266"/>
      <c r="C3" s="266"/>
      <c r="D3" s="266"/>
      <c r="E3" s="266"/>
      <c r="F3" s="266"/>
      <c r="G3" s="266"/>
      <c r="H3" s="268"/>
      <c r="I3" s="248" t="s">
        <v>180</v>
      </c>
      <c r="J3" s="249" t="s">
        <v>160</v>
      </c>
      <c r="K3" s="251" t="s">
        <v>180</v>
      </c>
      <c r="L3" s="250" t="s">
        <v>160</v>
      </c>
      <c r="M3" s="251" t="s">
        <v>180</v>
      </c>
      <c r="N3" s="225" t="s">
        <v>160</v>
      </c>
      <c r="O3" s="226" t="s">
        <v>92</v>
      </c>
      <c r="P3" s="227" t="s">
        <v>93</v>
      </c>
      <c r="Q3" s="156" t="s">
        <v>94</v>
      </c>
      <c r="R3" s="144" t="s">
        <v>74</v>
      </c>
      <c r="S3" s="144" t="s">
        <v>95</v>
      </c>
      <c r="T3" s="144" t="s">
        <v>96</v>
      </c>
      <c r="U3" s="146" t="s">
        <v>97</v>
      </c>
      <c r="V3" s="146" t="s">
        <v>74</v>
      </c>
      <c r="W3" s="146" t="s">
        <v>95</v>
      </c>
      <c r="X3" s="196" t="s">
        <v>96</v>
      </c>
      <c r="Y3" s="230" t="s">
        <v>92</v>
      </c>
      <c r="Z3" s="231" t="s">
        <v>93</v>
      </c>
      <c r="AA3" s="156" t="s">
        <v>94</v>
      </c>
      <c r="AB3" s="144" t="s">
        <v>74</v>
      </c>
      <c r="AC3" s="144" t="s">
        <v>95</v>
      </c>
      <c r="AD3" s="144" t="s">
        <v>96</v>
      </c>
      <c r="AE3" s="146" t="s">
        <v>97</v>
      </c>
      <c r="AF3" s="146" t="s">
        <v>74</v>
      </c>
      <c r="AG3" s="146" t="s">
        <v>95</v>
      </c>
      <c r="AH3" s="146" t="s">
        <v>96</v>
      </c>
      <c r="HJ3" s="132"/>
      <c r="HK3" s="132"/>
      <c r="HL3" s="132"/>
      <c r="HM3" s="132"/>
    </row>
    <row r="4" spans="1:221" ht="51.75" customHeight="1" x14ac:dyDescent="0.25">
      <c r="A4" s="141" t="s">
        <v>121</v>
      </c>
      <c r="B4" s="252" t="s">
        <v>189</v>
      </c>
      <c r="C4" s="141"/>
      <c r="D4" s="141"/>
      <c r="E4" s="141"/>
      <c r="F4" s="141"/>
      <c r="G4" s="141"/>
      <c r="H4" s="155"/>
      <c r="I4" s="159"/>
      <c r="J4" s="163"/>
      <c r="K4" s="163"/>
      <c r="L4" s="163"/>
      <c r="M4" s="163"/>
      <c r="N4" s="160"/>
      <c r="O4" s="169"/>
      <c r="P4" s="170"/>
      <c r="Q4" s="197"/>
      <c r="R4" s="198"/>
      <c r="S4" s="198"/>
      <c r="T4" s="198"/>
      <c r="U4" s="198"/>
      <c r="V4" s="198"/>
      <c r="W4" s="198"/>
      <c r="X4" s="199"/>
      <c r="Y4" s="200"/>
      <c r="Z4" s="201"/>
      <c r="AA4" s="197"/>
      <c r="AB4" s="198"/>
      <c r="AC4" s="198"/>
      <c r="AD4" s="198"/>
      <c r="AE4" s="198"/>
      <c r="AF4" s="198"/>
      <c r="AG4" s="198"/>
      <c r="AH4" s="198"/>
      <c r="HJ4" s="132"/>
      <c r="HK4" s="132"/>
      <c r="HL4" s="132"/>
      <c r="HM4" s="132"/>
    </row>
    <row r="5" spans="1:221" ht="23.25" customHeight="1" x14ac:dyDescent="0.25">
      <c r="A5" s="177" t="s">
        <v>161</v>
      </c>
      <c r="B5" s="178" t="s">
        <v>158</v>
      </c>
      <c r="C5" s="179"/>
      <c r="D5" s="179" t="s">
        <v>157</v>
      </c>
      <c r="E5" s="180"/>
      <c r="F5" s="180"/>
      <c r="G5" s="243">
        <f>+G6+G9</f>
        <v>20</v>
      </c>
      <c r="H5" s="243">
        <f>+H6+H9</f>
        <v>20</v>
      </c>
      <c r="I5" s="181"/>
      <c r="J5" s="182"/>
      <c r="K5" s="182"/>
      <c r="L5" s="182"/>
      <c r="M5" s="182"/>
      <c r="N5" s="183"/>
      <c r="O5" s="184"/>
      <c r="P5" s="185"/>
      <c r="Q5" s="202"/>
      <c r="R5" s="203"/>
      <c r="S5" s="203"/>
      <c r="T5" s="203"/>
      <c r="U5" s="203"/>
      <c r="V5" s="203"/>
      <c r="W5" s="203"/>
      <c r="X5" s="204"/>
      <c r="Y5" s="205"/>
      <c r="Z5" s="206"/>
      <c r="AA5" s="202"/>
      <c r="AB5" s="203"/>
      <c r="AC5" s="203"/>
      <c r="AD5" s="203"/>
      <c r="AE5" s="203"/>
      <c r="AF5" s="203"/>
      <c r="AG5" s="203"/>
      <c r="AH5" s="203"/>
    </row>
    <row r="6" spans="1:221" ht="23.25" customHeight="1" x14ac:dyDescent="0.25">
      <c r="A6" s="133" t="s">
        <v>111</v>
      </c>
      <c r="B6" s="191" t="s">
        <v>42</v>
      </c>
      <c r="C6" s="232"/>
      <c r="D6" s="123" t="s">
        <v>123</v>
      </c>
      <c r="E6" s="129"/>
      <c r="F6" s="129"/>
      <c r="G6" s="235" t="s">
        <v>48</v>
      </c>
      <c r="H6" s="236" t="s">
        <v>48</v>
      </c>
      <c r="I6" s="161"/>
      <c r="J6" s="124"/>
      <c r="K6" s="124">
        <v>82</v>
      </c>
      <c r="L6" s="124"/>
      <c r="M6" s="124"/>
      <c r="N6" s="162"/>
      <c r="O6" s="228" t="s">
        <v>159</v>
      </c>
      <c r="P6" s="229" t="s">
        <v>159</v>
      </c>
      <c r="Q6" s="156">
        <v>100</v>
      </c>
      <c r="R6" s="144" t="s">
        <v>77</v>
      </c>
      <c r="S6" s="144" t="s">
        <v>84</v>
      </c>
      <c r="T6" s="144"/>
      <c r="U6" s="146">
        <v>100</v>
      </c>
      <c r="V6" s="146" t="s">
        <v>77</v>
      </c>
      <c r="W6" s="146" t="s">
        <v>84</v>
      </c>
      <c r="X6" s="196" t="s">
        <v>102</v>
      </c>
      <c r="Y6" s="207" t="s">
        <v>188</v>
      </c>
      <c r="Z6" s="208" t="str">
        <f>+Y6</f>
        <v>SESSION UNIQUE</v>
      </c>
      <c r="AA6" s="262" t="s">
        <v>188</v>
      </c>
      <c r="AB6" s="263"/>
      <c r="AC6" s="263"/>
      <c r="AD6" s="263"/>
      <c r="AE6" s="263"/>
      <c r="AF6" s="263"/>
      <c r="AG6" s="263"/>
      <c r="AH6" s="264"/>
    </row>
    <row r="7" spans="1:221" ht="23.25" customHeight="1" x14ac:dyDescent="0.25">
      <c r="A7" s="138" t="s">
        <v>112</v>
      </c>
      <c r="B7" s="136" t="s">
        <v>43</v>
      </c>
      <c r="C7" s="147" t="s">
        <v>120</v>
      </c>
      <c r="D7" s="135" t="s">
        <v>124</v>
      </c>
      <c r="E7" s="130"/>
      <c r="F7" s="130"/>
      <c r="G7" s="237"/>
      <c r="H7" s="238"/>
      <c r="I7" s="164"/>
      <c r="J7" s="125"/>
      <c r="K7" s="125">
        <v>3</v>
      </c>
      <c r="L7" s="125"/>
      <c r="M7" s="125"/>
      <c r="N7" s="165"/>
      <c r="O7" s="173"/>
      <c r="P7" s="174"/>
      <c r="Q7" s="156"/>
      <c r="R7" s="144"/>
      <c r="S7" s="144"/>
      <c r="T7" s="144"/>
      <c r="U7" s="146"/>
      <c r="V7" s="146"/>
      <c r="W7" s="146"/>
      <c r="X7" s="196"/>
      <c r="Y7" s="207"/>
      <c r="Z7" s="208"/>
      <c r="AA7" s="156"/>
      <c r="AB7" s="144"/>
      <c r="AC7" s="144"/>
      <c r="AD7" s="144"/>
      <c r="AE7" s="146"/>
      <c r="AF7" s="146"/>
      <c r="AG7" s="146"/>
      <c r="AH7" s="146"/>
    </row>
    <row r="8" spans="1:221" ht="23.25" customHeight="1" x14ac:dyDescent="0.25">
      <c r="A8" s="138" t="s">
        <v>113</v>
      </c>
      <c r="B8" s="128" t="s">
        <v>44</v>
      </c>
      <c r="C8" s="147"/>
      <c r="D8" s="135" t="s">
        <v>124</v>
      </c>
      <c r="E8" s="130"/>
      <c r="F8" s="130"/>
      <c r="G8" s="239"/>
      <c r="H8" s="240"/>
      <c r="I8" s="164"/>
      <c r="J8" s="125"/>
      <c r="K8" s="125">
        <v>7.5</v>
      </c>
      <c r="L8" s="125"/>
      <c r="M8" s="125"/>
      <c r="N8" s="165"/>
      <c r="O8" s="173"/>
      <c r="P8" s="174"/>
      <c r="Q8" s="156"/>
      <c r="R8" s="144"/>
      <c r="S8" s="144"/>
      <c r="T8" s="144"/>
      <c r="U8" s="146"/>
      <c r="V8" s="146"/>
      <c r="W8" s="146"/>
      <c r="X8" s="196"/>
      <c r="Y8" s="207"/>
      <c r="Z8" s="208"/>
      <c r="AA8" s="156"/>
      <c r="AB8" s="144"/>
      <c r="AC8" s="144"/>
      <c r="AD8" s="144"/>
      <c r="AE8" s="146"/>
      <c r="AF8" s="146"/>
      <c r="AG8" s="146"/>
      <c r="AH8" s="146"/>
    </row>
    <row r="9" spans="1:221" ht="23.25" customHeight="1" x14ac:dyDescent="0.25">
      <c r="A9" s="133" t="s">
        <v>115</v>
      </c>
      <c r="B9" s="191" t="s">
        <v>59</v>
      </c>
      <c r="C9" s="232" t="s">
        <v>119</v>
      </c>
      <c r="D9" s="123" t="s">
        <v>125</v>
      </c>
      <c r="E9" s="129"/>
      <c r="F9" s="129"/>
      <c r="G9" s="235" t="s">
        <v>60</v>
      </c>
      <c r="H9" s="236" t="s">
        <v>60</v>
      </c>
      <c r="I9" s="161"/>
      <c r="J9" s="124"/>
      <c r="K9" s="124">
        <v>2</v>
      </c>
      <c r="L9" s="124"/>
      <c r="M9" s="124"/>
      <c r="N9" s="162"/>
      <c r="O9" s="228" t="s">
        <v>181</v>
      </c>
      <c r="P9" s="229" t="s">
        <v>182</v>
      </c>
      <c r="Q9" s="156">
        <v>100</v>
      </c>
      <c r="R9" s="144" t="s">
        <v>80</v>
      </c>
      <c r="S9" s="144" t="s">
        <v>84</v>
      </c>
      <c r="T9" s="144"/>
      <c r="U9" s="146">
        <v>100</v>
      </c>
      <c r="V9" s="146" t="s">
        <v>80</v>
      </c>
      <c r="W9" s="146" t="s">
        <v>84</v>
      </c>
      <c r="X9" s="196"/>
      <c r="Y9" s="207"/>
      <c r="Z9" s="208"/>
      <c r="AA9" s="156"/>
      <c r="AB9" s="144"/>
      <c r="AC9" s="144"/>
      <c r="AD9" s="144"/>
      <c r="AE9" s="146"/>
      <c r="AF9" s="146"/>
      <c r="AG9" s="146"/>
      <c r="AH9" s="146"/>
    </row>
    <row r="10" spans="1:221" ht="23.25" customHeight="1" x14ac:dyDescent="0.25">
      <c r="A10" s="177" t="s">
        <v>162</v>
      </c>
      <c r="B10" s="178" t="s">
        <v>171</v>
      </c>
      <c r="C10" s="179" t="s">
        <v>118</v>
      </c>
      <c r="D10" s="179" t="s">
        <v>175</v>
      </c>
      <c r="E10" s="180"/>
      <c r="F10" s="180"/>
      <c r="G10" s="234">
        <f>SUM(G11:G32)</f>
        <v>40</v>
      </c>
      <c r="H10" s="234">
        <f>SUM(H11:H32)</f>
        <v>40</v>
      </c>
      <c r="I10" s="181"/>
      <c r="J10" s="182"/>
      <c r="K10" s="182"/>
      <c r="L10" s="182"/>
      <c r="M10" s="182"/>
      <c r="N10" s="183"/>
      <c r="O10" s="184"/>
      <c r="P10" s="185"/>
      <c r="Q10" s="202"/>
      <c r="R10" s="203"/>
      <c r="S10" s="203"/>
      <c r="T10" s="203"/>
      <c r="U10" s="203"/>
      <c r="V10" s="203"/>
      <c r="W10" s="203"/>
      <c r="X10" s="204"/>
      <c r="Y10" s="205"/>
      <c r="Z10" s="206"/>
      <c r="AA10" s="202"/>
      <c r="AB10" s="203"/>
      <c r="AC10" s="203"/>
      <c r="AD10" s="203"/>
      <c r="AE10" s="203"/>
      <c r="AF10" s="203"/>
      <c r="AG10" s="203"/>
      <c r="AH10" s="203"/>
    </row>
    <row r="11" spans="1:221" ht="23.25" customHeight="1" x14ac:dyDescent="0.25">
      <c r="A11" s="133" t="s">
        <v>163</v>
      </c>
      <c r="B11" s="191" t="s">
        <v>172</v>
      </c>
      <c r="C11" s="232" t="s">
        <v>106</v>
      </c>
      <c r="D11" s="123" t="s">
        <v>123</v>
      </c>
      <c r="E11" s="129"/>
      <c r="F11" s="129"/>
      <c r="G11" s="235">
        <v>5</v>
      </c>
      <c r="H11" s="236">
        <v>5</v>
      </c>
      <c r="I11" s="161">
        <v>21</v>
      </c>
      <c r="J11" s="124"/>
      <c r="K11" s="124">
        <v>34</v>
      </c>
      <c r="L11" s="124"/>
      <c r="M11" s="124"/>
      <c r="N11" s="162"/>
      <c r="O11" s="228" t="s">
        <v>159</v>
      </c>
      <c r="P11" s="229" t="s">
        <v>159</v>
      </c>
      <c r="Q11" s="156">
        <v>100</v>
      </c>
      <c r="R11" s="144" t="s">
        <v>77</v>
      </c>
      <c r="S11" s="144" t="s">
        <v>78</v>
      </c>
      <c r="T11" s="144"/>
      <c r="U11" s="146">
        <v>100</v>
      </c>
      <c r="V11" s="146" t="s">
        <v>80</v>
      </c>
      <c r="W11" s="146" t="s">
        <v>78</v>
      </c>
      <c r="X11" s="196" t="s">
        <v>122</v>
      </c>
      <c r="Y11" s="228" t="s">
        <v>174</v>
      </c>
      <c r="Z11" s="229" t="str">
        <f>+Y11</f>
        <v>DM / mail ou plateforme EXAMS</v>
      </c>
      <c r="AA11" s="156">
        <v>100</v>
      </c>
      <c r="AB11" s="144" t="s">
        <v>80</v>
      </c>
      <c r="AC11" s="144" t="s">
        <v>78</v>
      </c>
      <c r="AD11" s="144" t="s">
        <v>122</v>
      </c>
      <c r="AE11" s="146">
        <v>100</v>
      </c>
      <c r="AF11" s="146" t="s">
        <v>80</v>
      </c>
      <c r="AG11" s="146" t="s">
        <v>78</v>
      </c>
      <c r="AH11" s="146" t="s">
        <v>122</v>
      </c>
    </row>
    <row r="12" spans="1:221" ht="23.25" customHeight="1" x14ac:dyDescent="0.25">
      <c r="A12" s="138" t="s">
        <v>130</v>
      </c>
      <c r="B12" s="136" t="s">
        <v>132</v>
      </c>
      <c r="C12" s="147"/>
      <c r="D12" s="135" t="s">
        <v>124</v>
      </c>
      <c r="E12" s="130"/>
      <c r="F12" s="130"/>
      <c r="G12" s="237"/>
      <c r="H12" s="238"/>
      <c r="I12" s="164">
        <v>15</v>
      </c>
      <c r="J12" s="125"/>
      <c r="K12" s="125">
        <v>18</v>
      </c>
      <c r="L12" s="125"/>
      <c r="M12" s="125"/>
      <c r="N12" s="165"/>
      <c r="O12" s="173"/>
      <c r="P12" s="174"/>
      <c r="Q12" s="156"/>
      <c r="R12" s="144"/>
      <c r="S12" s="144"/>
      <c r="T12" s="144"/>
      <c r="U12" s="146"/>
      <c r="V12" s="146"/>
      <c r="W12" s="146"/>
      <c r="X12" s="196"/>
      <c r="Y12" s="207"/>
      <c r="Z12" s="208"/>
      <c r="AA12" s="156"/>
      <c r="AB12" s="144"/>
      <c r="AC12" s="144"/>
      <c r="AD12" s="144"/>
      <c r="AE12" s="146"/>
      <c r="AF12" s="146"/>
      <c r="AG12" s="146"/>
      <c r="AH12" s="146"/>
    </row>
    <row r="13" spans="1:221" ht="23.25" customHeight="1" x14ac:dyDescent="0.25">
      <c r="A13" s="138" t="s">
        <v>131</v>
      </c>
      <c r="B13" s="128" t="s">
        <v>133</v>
      </c>
      <c r="C13" s="147"/>
      <c r="D13" s="135" t="s">
        <v>124</v>
      </c>
      <c r="E13" s="130"/>
      <c r="F13" s="130"/>
      <c r="G13" s="239"/>
      <c r="H13" s="240"/>
      <c r="I13" s="164">
        <v>6</v>
      </c>
      <c r="J13" s="125"/>
      <c r="K13" s="125">
        <v>16</v>
      </c>
      <c r="L13" s="125"/>
      <c r="M13" s="125"/>
      <c r="N13" s="165"/>
      <c r="O13" s="173"/>
      <c r="P13" s="174"/>
      <c r="Q13" s="156"/>
      <c r="R13" s="144"/>
      <c r="S13" s="144"/>
      <c r="T13" s="144"/>
      <c r="U13" s="146"/>
      <c r="V13" s="146"/>
      <c r="W13" s="146"/>
      <c r="X13" s="196"/>
      <c r="Y13" s="207"/>
      <c r="Z13" s="208"/>
      <c r="AA13" s="156"/>
      <c r="AB13" s="144"/>
      <c r="AC13" s="144"/>
      <c r="AD13" s="144"/>
      <c r="AE13" s="146"/>
      <c r="AF13" s="146"/>
      <c r="AG13" s="146"/>
      <c r="AH13" s="146"/>
    </row>
    <row r="14" spans="1:221" ht="23.25" customHeight="1" x14ac:dyDescent="0.25">
      <c r="A14" s="133" t="s">
        <v>164</v>
      </c>
      <c r="B14" s="191" t="s">
        <v>30</v>
      </c>
      <c r="C14" s="232" t="s">
        <v>107</v>
      </c>
      <c r="D14" s="123" t="s">
        <v>123</v>
      </c>
      <c r="E14" s="129"/>
      <c r="F14" s="129"/>
      <c r="G14" s="235">
        <v>6</v>
      </c>
      <c r="H14" s="236">
        <v>6</v>
      </c>
      <c r="I14" s="161">
        <v>15</v>
      </c>
      <c r="J14" s="124"/>
      <c r="K14" s="124">
        <v>55</v>
      </c>
      <c r="L14" s="124"/>
      <c r="M14" s="124"/>
      <c r="N14" s="162"/>
      <c r="O14" s="228" t="s">
        <v>159</v>
      </c>
      <c r="P14" s="229" t="s">
        <v>159</v>
      </c>
      <c r="Q14" s="156">
        <v>100</v>
      </c>
      <c r="R14" s="144" t="s">
        <v>77</v>
      </c>
      <c r="S14" s="144" t="s">
        <v>78</v>
      </c>
      <c r="T14" s="144"/>
      <c r="U14" s="146">
        <v>100</v>
      </c>
      <c r="V14" s="146" t="s">
        <v>80</v>
      </c>
      <c r="W14" s="146" t="s">
        <v>78</v>
      </c>
      <c r="X14" s="196" t="s">
        <v>122</v>
      </c>
      <c r="Y14" s="228" t="s">
        <v>174</v>
      </c>
      <c r="Z14" s="229" t="str">
        <f>+Y14</f>
        <v>DM / mail ou plateforme EXAMS</v>
      </c>
      <c r="AA14" s="156">
        <v>100</v>
      </c>
      <c r="AB14" s="144" t="s">
        <v>80</v>
      </c>
      <c r="AC14" s="144" t="s">
        <v>78</v>
      </c>
      <c r="AD14" s="144" t="s">
        <v>122</v>
      </c>
      <c r="AE14" s="146">
        <v>100</v>
      </c>
      <c r="AF14" s="146" t="s">
        <v>80</v>
      </c>
      <c r="AG14" s="146" t="s">
        <v>78</v>
      </c>
      <c r="AH14" s="146" t="s">
        <v>122</v>
      </c>
    </row>
    <row r="15" spans="1:221" ht="23.25" customHeight="1" x14ac:dyDescent="0.25">
      <c r="A15" s="138" t="s">
        <v>104</v>
      </c>
      <c r="B15" s="136" t="s">
        <v>31</v>
      </c>
      <c r="C15" s="147"/>
      <c r="D15" s="135" t="s">
        <v>124</v>
      </c>
      <c r="E15" s="130"/>
      <c r="F15" s="130"/>
      <c r="G15" s="237"/>
      <c r="H15" s="238"/>
      <c r="I15" s="164">
        <v>12</v>
      </c>
      <c r="J15" s="125"/>
      <c r="K15" s="125">
        <v>28</v>
      </c>
      <c r="L15" s="125"/>
      <c r="M15" s="125"/>
      <c r="N15" s="165"/>
      <c r="O15" s="173"/>
      <c r="P15" s="174"/>
      <c r="Q15" s="156"/>
      <c r="R15" s="144"/>
      <c r="S15" s="144"/>
      <c r="T15" s="144"/>
      <c r="U15" s="146"/>
      <c r="V15" s="146"/>
      <c r="W15" s="146"/>
      <c r="X15" s="196"/>
      <c r="Y15" s="207"/>
      <c r="Z15" s="208"/>
      <c r="AA15" s="156"/>
      <c r="AB15" s="144"/>
      <c r="AC15" s="144"/>
      <c r="AD15" s="144"/>
      <c r="AE15" s="146"/>
      <c r="AF15" s="146"/>
      <c r="AG15" s="146"/>
      <c r="AH15" s="146"/>
    </row>
    <row r="16" spans="1:221" ht="23.25" customHeight="1" x14ac:dyDescent="0.25">
      <c r="A16" s="138" t="s">
        <v>105</v>
      </c>
      <c r="B16" s="128" t="s">
        <v>32</v>
      </c>
      <c r="C16" s="147"/>
      <c r="D16" s="135" t="s">
        <v>124</v>
      </c>
      <c r="E16" s="130"/>
      <c r="F16" s="130"/>
      <c r="G16" s="239"/>
      <c r="H16" s="240"/>
      <c r="I16" s="164">
        <v>3</v>
      </c>
      <c r="J16" s="125"/>
      <c r="K16" s="125">
        <v>27</v>
      </c>
      <c r="L16" s="125"/>
      <c r="M16" s="125"/>
      <c r="N16" s="165"/>
      <c r="O16" s="173"/>
      <c r="P16" s="174"/>
      <c r="Q16" s="156"/>
      <c r="R16" s="144"/>
      <c r="S16" s="144"/>
      <c r="T16" s="144"/>
      <c r="U16" s="146"/>
      <c r="V16" s="146"/>
      <c r="W16" s="146"/>
      <c r="X16" s="196"/>
      <c r="Y16" s="207"/>
      <c r="Z16" s="208"/>
      <c r="AA16" s="156"/>
      <c r="AB16" s="144"/>
      <c r="AC16" s="144"/>
      <c r="AD16" s="144"/>
      <c r="AE16" s="146"/>
      <c r="AF16" s="146"/>
      <c r="AG16" s="146"/>
      <c r="AH16" s="146"/>
    </row>
    <row r="17" spans="1:34" ht="23.25" customHeight="1" x14ac:dyDescent="0.25">
      <c r="A17" s="133" t="s">
        <v>165</v>
      </c>
      <c r="B17" s="191" t="s">
        <v>34</v>
      </c>
      <c r="C17" s="232" t="s">
        <v>108</v>
      </c>
      <c r="D17" s="123" t="s">
        <v>123</v>
      </c>
      <c r="E17" s="129"/>
      <c r="F17" s="129"/>
      <c r="G17" s="235">
        <v>5</v>
      </c>
      <c r="H17" s="236">
        <v>5</v>
      </c>
      <c r="I17" s="161">
        <v>11</v>
      </c>
      <c r="J17" s="124"/>
      <c r="K17" s="124">
        <v>44</v>
      </c>
      <c r="L17" s="124"/>
      <c r="M17" s="124"/>
      <c r="N17" s="162"/>
      <c r="O17" s="228" t="s">
        <v>159</v>
      </c>
      <c r="P17" s="229" t="s">
        <v>159</v>
      </c>
      <c r="Q17" s="156">
        <v>100</v>
      </c>
      <c r="R17" s="144" t="s">
        <v>77</v>
      </c>
      <c r="S17" s="144" t="s">
        <v>86</v>
      </c>
      <c r="T17" s="144"/>
      <c r="U17" s="146">
        <v>100</v>
      </c>
      <c r="V17" s="146" t="s">
        <v>80</v>
      </c>
      <c r="W17" s="146" t="s">
        <v>81</v>
      </c>
      <c r="X17" s="196" t="s">
        <v>100</v>
      </c>
      <c r="Y17" s="228" t="s">
        <v>174</v>
      </c>
      <c r="Z17" s="229" t="str">
        <f>+Y17</f>
        <v>DM / mail ou plateforme EXAMS</v>
      </c>
      <c r="AA17" s="156">
        <v>100</v>
      </c>
      <c r="AB17" s="144" t="s">
        <v>80</v>
      </c>
      <c r="AC17" s="144" t="s">
        <v>81</v>
      </c>
      <c r="AD17" s="144" t="s">
        <v>100</v>
      </c>
      <c r="AE17" s="146">
        <v>100</v>
      </c>
      <c r="AF17" s="146" t="s">
        <v>80</v>
      </c>
      <c r="AG17" s="146" t="s">
        <v>81</v>
      </c>
      <c r="AH17" s="146" t="s">
        <v>100</v>
      </c>
    </row>
    <row r="18" spans="1:34" ht="23.25" customHeight="1" x14ac:dyDescent="0.25">
      <c r="A18" s="138" t="s">
        <v>134</v>
      </c>
      <c r="B18" s="136" t="s">
        <v>137</v>
      </c>
      <c r="C18" s="147"/>
      <c r="D18" s="135" t="s">
        <v>124</v>
      </c>
      <c r="E18" s="130"/>
      <c r="F18" s="130"/>
      <c r="G18" s="237"/>
      <c r="H18" s="238"/>
      <c r="I18" s="164">
        <v>5</v>
      </c>
      <c r="J18" s="125"/>
      <c r="K18" s="125">
        <v>21</v>
      </c>
      <c r="L18" s="125"/>
      <c r="M18" s="125"/>
      <c r="N18" s="165"/>
      <c r="O18" s="173"/>
      <c r="P18" s="174"/>
      <c r="Q18" s="156"/>
      <c r="R18" s="144"/>
      <c r="S18" s="144"/>
      <c r="T18" s="144"/>
      <c r="U18" s="146"/>
      <c r="V18" s="146"/>
      <c r="W18" s="146"/>
      <c r="X18" s="196"/>
      <c r="Y18" s="207"/>
      <c r="Z18" s="208"/>
      <c r="AA18" s="156"/>
      <c r="AB18" s="144"/>
      <c r="AC18" s="144"/>
      <c r="AD18" s="144"/>
      <c r="AE18" s="146"/>
      <c r="AF18" s="146"/>
      <c r="AG18" s="146"/>
      <c r="AH18" s="146"/>
    </row>
    <row r="19" spans="1:34" ht="23.25" customHeight="1" x14ac:dyDescent="0.25">
      <c r="A19" s="138" t="s">
        <v>135</v>
      </c>
      <c r="B19" s="128" t="s">
        <v>136</v>
      </c>
      <c r="C19" s="147"/>
      <c r="D19" s="135" t="s">
        <v>124</v>
      </c>
      <c r="E19" s="130"/>
      <c r="F19" s="130"/>
      <c r="G19" s="239"/>
      <c r="H19" s="240"/>
      <c r="I19" s="164">
        <v>6</v>
      </c>
      <c r="J19" s="125"/>
      <c r="K19" s="125">
        <v>23</v>
      </c>
      <c r="L19" s="125"/>
      <c r="M19" s="125"/>
      <c r="N19" s="165"/>
      <c r="O19" s="173"/>
      <c r="P19" s="174"/>
      <c r="Q19" s="156"/>
      <c r="R19" s="144"/>
      <c r="S19" s="144"/>
      <c r="T19" s="144"/>
      <c r="U19" s="146"/>
      <c r="V19" s="146"/>
      <c r="W19" s="146"/>
      <c r="X19" s="196"/>
      <c r="Y19" s="207"/>
      <c r="Z19" s="208"/>
      <c r="AA19" s="156"/>
      <c r="AB19" s="144"/>
      <c r="AC19" s="144"/>
      <c r="AD19" s="144"/>
      <c r="AE19" s="146"/>
      <c r="AF19" s="146"/>
      <c r="AG19" s="146"/>
      <c r="AH19" s="146"/>
    </row>
    <row r="20" spans="1:34" ht="23.25" customHeight="1" x14ac:dyDescent="0.25">
      <c r="A20" s="133" t="s">
        <v>166</v>
      </c>
      <c r="B20" s="191" t="s">
        <v>36</v>
      </c>
      <c r="C20" s="232" t="s">
        <v>109</v>
      </c>
      <c r="D20" s="123" t="s">
        <v>123</v>
      </c>
      <c r="E20" s="129"/>
      <c r="F20" s="129"/>
      <c r="G20" s="235">
        <v>5</v>
      </c>
      <c r="H20" s="236">
        <v>5</v>
      </c>
      <c r="I20" s="161">
        <v>13</v>
      </c>
      <c r="J20" s="124"/>
      <c r="K20" s="124">
        <v>47</v>
      </c>
      <c r="L20" s="124"/>
      <c r="M20" s="124"/>
      <c r="N20" s="162"/>
      <c r="O20" s="228" t="s">
        <v>159</v>
      </c>
      <c r="P20" s="229" t="s">
        <v>159</v>
      </c>
      <c r="Q20" s="156">
        <v>100</v>
      </c>
      <c r="R20" s="144" t="s">
        <v>77</v>
      </c>
      <c r="S20" s="144" t="s">
        <v>86</v>
      </c>
      <c r="T20" s="144"/>
      <c r="U20" s="146">
        <v>100</v>
      </c>
      <c r="V20" s="146" t="s">
        <v>80</v>
      </c>
      <c r="W20" s="146" t="s">
        <v>81</v>
      </c>
      <c r="X20" s="196" t="s">
        <v>100</v>
      </c>
      <c r="Y20" s="228" t="s">
        <v>174</v>
      </c>
      <c r="Z20" s="229" t="str">
        <f>+Y20</f>
        <v>DM / mail ou plateforme EXAMS</v>
      </c>
      <c r="AA20" s="156">
        <v>100</v>
      </c>
      <c r="AB20" s="144" t="s">
        <v>80</v>
      </c>
      <c r="AC20" s="144" t="s">
        <v>81</v>
      </c>
      <c r="AD20" s="144" t="s">
        <v>100</v>
      </c>
      <c r="AE20" s="146">
        <v>100</v>
      </c>
      <c r="AF20" s="146" t="s">
        <v>80</v>
      </c>
      <c r="AG20" s="146" t="s">
        <v>81</v>
      </c>
      <c r="AH20" s="146" t="s">
        <v>100</v>
      </c>
    </row>
    <row r="21" spans="1:34" ht="23.25" customHeight="1" x14ac:dyDescent="0.25">
      <c r="A21" s="138" t="s">
        <v>138</v>
      </c>
      <c r="B21" s="136" t="s">
        <v>139</v>
      </c>
      <c r="C21" s="147"/>
      <c r="D21" s="135" t="s">
        <v>124</v>
      </c>
      <c r="E21" s="130"/>
      <c r="F21" s="130"/>
      <c r="G21" s="237"/>
      <c r="H21" s="238"/>
      <c r="I21" s="164">
        <v>6</v>
      </c>
      <c r="J21" s="125"/>
      <c r="K21" s="125">
        <v>14</v>
      </c>
      <c r="L21" s="125"/>
      <c r="M21" s="125"/>
      <c r="N21" s="165"/>
      <c r="O21" s="173"/>
      <c r="P21" s="174"/>
      <c r="Q21" s="156"/>
      <c r="R21" s="144"/>
      <c r="S21" s="144"/>
      <c r="T21" s="144"/>
      <c r="U21" s="146"/>
      <c r="V21" s="146"/>
      <c r="W21" s="146"/>
      <c r="X21" s="196"/>
      <c r="Y21" s="207"/>
      <c r="Z21" s="208"/>
      <c r="AA21" s="156"/>
      <c r="AB21" s="144"/>
      <c r="AC21" s="144"/>
      <c r="AD21" s="144"/>
      <c r="AE21" s="146"/>
      <c r="AF21" s="146"/>
      <c r="AG21" s="146"/>
      <c r="AH21" s="146"/>
    </row>
    <row r="22" spans="1:34" ht="23.25" customHeight="1" x14ac:dyDescent="0.25">
      <c r="A22" s="138" t="s">
        <v>141</v>
      </c>
      <c r="B22" s="128" t="s">
        <v>140</v>
      </c>
      <c r="C22" s="147"/>
      <c r="D22" s="135" t="s">
        <v>124</v>
      </c>
      <c r="E22" s="130"/>
      <c r="F22" s="130"/>
      <c r="G22" s="239"/>
      <c r="H22" s="240"/>
      <c r="I22" s="164">
        <v>7</v>
      </c>
      <c r="J22" s="125"/>
      <c r="K22" s="125">
        <v>33</v>
      </c>
      <c r="L22" s="125"/>
      <c r="M22" s="125"/>
      <c r="N22" s="165"/>
      <c r="O22" s="173"/>
      <c r="P22" s="174"/>
      <c r="Q22" s="156"/>
      <c r="R22" s="144"/>
      <c r="S22" s="144"/>
      <c r="T22" s="144"/>
      <c r="U22" s="146"/>
      <c r="V22" s="146"/>
      <c r="W22" s="146"/>
      <c r="X22" s="196"/>
      <c r="Y22" s="207"/>
      <c r="Z22" s="208"/>
      <c r="AA22" s="156"/>
      <c r="AB22" s="144"/>
      <c r="AC22" s="144"/>
      <c r="AD22" s="144"/>
      <c r="AE22" s="146"/>
      <c r="AF22" s="146"/>
      <c r="AG22" s="146"/>
      <c r="AH22" s="146"/>
    </row>
    <row r="23" spans="1:34" ht="31.5" customHeight="1" x14ac:dyDescent="0.25">
      <c r="A23" s="133" t="s">
        <v>167</v>
      </c>
      <c r="B23" s="191" t="s">
        <v>38</v>
      </c>
      <c r="C23" s="232" t="s">
        <v>170</v>
      </c>
      <c r="D23" s="123" t="s">
        <v>123</v>
      </c>
      <c r="E23" s="129"/>
      <c r="F23" s="129"/>
      <c r="G23" s="235">
        <v>5</v>
      </c>
      <c r="H23" s="236">
        <v>5</v>
      </c>
      <c r="I23" s="161"/>
      <c r="J23" s="124"/>
      <c r="K23" s="124">
        <v>31</v>
      </c>
      <c r="L23" s="124"/>
      <c r="M23" s="124">
        <v>29</v>
      </c>
      <c r="N23" s="162"/>
      <c r="O23" s="228" t="s">
        <v>159</v>
      </c>
      <c r="P23" s="229" t="s">
        <v>159</v>
      </c>
      <c r="Q23" s="156">
        <v>100</v>
      </c>
      <c r="R23" s="144" t="s">
        <v>77</v>
      </c>
      <c r="S23" s="144" t="s">
        <v>83</v>
      </c>
      <c r="T23" s="144"/>
      <c r="U23" s="146">
        <v>100</v>
      </c>
      <c r="V23" s="146" t="s">
        <v>80</v>
      </c>
      <c r="W23" s="146" t="s">
        <v>78</v>
      </c>
      <c r="X23" s="196" t="s">
        <v>101</v>
      </c>
      <c r="Y23" s="228" t="s">
        <v>174</v>
      </c>
      <c r="Z23" s="229" t="str">
        <f>+Y23</f>
        <v>DM / mail ou plateforme EXAMS</v>
      </c>
      <c r="AA23" s="156">
        <v>100</v>
      </c>
      <c r="AB23" s="144" t="s">
        <v>80</v>
      </c>
      <c r="AC23" s="144" t="s">
        <v>78</v>
      </c>
      <c r="AD23" s="144" t="s">
        <v>101</v>
      </c>
      <c r="AE23" s="146">
        <v>100</v>
      </c>
      <c r="AF23" s="146" t="s">
        <v>80</v>
      </c>
      <c r="AG23" s="146" t="s">
        <v>78</v>
      </c>
      <c r="AH23" s="146" t="s">
        <v>101</v>
      </c>
    </row>
    <row r="24" spans="1:34" ht="23.25" customHeight="1" x14ac:dyDescent="0.25">
      <c r="A24" s="138" t="s">
        <v>176</v>
      </c>
      <c r="B24" s="136" t="s">
        <v>142</v>
      </c>
      <c r="C24" s="147"/>
      <c r="D24" s="135" t="s">
        <v>124</v>
      </c>
      <c r="E24" s="130"/>
      <c r="F24" s="130"/>
      <c r="G24" s="237"/>
      <c r="H24" s="238"/>
      <c r="I24" s="164"/>
      <c r="J24" s="125"/>
      <c r="K24" s="125">
        <v>20</v>
      </c>
      <c r="L24" s="125"/>
      <c r="M24" s="125">
        <v>10</v>
      </c>
      <c r="N24" s="165"/>
      <c r="O24" s="173"/>
      <c r="P24" s="174"/>
      <c r="Q24" s="156"/>
      <c r="R24" s="144"/>
      <c r="S24" s="144"/>
      <c r="T24" s="144"/>
      <c r="U24" s="146"/>
      <c r="V24" s="146"/>
      <c r="W24" s="146"/>
      <c r="X24" s="196"/>
      <c r="Y24" s="207"/>
      <c r="Z24" s="208"/>
      <c r="AA24" s="156"/>
      <c r="AB24" s="144"/>
      <c r="AC24" s="144"/>
      <c r="AD24" s="144"/>
      <c r="AE24" s="146"/>
      <c r="AF24" s="146"/>
      <c r="AG24" s="146"/>
      <c r="AH24" s="146"/>
    </row>
    <row r="25" spans="1:34" ht="23.25" customHeight="1" x14ac:dyDescent="0.25">
      <c r="A25" s="138" t="s">
        <v>177</v>
      </c>
      <c r="B25" s="128" t="s">
        <v>143</v>
      </c>
      <c r="C25" s="147"/>
      <c r="D25" s="135" t="s">
        <v>124</v>
      </c>
      <c r="E25" s="130"/>
      <c r="F25" s="130"/>
      <c r="G25" s="239"/>
      <c r="H25" s="240"/>
      <c r="I25" s="164"/>
      <c r="J25" s="125"/>
      <c r="K25" s="125">
        <v>11</v>
      </c>
      <c r="L25" s="125"/>
      <c r="M25" s="125">
        <v>19</v>
      </c>
      <c r="N25" s="165"/>
      <c r="O25" s="173"/>
      <c r="P25" s="174"/>
      <c r="Q25" s="156"/>
      <c r="R25" s="144"/>
      <c r="S25" s="144"/>
      <c r="T25" s="144"/>
      <c r="U25" s="146"/>
      <c r="V25" s="146"/>
      <c r="W25" s="146"/>
      <c r="X25" s="196"/>
      <c r="Y25" s="207"/>
      <c r="Z25" s="208"/>
      <c r="AA25" s="156"/>
      <c r="AB25" s="144"/>
      <c r="AC25" s="144"/>
      <c r="AD25" s="144"/>
      <c r="AE25" s="146"/>
      <c r="AF25" s="146"/>
      <c r="AG25" s="146"/>
      <c r="AH25" s="146"/>
    </row>
    <row r="26" spans="1:34" ht="23.25" customHeight="1" x14ac:dyDescent="0.25">
      <c r="A26" s="133" t="s">
        <v>168</v>
      </c>
      <c r="B26" s="191" t="s">
        <v>40</v>
      </c>
      <c r="C26" s="232" t="s">
        <v>110</v>
      </c>
      <c r="D26" s="123" t="s">
        <v>123</v>
      </c>
      <c r="E26" s="129"/>
      <c r="F26" s="129"/>
      <c r="G26" s="235">
        <v>5</v>
      </c>
      <c r="H26" s="236">
        <v>5</v>
      </c>
      <c r="I26" s="161"/>
      <c r="J26" s="124"/>
      <c r="K26" s="124">
        <v>42</v>
      </c>
      <c r="L26" s="124"/>
      <c r="M26" s="124">
        <v>18</v>
      </c>
      <c r="N26" s="162"/>
      <c r="O26" s="228" t="s">
        <v>159</v>
      </c>
      <c r="P26" s="229" t="s">
        <v>159</v>
      </c>
      <c r="Q26" s="156">
        <v>100</v>
      </c>
      <c r="R26" s="144" t="s">
        <v>77</v>
      </c>
      <c r="S26" s="144" t="s">
        <v>85</v>
      </c>
      <c r="T26" s="144"/>
      <c r="U26" s="146">
        <v>100</v>
      </c>
      <c r="V26" s="146" t="s">
        <v>80</v>
      </c>
      <c r="W26" s="146" t="s">
        <v>81</v>
      </c>
      <c r="X26" s="196" t="s">
        <v>100</v>
      </c>
      <c r="Y26" s="228" t="s">
        <v>174</v>
      </c>
      <c r="Z26" s="229" t="str">
        <f>+Y26</f>
        <v>DM / mail ou plateforme EXAMS</v>
      </c>
      <c r="AA26" s="156">
        <v>100</v>
      </c>
      <c r="AB26" s="144" t="s">
        <v>80</v>
      </c>
      <c r="AC26" s="144" t="s">
        <v>81</v>
      </c>
      <c r="AD26" s="144" t="s">
        <v>100</v>
      </c>
      <c r="AE26" s="146">
        <v>100</v>
      </c>
      <c r="AF26" s="146" t="s">
        <v>80</v>
      </c>
      <c r="AG26" s="146" t="s">
        <v>81</v>
      </c>
      <c r="AH26" s="146" t="s">
        <v>100</v>
      </c>
    </row>
    <row r="27" spans="1:34" ht="23.25" customHeight="1" x14ac:dyDescent="0.25">
      <c r="A27" s="138" t="s">
        <v>144</v>
      </c>
      <c r="B27" s="136" t="s">
        <v>146</v>
      </c>
      <c r="C27" s="147"/>
      <c r="D27" s="135" t="s">
        <v>124</v>
      </c>
      <c r="E27" s="130"/>
      <c r="F27" s="130"/>
      <c r="G27" s="237"/>
      <c r="H27" s="238"/>
      <c r="I27" s="164"/>
      <c r="J27" s="125"/>
      <c r="K27" s="125">
        <v>15</v>
      </c>
      <c r="L27" s="125"/>
      <c r="M27" s="125">
        <v>5</v>
      </c>
      <c r="N27" s="165"/>
      <c r="O27" s="173"/>
      <c r="P27" s="174"/>
      <c r="Q27" s="156"/>
      <c r="R27" s="144"/>
      <c r="S27" s="144"/>
      <c r="T27" s="144"/>
      <c r="U27" s="146"/>
      <c r="V27" s="146"/>
      <c r="W27" s="146"/>
      <c r="X27" s="196"/>
      <c r="Y27" s="207"/>
      <c r="Z27" s="208"/>
      <c r="AA27" s="156"/>
      <c r="AB27" s="144"/>
      <c r="AC27" s="144"/>
      <c r="AD27" s="144"/>
      <c r="AE27" s="146"/>
      <c r="AF27" s="146"/>
      <c r="AG27" s="146"/>
      <c r="AH27" s="146"/>
    </row>
    <row r="28" spans="1:34" ht="23.25" customHeight="1" x14ac:dyDescent="0.25">
      <c r="A28" s="138" t="s">
        <v>145</v>
      </c>
      <c r="B28" s="128" t="s">
        <v>147</v>
      </c>
      <c r="C28" s="147"/>
      <c r="D28" s="135" t="s">
        <v>124</v>
      </c>
      <c r="E28" s="130"/>
      <c r="F28" s="130"/>
      <c r="G28" s="239"/>
      <c r="H28" s="240"/>
      <c r="I28" s="164"/>
      <c r="J28" s="125"/>
      <c r="K28" s="125">
        <v>27</v>
      </c>
      <c r="L28" s="125"/>
      <c r="M28" s="125">
        <v>13</v>
      </c>
      <c r="N28" s="165"/>
      <c r="O28" s="173"/>
      <c r="P28" s="174"/>
      <c r="Q28" s="156"/>
      <c r="R28" s="144"/>
      <c r="S28" s="144"/>
      <c r="T28" s="144"/>
      <c r="U28" s="146"/>
      <c r="V28" s="146"/>
      <c r="W28" s="146"/>
      <c r="X28" s="196"/>
      <c r="Y28" s="207"/>
      <c r="Z28" s="208"/>
      <c r="AA28" s="156"/>
      <c r="AB28" s="144"/>
      <c r="AC28" s="144"/>
      <c r="AD28" s="144"/>
      <c r="AE28" s="146"/>
      <c r="AF28" s="146"/>
      <c r="AG28" s="146"/>
      <c r="AH28" s="146"/>
    </row>
    <row r="29" spans="1:34" ht="23.25" customHeight="1" x14ac:dyDescent="0.25">
      <c r="A29" s="133" t="s">
        <v>148</v>
      </c>
      <c r="B29" s="191" t="s">
        <v>53</v>
      </c>
      <c r="C29" s="232" t="s">
        <v>114</v>
      </c>
      <c r="D29" s="123" t="s">
        <v>123</v>
      </c>
      <c r="E29" s="129"/>
      <c r="F29" s="129"/>
      <c r="G29" s="235">
        <v>5</v>
      </c>
      <c r="H29" s="236">
        <v>5</v>
      </c>
      <c r="I29" s="161">
        <v>13</v>
      </c>
      <c r="J29" s="124"/>
      <c r="K29" s="124">
        <v>34</v>
      </c>
      <c r="L29" s="124"/>
      <c r="M29" s="124">
        <v>3</v>
      </c>
      <c r="N29" s="162"/>
      <c r="O29" s="228" t="s">
        <v>159</v>
      </c>
      <c r="P29" s="229" t="s">
        <v>159</v>
      </c>
      <c r="Q29" s="156">
        <v>100</v>
      </c>
      <c r="R29" s="144" t="s">
        <v>77</v>
      </c>
      <c r="S29" s="144" t="s">
        <v>83</v>
      </c>
      <c r="T29" s="144"/>
      <c r="U29" s="146">
        <v>100</v>
      </c>
      <c r="V29" s="146" t="s">
        <v>80</v>
      </c>
      <c r="W29" s="146" t="s">
        <v>78</v>
      </c>
      <c r="X29" s="196" t="s">
        <v>101</v>
      </c>
      <c r="Y29" s="228" t="s">
        <v>174</v>
      </c>
      <c r="Z29" s="229" t="str">
        <f>+Y29</f>
        <v>DM / mail ou plateforme EXAMS</v>
      </c>
      <c r="AA29" s="156">
        <v>100</v>
      </c>
      <c r="AB29" s="144" t="s">
        <v>80</v>
      </c>
      <c r="AC29" s="144" t="s">
        <v>78</v>
      </c>
      <c r="AD29" s="144" t="s">
        <v>101</v>
      </c>
      <c r="AE29" s="146">
        <v>100</v>
      </c>
      <c r="AF29" s="146" t="s">
        <v>80</v>
      </c>
      <c r="AG29" s="146" t="s">
        <v>78</v>
      </c>
      <c r="AH29" s="146" t="s">
        <v>101</v>
      </c>
    </row>
    <row r="30" spans="1:34" ht="23.25" customHeight="1" x14ac:dyDescent="0.25">
      <c r="A30" s="138" t="s">
        <v>150</v>
      </c>
      <c r="B30" s="136" t="s">
        <v>54</v>
      </c>
      <c r="C30" s="147" t="s">
        <v>116</v>
      </c>
      <c r="D30" s="135" t="s">
        <v>124</v>
      </c>
      <c r="E30" s="130"/>
      <c r="F30" s="130"/>
      <c r="G30" s="237"/>
      <c r="H30" s="238"/>
      <c r="I30" s="164">
        <v>7</v>
      </c>
      <c r="J30" s="125"/>
      <c r="K30" s="125">
        <v>23</v>
      </c>
      <c r="L30" s="125"/>
      <c r="M30" s="125"/>
      <c r="N30" s="165"/>
      <c r="O30" s="173"/>
      <c r="P30" s="174"/>
      <c r="Q30" s="156"/>
      <c r="R30" s="144"/>
      <c r="S30" s="144"/>
      <c r="T30" s="144"/>
      <c r="U30" s="146"/>
      <c r="V30" s="146"/>
      <c r="W30" s="146"/>
      <c r="X30" s="196"/>
      <c r="Y30" s="207"/>
      <c r="Z30" s="208"/>
      <c r="AA30" s="156"/>
      <c r="AB30" s="144"/>
      <c r="AC30" s="144"/>
      <c r="AD30" s="144"/>
      <c r="AE30" s="146"/>
      <c r="AF30" s="146"/>
      <c r="AG30" s="146"/>
      <c r="AH30" s="146"/>
    </row>
    <row r="31" spans="1:34" ht="23.25" customHeight="1" x14ac:dyDescent="0.25">
      <c r="A31" s="138" t="s">
        <v>151</v>
      </c>
      <c r="B31" s="128" t="s">
        <v>152</v>
      </c>
      <c r="C31" s="147"/>
      <c r="D31" s="135" t="s">
        <v>124</v>
      </c>
      <c r="E31" s="130"/>
      <c r="F31" s="130"/>
      <c r="G31" s="239"/>
      <c r="H31" s="240"/>
      <c r="I31" s="164">
        <v>6</v>
      </c>
      <c r="J31" s="125"/>
      <c r="K31" s="125">
        <v>11</v>
      </c>
      <c r="L31" s="125"/>
      <c r="M31" s="125">
        <v>3</v>
      </c>
      <c r="N31" s="165"/>
      <c r="O31" s="173"/>
      <c r="P31" s="174"/>
      <c r="Q31" s="156"/>
      <c r="R31" s="144"/>
      <c r="S31" s="144"/>
      <c r="T31" s="144"/>
      <c r="U31" s="146"/>
      <c r="V31" s="146"/>
      <c r="W31" s="146"/>
      <c r="X31" s="196"/>
      <c r="Y31" s="207"/>
      <c r="Z31" s="208"/>
      <c r="AA31" s="156"/>
      <c r="AB31" s="144"/>
      <c r="AC31" s="144"/>
      <c r="AD31" s="144"/>
      <c r="AE31" s="146"/>
      <c r="AF31" s="146"/>
      <c r="AG31" s="146"/>
      <c r="AH31" s="146"/>
    </row>
    <row r="32" spans="1:34" ht="23.25" customHeight="1" x14ac:dyDescent="0.25">
      <c r="A32" s="133" t="s">
        <v>149</v>
      </c>
      <c r="B32" s="191" t="s">
        <v>56</v>
      </c>
      <c r="C32" s="232" t="s">
        <v>117</v>
      </c>
      <c r="D32" s="123" t="s">
        <v>123</v>
      </c>
      <c r="E32" s="129"/>
      <c r="F32" s="129"/>
      <c r="G32" s="235">
        <v>4</v>
      </c>
      <c r="H32" s="236">
        <v>4</v>
      </c>
      <c r="I32" s="161">
        <v>7</v>
      </c>
      <c r="J32" s="124"/>
      <c r="K32" s="124">
        <v>33</v>
      </c>
      <c r="L32" s="124"/>
      <c r="M32" s="124"/>
      <c r="N32" s="162"/>
      <c r="O32" s="228" t="s">
        <v>159</v>
      </c>
      <c r="P32" s="229" t="s">
        <v>159</v>
      </c>
      <c r="Q32" s="156">
        <v>100</v>
      </c>
      <c r="R32" s="144" t="s">
        <v>77</v>
      </c>
      <c r="S32" s="144" t="s">
        <v>86</v>
      </c>
      <c r="T32" s="144"/>
      <c r="U32" s="146">
        <v>100</v>
      </c>
      <c r="V32" s="146" t="s">
        <v>80</v>
      </c>
      <c r="W32" s="146" t="s">
        <v>81</v>
      </c>
      <c r="X32" s="196" t="s">
        <v>100</v>
      </c>
      <c r="Y32" s="228" t="s">
        <v>174</v>
      </c>
      <c r="Z32" s="229" t="str">
        <f>+Y32</f>
        <v>DM / mail ou plateforme EXAMS</v>
      </c>
      <c r="AA32" s="156">
        <v>100</v>
      </c>
      <c r="AB32" s="144" t="s">
        <v>80</v>
      </c>
      <c r="AC32" s="144" t="s">
        <v>81</v>
      </c>
      <c r="AD32" s="144" t="s">
        <v>100</v>
      </c>
      <c r="AE32" s="146">
        <v>100</v>
      </c>
      <c r="AF32" s="146" t="s">
        <v>80</v>
      </c>
      <c r="AG32" s="146" t="s">
        <v>81</v>
      </c>
      <c r="AH32" s="146" t="s">
        <v>100</v>
      </c>
    </row>
    <row r="33" spans="1:34" ht="23.25" customHeight="1" x14ac:dyDescent="0.25">
      <c r="A33" s="138" t="s">
        <v>153</v>
      </c>
      <c r="B33" s="128" t="s">
        <v>155</v>
      </c>
      <c r="C33" s="147"/>
      <c r="D33" s="135" t="s">
        <v>124</v>
      </c>
      <c r="E33" s="130"/>
      <c r="F33" s="130"/>
      <c r="G33" s="239"/>
      <c r="H33" s="240"/>
      <c r="I33" s="164">
        <v>4</v>
      </c>
      <c r="J33" s="125"/>
      <c r="K33" s="125">
        <v>17</v>
      </c>
      <c r="L33" s="125"/>
      <c r="M33" s="125"/>
      <c r="N33" s="165"/>
      <c r="O33" s="173"/>
      <c r="P33" s="174"/>
      <c r="Q33" s="156"/>
      <c r="R33" s="144"/>
      <c r="S33" s="144"/>
      <c r="T33" s="144"/>
      <c r="U33" s="146"/>
      <c r="V33" s="146"/>
      <c r="W33" s="146"/>
      <c r="X33" s="196"/>
      <c r="Y33" s="207"/>
      <c r="Z33" s="208"/>
      <c r="AA33" s="156"/>
      <c r="AB33" s="144"/>
      <c r="AC33" s="144"/>
      <c r="AD33" s="144"/>
      <c r="AE33" s="146"/>
      <c r="AF33" s="146"/>
      <c r="AG33" s="146"/>
      <c r="AH33" s="146"/>
    </row>
    <row r="34" spans="1:34" ht="23.25" customHeight="1" x14ac:dyDescent="0.25">
      <c r="A34" s="138" t="s">
        <v>154</v>
      </c>
      <c r="B34" s="192" t="s">
        <v>156</v>
      </c>
      <c r="C34" s="233"/>
      <c r="D34" s="194" t="s">
        <v>124</v>
      </c>
      <c r="E34" s="193"/>
      <c r="F34" s="193"/>
      <c r="G34" s="241"/>
      <c r="H34" s="242"/>
      <c r="I34" s="171">
        <v>3</v>
      </c>
      <c r="J34" s="195"/>
      <c r="K34" s="195">
        <v>16</v>
      </c>
      <c r="L34" s="195"/>
      <c r="M34" s="195"/>
      <c r="N34" s="172"/>
      <c r="O34" s="175"/>
      <c r="P34" s="176"/>
      <c r="Q34" s="213"/>
      <c r="R34" s="209"/>
      <c r="S34" s="209"/>
      <c r="T34" s="209"/>
      <c r="U34" s="210"/>
      <c r="V34" s="210"/>
      <c r="W34" s="210"/>
      <c r="X34" s="214"/>
      <c r="Y34" s="211"/>
      <c r="Z34" s="212"/>
      <c r="AA34" s="213"/>
      <c r="AB34" s="209"/>
      <c r="AC34" s="209"/>
      <c r="AD34" s="209"/>
      <c r="AE34" s="210"/>
      <c r="AF34" s="210"/>
      <c r="AG34" s="210"/>
      <c r="AH34" s="210"/>
    </row>
    <row r="35" spans="1:34" x14ac:dyDescent="0.25">
      <c r="K35" s="131"/>
      <c r="L35" s="131"/>
      <c r="M35" s="131"/>
      <c r="N35" s="131"/>
      <c r="O35" s="131"/>
      <c r="P35" s="131"/>
    </row>
  </sheetData>
  <mergeCells count="21">
    <mergeCell ref="AA6:AH6"/>
    <mergeCell ref="A1:A3"/>
    <mergeCell ref="B1:B3"/>
    <mergeCell ref="C1:C3"/>
    <mergeCell ref="D1:D3"/>
    <mergeCell ref="E1:E3"/>
    <mergeCell ref="F1:F3"/>
    <mergeCell ref="G1:G3"/>
    <mergeCell ref="H1:H3"/>
    <mergeCell ref="AA1:AH1"/>
    <mergeCell ref="Q2:T2"/>
    <mergeCell ref="U2:X2"/>
    <mergeCell ref="AA2:AD2"/>
    <mergeCell ref="AE2:AH2"/>
    <mergeCell ref="O1:P2"/>
    <mergeCell ref="I2:J2"/>
    <mergeCell ref="K2:L2"/>
    <mergeCell ref="M2:N2"/>
    <mergeCell ref="Y1:Z2"/>
    <mergeCell ref="Q1:X1"/>
    <mergeCell ref="I1:N1"/>
  </mergeCells>
  <dataValidations count="2">
    <dataValidation type="list" allowBlank="1" showInputMessage="1" showErrorMessage="1" sqref="AB7:AB9 R11:R34 V5:V9 R5:R9 AF11:AF34 AB11:AB34 V11:V34 AB5 AF5 AF7:AF9">
      <formula1>mod</formula1>
    </dataValidation>
    <dataValidation type="list" allowBlank="1" showInputMessage="1" showErrorMessage="1" sqref="S5:S9 AG7:AG9 W11:W34 W5:W9 S11:S34 AC11:AC34 AG11:AG34 AG5 AC5 AC7:AC9">
      <formula1>nat</formula1>
    </dataValidation>
  </dataValidations>
  <pageMargins left="0.31496062992125984" right="0.31496062992125984" top="0.35433070866141736" bottom="0.35433070866141736" header="0.31496062992125984" footer="0.31496062992125984"/>
  <pageSetup paperSize="8" scale="62" fitToWidth="2" fitToHeight="2" orientation="landscape" r:id="rId1"/>
  <headerFooter>
    <oddHeader>&amp;R&amp;D</oddHeader>
  </headerFooter>
  <colBreaks count="1" manualBreakCount="1">
    <brk id="16" max="3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W53"/>
  <sheetViews>
    <sheetView workbookViewId="0">
      <selection activeCell="B8" sqref="B8"/>
    </sheetView>
  </sheetViews>
  <sheetFormatPr baseColWidth="10" defaultColWidth="11.5703125" defaultRowHeight="15" x14ac:dyDescent="0.25"/>
  <cols>
    <col min="1" max="1" width="11.5703125" style="1" customWidth="1"/>
    <col min="2" max="2" width="67.42578125" style="1" customWidth="1"/>
    <col min="3" max="3" width="11.5703125" style="1" customWidth="1"/>
    <col min="4" max="4" width="8.5703125" style="1" customWidth="1"/>
    <col min="5" max="5" width="8.28515625" style="1" customWidth="1"/>
    <col min="6" max="6" width="15" style="1" customWidth="1"/>
    <col min="7" max="9" width="11.5703125" style="1" customWidth="1"/>
    <col min="10" max="11" width="12.7109375" style="1" customWidth="1"/>
    <col min="12" max="12" width="11.5703125" style="31" customWidth="1"/>
    <col min="13" max="13" width="11.5703125" style="32" customWidth="1"/>
    <col min="14" max="23" width="11.5703125" style="33" customWidth="1"/>
    <col min="24" max="231" width="11.5703125" style="1" customWidth="1"/>
    <col min="232" max="16384" width="11.5703125" style="2"/>
  </cols>
  <sheetData>
    <row r="1" spans="1:23" ht="51" customHeight="1" x14ac:dyDescent="0.25">
      <c r="A1" s="294" t="s">
        <v>0</v>
      </c>
      <c r="B1" s="294" t="s">
        <v>1</v>
      </c>
      <c r="C1" s="294" t="s">
        <v>99</v>
      </c>
      <c r="D1" s="294" t="s">
        <v>2</v>
      </c>
      <c r="E1" s="294" t="s">
        <v>3</v>
      </c>
      <c r="F1" s="294" t="s">
        <v>4</v>
      </c>
      <c r="G1" s="294" t="s">
        <v>5</v>
      </c>
      <c r="H1" s="300" t="s">
        <v>6</v>
      </c>
      <c r="I1" s="301"/>
      <c r="J1" s="301"/>
      <c r="K1" s="302"/>
      <c r="L1" s="303" t="s">
        <v>7</v>
      </c>
      <c r="M1" s="304"/>
      <c r="N1" s="304"/>
      <c r="O1" s="304"/>
      <c r="P1" s="303" t="s">
        <v>8</v>
      </c>
      <c r="Q1" s="304"/>
      <c r="R1" s="304"/>
      <c r="S1" s="304"/>
      <c r="T1" s="303" t="s">
        <v>9</v>
      </c>
      <c r="U1" s="304"/>
      <c r="V1" s="304"/>
      <c r="W1" s="304"/>
    </row>
    <row r="2" spans="1:23" ht="51" customHeight="1" x14ac:dyDescent="0.25">
      <c r="A2" s="295"/>
      <c r="B2" s="295"/>
      <c r="C2" s="295"/>
      <c r="D2" s="295"/>
      <c r="E2" s="295"/>
      <c r="F2" s="295"/>
      <c r="G2" s="295"/>
      <c r="H2" s="294" t="s">
        <v>10</v>
      </c>
      <c r="I2" s="294" t="s">
        <v>11</v>
      </c>
      <c r="J2" s="288" t="s">
        <v>12</v>
      </c>
      <c r="K2" s="290" t="s">
        <v>13</v>
      </c>
      <c r="L2" s="292" t="s">
        <v>14</v>
      </c>
      <c r="M2" s="292" t="s">
        <v>15</v>
      </c>
      <c r="N2" s="286" t="s">
        <v>16</v>
      </c>
      <c r="O2" s="286" t="s">
        <v>17</v>
      </c>
      <c r="P2" s="286" t="s">
        <v>14</v>
      </c>
      <c r="Q2" s="286" t="s">
        <v>15</v>
      </c>
      <c r="R2" s="286" t="s">
        <v>16</v>
      </c>
      <c r="S2" s="286" t="s">
        <v>17</v>
      </c>
      <c r="T2" s="286" t="s">
        <v>14</v>
      </c>
      <c r="U2" s="286" t="s">
        <v>15</v>
      </c>
      <c r="V2" s="286" t="s">
        <v>16</v>
      </c>
      <c r="W2" s="286" t="s">
        <v>17</v>
      </c>
    </row>
    <row r="3" spans="1:23" ht="34.5" customHeight="1" x14ac:dyDescent="0.25">
      <c r="A3" s="296"/>
      <c r="B3" s="296"/>
      <c r="C3" s="296"/>
      <c r="D3" s="296"/>
      <c r="E3" s="296"/>
      <c r="F3" s="296"/>
      <c r="G3" s="296"/>
      <c r="H3" s="296"/>
      <c r="I3" s="296"/>
      <c r="J3" s="289"/>
      <c r="K3" s="291"/>
      <c r="L3" s="293"/>
      <c r="M3" s="293"/>
      <c r="N3" s="286"/>
      <c r="O3" s="286"/>
      <c r="P3" s="287"/>
      <c r="Q3" s="287"/>
      <c r="R3" s="286"/>
      <c r="S3" s="286"/>
      <c r="T3" s="287"/>
      <c r="U3" s="287"/>
      <c r="V3" s="286"/>
      <c r="W3" s="286"/>
    </row>
    <row r="4" spans="1:23" ht="17.100000000000001" customHeight="1" x14ac:dyDescent="0.2">
      <c r="A4" s="3"/>
      <c r="B4" s="4" t="s">
        <v>18</v>
      </c>
      <c r="C4" s="4" t="s">
        <v>19</v>
      </c>
      <c r="D4" s="5"/>
      <c r="E4" s="5"/>
      <c r="F4" s="6" t="s">
        <v>19</v>
      </c>
      <c r="G4" s="7"/>
      <c r="H4" s="5"/>
      <c r="I4" s="5"/>
      <c r="J4" s="8"/>
      <c r="K4" s="9"/>
      <c r="L4" s="10"/>
      <c r="M4" s="11"/>
      <c r="N4" s="12"/>
      <c r="O4" s="12"/>
      <c r="P4" s="12"/>
      <c r="Q4" s="12"/>
      <c r="R4" s="12"/>
      <c r="S4" s="12"/>
      <c r="T4" s="12"/>
      <c r="U4" s="12"/>
      <c r="V4" s="12"/>
      <c r="W4" s="12"/>
    </row>
    <row r="5" spans="1:23" ht="16.5" customHeight="1" x14ac:dyDescent="0.2">
      <c r="A5" s="3"/>
      <c r="B5" s="82"/>
      <c r="C5" s="3"/>
      <c r="D5" s="64"/>
      <c r="E5" s="64"/>
      <c r="F5" s="5"/>
      <c r="G5" s="13"/>
      <c r="H5" s="5"/>
      <c r="I5" s="5"/>
      <c r="J5" s="8"/>
      <c r="K5" s="9"/>
      <c r="L5" s="14"/>
      <c r="M5" s="11"/>
      <c r="N5" s="12"/>
      <c r="O5" s="12"/>
      <c r="P5" s="12"/>
      <c r="Q5" s="12"/>
      <c r="R5" s="12"/>
      <c r="S5" s="12"/>
      <c r="T5" s="12"/>
      <c r="U5" s="12"/>
      <c r="V5" s="12"/>
      <c r="W5" s="12"/>
    </row>
    <row r="6" spans="1:23" ht="23.25" customHeight="1" x14ac:dyDescent="0.25">
      <c r="A6" s="79" t="s">
        <v>27</v>
      </c>
      <c r="B6" s="88" t="s">
        <v>28</v>
      </c>
      <c r="C6" s="89" t="str">
        <f>'M3C 2021-22 LP GEDT FI+FC HYP2'!C11</f>
        <v>LLF1X10</v>
      </c>
      <c r="D6" s="90" t="s">
        <v>45</v>
      </c>
      <c r="E6" s="90" t="s">
        <v>45</v>
      </c>
      <c r="F6" s="91" t="s">
        <v>49</v>
      </c>
      <c r="G6" s="92">
        <v>32</v>
      </c>
      <c r="H6" s="93">
        <f>'M3C 2021-22 LP GEDT FI+FC HYP2'!I11</f>
        <v>21</v>
      </c>
      <c r="I6" s="94">
        <f>'M3C 2021-22 LP GEDT FI+FC HYP2'!K11</f>
        <v>34</v>
      </c>
      <c r="J6" s="93">
        <f>'M3C 2021-22 LP GEDT FI+FC HYP2'!N11</f>
        <v>0</v>
      </c>
      <c r="K6" s="95">
        <f t="shared" ref="K6:K22" si="0">O6+S6+W6</f>
        <v>58</v>
      </c>
      <c r="L6" s="67">
        <v>1.5</v>
      </c>
      <c r="M6" s="68">
        <v>1</v>
      </c>
      <c r="N6" s="93">
        <v>16</v>
      </c>
      <c r="O6" s="68">
        <f t="shared" ref="O6:O35" si="1">N6*L6</f>
        <v>24</v>
      </c>
      <c r="P6" s="68">
        <v>1</v>
      </c>
      <c r="Q6" s="68">
        <v>1</v>
      </c>
      <c r="R6" s="94">
        <v>34</v>
      </c>
      <c r="S6" s="68">
        <f t="shared" ref="S6:S22" si="2">Q6*R6</f>
        <v>34</v>
      </c>
      <c r="T6" s="69"/>
      <c r="U6" s="70"/>
      <c r="V6" s="70"/>
      <c r="W6" s="71"/>
    </row>
    <row r="7" spans="1:23" ht="23.25" customHeight="1" x14ac:dyDescent="0.25">
      <c r="A7" s="62"/>
      <c r="B7" s="83" t="e">
        <f>'M3C 2021-22 LP GEDT FI+FC HYP2'!#REF!</f>
        <v>#REF!</v>
      </c>
      <c r="C7" s="72" t="e">
        <f>'M3C 2021-22 LP GEDT FI+FC HYP2'!#REF!</f>
        <v>#REF!</v>
      </c>
      <c r="D7" s="84"/>
      <c r="E7" s="84"/>
      <c r="F7" s="85"/>
      <c r="G7" s="86"/>
      <c r="H7" s="121" t="e">
        <f>'M3C 2021-22 LP GEDT FI+FC HYP2'!#REF!</f>
        <v>#REF!</v>
      </c>
      <c r="I7" s="122" t="e">
        <f>'M3C 2021-22 LP GEDT FI+FC HYP2'!#REF!</f>
        <v>#REF!</v>
      </c>
      <c r="J7" s="121" t="e">
        <f>'M3C 2021-22 LP GEDT FI+FC HYP2'!#REF!</f>
        <v>#REF!</v>
      </c>
      <c r="K7" s="78"/>
      <c r="L7" s="16"/>
      <c r="M7" s="17"/>
      <c r="N7" s="87"/>
      <c r="O7" s="17"/>
      <c r="P7" s="17"/>
      <c r="Q7" s="17"/>
      <c r="R7" s="61"/>
      <c r="S7" s="17"/>
      <c r="T7" s="34"/>
      <c r="U7" s="18"/>
      <c r="V7" s="18"/>
      <c r="W7" s="35"/>
    </row>
    <row r="8" spans="1:23" ht="23.25" customHeight="1" x14ac:dyDescent="0.25">
      <c r="A8" s="62"/>
      <c r="B8" s="83" t="e">
        <f>'M3C 2021-22 LP GEDT FI+FC HYP2'!#REF!</f>
        <v>#REF!</v>
      </c>
      <c r="C8" s="72" t="e">
        <f>'M3C 2021-22 LP GEDT FI+FC HYP2'!#REF!</f>
        <v>#REF!</v>
      </c>
      <c r="D8" s="84"/>
      <c r="E8" s="84"/>
      <c r="F8" s="85"/>
      <c r="G8" s="86"/>
      <c r="H8" s="121" t="e">
        <f>'M3C 2021-22 LP GEDT FI+FC HYP2'!#REF!</f>
        <v>#REF!</v>
      </c>
      <c r="I8" s="122" t="e">
        <f>'M3C 2021-22 LP GEDT FI+FC HYP2'!#REF!</f>
        <v>#REF!</v>
      </c>
      <c r="J8" s="121" t="e">
        <f>'M3C 2021-22 LP GEDT FI+FC HYP2'!#REF!</f>
        <v>#REF!</v>
      </c>
      <c r="K8" s="78"/>
      <c r="L8" s="16"/>
      <c r="M8" s="17"/>
      <c r="N8" s="87"/>
      <c r="O8" s="17"/>
      <c r="P8" s="17"/>
      <c r="Q8" s="17"/>
      <c r="R8" s="61"/>
      <c r="S8" s="17"/>
      <c r="T8" s="34"/>
      <c r="U8" s="18"/>
      <c r="V8" s="18"/>
      <c r="W8" s="35"/>
    </row>
    <row r="9" spans="1:23" ht="23.25" customHeight="1" x14ac:dyDescent="0.25">
      <c r="A9" s="62"/>
      <c r="B9" s="83" t="e">
        <f>'M3C 2021-22 LP GEDT FI+FC HYP2'!#REF!</f>
        <v>#REF!</v>
      </c>
      <c r="C9" s="72" t="e">
        <f>'M3C 2021-22 LP GEDT FI+FC HYP2'!#REF!</f>
        <v>#REF!</v>
      </c>
      <c r="D9" s="84"/>
      <c r="E9" s="84"/>
      <c r="F9" s="85"/>
      <c r="G9" s="86"/>
      <c r="H9" s="121" t="e">
        <f>'M3C 2021-22 LP GEDT FI+FC HYP2'!#REF!</f>
        <v>#REF!</v>
      </c>
      <c r="I9" s="122" t="e">
        <f>'M3C 2021-22 LP GEDT FI+FC HYP2'!#REF!</f>
        <v>#REF!</v>
      </c>
      <c r="J9" s="121" t="e">
        <f>'M3C 2021-22 LP GEDT FI+FC HYP2'!#REF!</f>
        <v>#REF!</v>
      </c>
      <c r="K9" s="78"/>
      <c r="L9" s="16"/>
      <c r="M9" s="17"/>
      <c r="N9" s="87"/>
      <c r="O9" s="17"/>
      <c r="P9" s="17"/>
      <c r="Q9" s="17"/>
      <c r="R9" s="61"/>
      <c r="S9" s="17"/>
      <c r="T9" s="34"/>
      <c r="U9" s="18"/>
      <c r="V9" s="18"/>
      <c r="W9" s="35"/>
    </row>
    <row r="10" spans="1:23" ht="23.25" customHeight="1" x14ac:dyDescent="0.25">
      <c r="A10" s="79" t="s">
        <v>29</v>
      </c>
      <c r="B10" s="88" t="s">
        <v>30</v>
      </c>
      <c r="C10" s="89" t="str">
        <f>'M3C 2021-22 LP GEDT FI+FC HYP2'!C14</f>
        <v>LLF1X20</v>
      </c>
      <c r="D10" s="90" t="s">
        <v>46</v>
      </c>
      <c r="E10" s="90" t="s">
        <v>46</v>
      </c>
      <c r="F10" s="91" t="s">
        <v>50</v>
      </c>
      <c r="G10" s="92">
        <v>32</v>
      </c>
      <c r="H10" s="93">
        <f>'M3C 2021-22 LP GEDT FI+FC HYP2'!I14</f>
        <v>15</v>
      </c>
      <c r="I10" s="94">
        <f>'M3C 2021-22 LP GEDT FI+FC HYP2'!K14</f>
        <v>55</v>
      </c>
      <c r="J10" s="93">
        <f>'M3C 2021-22 LP GEDT FI+FC HYP2'!N14</f>
        <v>0</v>
      </c>
      <c r="K10" s="95">
        <f t="shared" ref="K10:K14" si="3">O10+S10+W10</f>
        <v>81</v>
      </c>
      <c r="L10" s="67">
        <v>1.5</v>
      </c>
      <c r="M10" s="68">
        <v>1</v>
      </c>
      <c r="N10" s="93">
        <v>22</v>
      </c>
      <c r="O10" s="68">
        <f t="shared" ref="O10:O14" si="4">N10*L10</f>
        <v>33</v>
      </c>
      <c r="P10" s="68">
        <v>1</v>
      </c>
      <c r="Q10" s="68">
        <v>1</v>
      </c>
      <c r="R10" s="94">
        <v>48</v>
      </c>
      <c r="S10" s="68">
        <f t="shared" ref="S10:S14" si="5">Q10*R10</f>
        <v>48</v>
      </c>
      <c r="T10" s="69"/>
      <c r="U10" s="68"/>
      <c r="V10" s="96"/>
      <c r="W10" s="71"/>
    </row>
    <row r="11" spans="1:23" ht="23.25" customHeight="1" x14ac:dyDescent="0.25">
      <c r="A11" s="62"/>
      <c r="B11" s="83" t="str">
        <f>'M3C 2021-22 LP GEDT FI+FC HYP2'!B15</f>
        <v>EC 1 : L'hydraulique agricole</v>
      </c>
      <c r="C11" s="72" t="str">
        <f>'M3C 2021-22 LP GEDT FI+FC HYP2'!D15</f>
        <v>EC</v>
      </c>
      <c r="D11" s="84"/>
      <c r="E11" s="84"/>
      <c r="F11" s="85"/>
      <c r="G11" s="86"/>
      <c r="H11" s="121">
        <f>'M3C 2021-22 LP GEDT FI+FC HYP2'!I15</f>
        <v>12</v>
      </c>
      <c r="I11" s="122">
        <f>'M3C 2021-22 LP GEDT FI+FC HYP2'!K15</f>
        <v>28</v>
      </c>
      <c r="J11" s="121">
        <f>'M3C 2021-22 LP GEDT FI+FC HYP2'!N15</f>
        <v>0</v>
      </c>
      <c r="K11" s="78"/>
      <c r="L11" s="16"/>
      <c r="M11" s="17"/>
      <c r="N11" s="87"/>
      <c r="O11" s="17"/>
      <c r="P11" s="17"/>
      <c r="Q11" s="17"/>
      <c r="R11" s="61"/>
      <c r="S11" s="17"/>
      <c r="T11" s="34"/>
      <c r="U11" s="17"/>
      <c r="V11" s="76"/>
      <c r="W11" s="35"/>
    </row>
    <row r="12" spans="1:23" ht="23.25" customHeight="1" x14ac:dyDescent="0.25">
      <c r="A12" s="62"/>
      <c r="B12" s="83" t="str">
        <f>'M3C 2021-22 LP GEDT FI+FC HYP2'!B16</f>
        <v>EC 2 : L'hydraulique urbaine</v>
      </c>
      <c r="C12" s="72" t="str">
        <f>'M3C 2021-22 LP GEDT FI+FC HYP2'!D16</f>
        <v>EC</v>
      </c>
      <c r="D12" s="84"/>
      <c r="E12" s="84"/>
      <c r="F12" s="85"/>
      <c r="G12" s="86"/>
      <c r="H12" s="121">
        <f>'M3C 2021-22 LP GEDT FI+FC HYP2'!I16</f>
        <v>3</v>
      </c>
      <c r="I12" s="122">
        <f>'M3C 2021-22 LP GEDT FI+FC HYP2'!K16</f>
        <v>27</v>
      </c>
      <c r="J12" s="121">
        <f>'M3C 2021-22 LP GEDT FI+FC HYP2'!N16</f>
        <v>0</v>
      </c>
      <c r="K12" s="78"/>
      <c r="L12" s="16"/>
      <c r="M12" s="17"/>
      <c r="N12" s="87"/>
      <c r="O12" s="17"/>
      <c r="P12" s="17"/>
      <c r="Q12" s="17"/>
      <c r="R12" s="61"/>
      <c r="S12" s="17"/>
      <c r="T12" s="34"/>
      <c r="U12" s="17"/>
      <c r="V12" s="77"/>
      <c r="W12" s="35"/>
    </row>
    <row r="13" spans="1:23" ht="23.25" customHeight="1" x14ac:dyDescent="0.25">
      <c r="A13" s="62"/>
      <c r="B13" s="83" t="e">
        <f>'M3C 2021-22 LP GEDT FI+FC HYP2'!#REF!</f>
        <v>#REF!</v>
      </c>
      <c r="C13" s="72" t="e">
        <f>'M3C 2021-22 LP GEDT FI+FC HYP2'!#REF!</f>
        <v>#REF!</v>
      </c>
      <c r="D13" s="84"/>
      <c r="E13" s="84"/>
      <c r="F13" s="85"/>
      <c r="G13" s="86"/>
      <c r="H13" s="121" t="e">
        <f>'M3C 2021-22 LP GEDT FI+FC HYP2'!#REF!</f>
        <v>#REF!</v>
      </c>
      <c r="I13" s="122" t="e">
        <f>'M3C 2021-22 LP GEDT FI+FC HYP2'!#REF!</f>
        <v>#REF!</v>
      </c>
      <c r="J13" s="121" t="e">
        <f>'M3C 2021-22 LP GEDT FI+FC HYP2'!#REF!</f>
        <v>#REF!</v>
      </c>
      <c r="K13" s="78"/>
      <c r="L13" s="16"/>
      <c r="M13" s="17"/>
      <c r="N13" s="87"/>
      <c r="O13" s="17"/>
      <c r="P13" s="17"/>
      <c r="Q13" s="17"/>
      <c r="R13" s="61"/>
      <c r="S13" s="17"/>
      <c r="T13" s="34"/>
      <c r="U13" s="17"/>
      <c r="V13" s="77"/>
      <c r="W13" s="35"/>
    </row>
    <row r="14" spans="1:23" ht="23.25" customHeight="1" x14ac:dyDescent="0.25">
      <c r="A14" s="79" t="s">
        <v>33</v>
      </c>
      <c r="B14" s="88" t="s">
        <v>34</v>
      </c>
      <c r="C14" s="89" t="str">
        <f>'M3C 2021-22 LP GEDT FI+FC HYP2'!C17</f>
        <v>LLF1X30</v>
      </c>
      <c r="D14" s="90" t="s">
        <v>45</v>
      </c>
      <c r="E14" s="90" t="s">
        <v>45</v>
      </c>
      <c r="F14" s="91" t="s">
        <v>49</v>
      </c>
      <c r="G14" s="92">
        <v>32</v>
      </c>
      <c r="H14" s="93">
        <f>'M3C 2021-22 LP GEDT FI+FC HYP2'!I17</f>
        <v>11</v>
      </c>
      <c r="I14" s="94">
        <f>'M3C 2021-22 LP GEDT FI+FC HYP2'!K17</f>
        <v>44</v>
      </c>
      <c r="J14" s="93">
        <f>'M3C 2021-22 LP GEDT FI+FC HYP2'!N17</f>
        <v>0</v>
      </c>
      <c r="K14" s="95">
        <f t="shared" si="3"/>
        <v>55</v>
      </c>
      <c r="L14" s="67">
        <v>1.5</v>
      </c>
      <c r="M14" s="68">
        <v>1</v>
      </c>
      <c r="N14" s="93">
        <v>10</v>
      </c>
      <c r="O14" s="68">
        <f t="shared" si="4"/>
        <v>15</v>
      </c>
      <c r="P14" s="68">
        <v>1</v>
      </c>
      <c r="Q14" s="68">
        <v>1</v>
      </c>
      <c r="R14" s="94">
        <v>40</v>
      </c>
      <c r="S14" s="68">
        <f t="shared" si="5"/>
        <v>40</v>
      </c>
      <c r="T14" s="69"/>
      <c r="U14" s="68"/>
      <c r="V14" s="96"/>
      <c r="W14" s="71"/>
    </row>
    <row r="15" spans="1:23" ht="23.25" customHeight="1" x14ac:dyDescent="0.25">
      <c r="A15" s="62"/>
      <c r="B15" s="83" t="e">
        <f>'M3C 2021-22 LP GEDT FI+FC HYP2'!#REF!</f>
        <v>#REF!</v>
      </c>
      <c r="C15" s="72" t="e">
        <f>'M3C 2021-22 LP GEDT FI+FC HYP2'!#REF!</f>
        <v>#REF!</v>
      </c>
      <c r="D15" s="84"/>
      <c r="E15" s="84"/>
      <c r="F15" s="85"/>
      <c r="G15" s="86"/>
      <c r="H15" s="121" t="e">
        <f>'M3C 2021-22 LP GEDT FI+FC HYP2'!#REF!</f>
        <v>#REF!</v>
      </c>
      <c r="I15" s="122" t="e">
        <f>'M3C 2021-22 LP GEDT FI+FC HYP2'!#REF!</f>
        <v>#REF!</v>
      </c>
      <c r="J15" s="121" t="e">
        <f>'M3C 2021-22 LP GEDT FI+FC HYP2'!#REF!</f>
        <v>#REF!</v>
      </c>
      <c r="K15" s="78"/>
      <c r="L15" s="16"/>
      <c r="M15" s="17"/>
      <c r="N15" s="87"/>
      <c r="O15" s="17"/>
      <c r="P15" s="17"/>
      <c r="Q15" s="17"/>
      <c r="R15" s="61"/>
      <c r="S15" s="17"/>
      <c r="T15" s="34"/>
      <c r="U15" s="18"/>
      <c r="V15" s="18"/>
      <c r="W15" s="35"/>
    </row>
    <row r="16" spans="1:23" ht="23.25" customHeight="1" x14ac:dyDescent="0.25">
      <c r="A16" s="62"/>
      <c r="B16" s="83" t="e">
        <f>'M3C 2021-22 LP GEDT FI+FC HYP2'!#REF!</f>
        <v>#REF!</v>
      </c>
      <c r="C16" s="72" t="e">
        <f>'M3C 2021-22 LP GEDT FI+FC HYP2'!#REF!</f>
        <v>#REF!</v>
      </c>
      <c r="D16" s="84"/>
      <c r="E16" s="84"/>
      <c r="F16" s="85"/>
      <c r="G16" s="86"/>
      <c r="H16" s="121" t="e">
        <f>'M3C 2021-22 LP GEDT FI+FC HYP2'!#REF!</f>
        <v>#REF!</v>
      </c>
      <c r="I16" s="122" t="e">
        <f>'M3C 2021-22 LP GEDT FI+FC HYP2'!#REF!</f>
        <v>#REF!</v>
      </c>
      <c r="J16" s="121" t="e">
        <f>'M3C 2021-22 LP GEDT FI+FC HYP2'!#REF!</f>
        <v>#REF!</v>
      </c>
      <c r="K16" s="78"/>
      <c r="L16" s="16"/>
      <c r="M16" s="17"/>
      <c r="N16" s="87"/>
      <c r="O16" s="17"/>
      <c r="P16" s="17"/>
      <c r="Q16" s="17"/>
      <c r="R16" s="61"/>
      <c r="S16" s="17"/>
      <c r="T16" s="34"/>
      <c r="U16" s="18"/>
      <c r="V16" s="18"/>
      <c r="W16" s="35"/>
    </row>
    <row r="17" spans="1:23" ht="23.25" customHeight="1" x14ac:dyDescent="0.25">
      <c r="A17" s="62"/>
      <c r="B17" s="83" t="e">
        <f>'M3C 2021-22 LP GEDT FI+FC HYP2'!#REF!</f>
        <v>#REF!</v>
      </c>
      <c r="C17" s="72" t="e">
        <f>'M3C 2021-22 LP GEDT FI+FC HYP2'!#REF!</f>
        <v>#REF!</v>
      </c>
      <c r="D17" s="84"/>
      <c r="E17" s="84"/>
      <c r="F17" s="85"/>
      <c r="G17" s="86"/>
      <c r="H17" s="121" t="e">
        <f>'M3C 2021-22 LP GEDT FI+FC HYP2'!#REF!</f>
        <v>#REF!</v>
      </c>
      <c r="I17" s="122" t="e">
        <f>'M3C 2021-22 LP GEDT FI+FC HYP2'!#REF!</f>
        <v>#REF!</v>
      </c>
      <c r="J17" s="121" t="e">
        <f>'M3C 2021-22 LP GEDT FI+FC HYP2'!#REF!</f>
        <v>#REF!</v>
      </c>
      <c r="K17" s="78"/>
      <c r="L17" s="16"/>
      <c r="M17" s="17"/>
      <c r="N17" s="87"/>
      <c r="O17" s="17"/>
      <c r="P17" s="17"/>
      <c r="Q17" s="17"/>
      <c r="R17" s="61"/>
      <c r="S17" s="17"/>
      <c r="T17" s="34"/>
      <c r="U17" s="18"/>
      <c r="V17" s="18"/>
      <c r="W17" s="35"/>
    </row>
    <row r="18" spans="1:23" ht="23.25" customHeight="1" x14ac:dyDescent="0.25">
      <c r="A18" s="79" t="s">
        <v>35</v>
      </c>
      <c r="B18" s="98" t="s">
        <v>36</v>
      </c>
      <c r="C18" s="89" t="str">
        <f>'M3C 2021-22 LP GEDT FI+FC HYP2'!C20</f>
        <v>LLF1X40</v>
      </c>
      <c r="D18" s="90" t="s">
        <v>45</v>
      </c>
      <c r="E18" s="90" t="s">
        <v>45</v>
      </c>
      <c r="F18" s="91" t="s">
        <v>51</v>
      </c>
      <c r="G18" s="92">
        <v>32</v>
      </c>
      <c r="H18" s="93">
        <f>'M3C 2021-22 LP GEDT FI+FC HYP2'!I20</f>
        <v>13</v>
      </c>
      <c r="I18" s="94">
        <f>'M3C 2021-22 LP GEDT FI+FC HYP2'!K20</f>
        <v>47</v>
      </c>
      <c r="J18" s="93">
        <f>'M3C 2021-22 LP GEDT FI+FC HYP2'!N20</f>
        <v>0</v>
      </c>
      <c r="K18" s="95">
        <f t="shared" ref="K18" si="6">O18+S18+W18</f>
        <v>55</v>
      </c>
      <c r="L18" s="67">
        <v>1.5</v>
      </c>
      <c r="M18" s="68">
        <v>1</v>
      </c>
      <c r="N18" s="93">
        <v>10</v>
      </c>
      <c r="O18" s="68">
        <f t="shared" ref="O18" si="7">N18*L18</f>
        <v>15</v>
      </c>
      <c r="P18" s="68">
        <v>1</v>
      </c>
      <c r="Q18" s="68">
        <v>1</v>
      </c>
      <c r="R18" s="94">
        <v>40</v>
      </c>
      <c r="S18" s="68">
        <f t="shared" ref="S18" si="8">Q18*R18</f>
        <v>40</v>
      </c>
      <c r="T18" s="69"/>
      <c r="U18" s="70"/>
      <c r="V18" s="70"/>
      <c r="W18" s="71"/>
    </row>
    <row r="19" spans="1:23" ht="23.25" customHeight="1" x14ac:dyDescent="0.25">
      <c r="A19" s="62"/>
      <c r="B19" s="83" t="e">
        <f>'M3C 2021-22 LP GEDT FI+FC HYP2'!#REF!</f>
        <v>#REF!</v>
      </c>
      <c r="C19" s="72" t="e">
        <f>'M3C 2021-22 LP GEDT FI+FC HYP2'!#REF!</f>
        <v>#REF!</v>
      </c>
      <c r="D19" s="84"/>
      <c r="E19" s="84"/>
      <c r="F19" s="85"/>
      <c r="G19" s="86"/>
      <c r="H19" s="121" t="e">
        <f>'M3C 2021-22 LP GEDT FI+FC HYP2'!#REF!</f>
        <v>#REF!</v>
      </c>
      <c r="I19" s="122" t="e">
        <f>'M3C 2021-22 LP GEDT FI+FC HYP2'!#REF!</f>
        <v>#REF!</v>
      </c>
      <c r="J19" s="121" t="e">
        <f>'M3C 2021-22 LP GEDT FI+FC HYP2'!#REF!</f>
        <v>#REF!</v>
      </c>
      <c r="K19" s="78"/>
      <c r="L19" s="16"/>
      <c r="M19" s="17"/>
      <c r="N19" s="87"/>
      <c r="O19" s="17"/>
      <c r="P19" s="17"/>
      <c r="Q19" s="17"/>
      <c r="R19" s="61"/>
      <c r="S19" s="17"/>
      <c r="T19" s="34"/>
      <c r="U19" s="18"/>
      <c r="V19" s="18"/>
      <c r="W19" s="35"/>
    </row>
    <row r="20" spans="1:23" ht="23.25" customHeight="1" x14ac:dyDescent="0.25">
      <c r="A20" s="62"/>
      <c r="B20" s="83" t="e">
        <f>'M3C 2021-22 LP GEDT FI+FC HYP2'!#REF!</f>
        <v>#REF!</v>
      </c>
      <c r="C20" s="72" t="e">
        <f>'M3C 2021-22 LP GEDT FI+FC HYP2'!#REF!</f>
        <v>#REF!</v>
      </c>
      <c r="D20" s="84"/>
      <c r="E20" s="84"/>
      <c r="F20" s="85"/>
      <c r="G20" s="86"/>
      <c r="H20" s="121" t="e">
        <f>'M3C 2021-22 LP GEDT FI+FC HYP2'!#REF!</f>
        <v>#REF!</v>
      </c>
      <c r="I20" s="122" t="e">
        <f>'M3C 2021-22 LP GEDT FI+FC HYP2'!#REF!</f>
        <v>#REF!</v>
      </c>
      <c r="J20" s="121" t="e">
        <f>'M3C 2021-22 LP GEDT FI+FC HYP2'!#REF!</f>
        <v>#REF!</v>
      </c>
      <c r="K20" s="78"/>
      <c r="L20" s="16"/>
      <c r="M20" s="17"/>
      <c r="N20" s="87"/>
      <c r="O20" s="17"/>
      <c r="P20" s="17"/>
      <c r="Q20" s="17"/>
      <c r="R20" s="61"/>
      <c r="S20" s="17"/>
      <c r="T20" s="34"/>
      <c r="U20" s="18"/>
      <c r="V20" s="18"/>
      <c r="W20" s="35"/>
    </row>
    <row r="21" spans="1:23" ht="23.25" customHeight="1" x14ac:dyDescent="0.25">
      <c r="A21" s="62"/>
      <c r="B21" s="83" t="e">
        <f>'M3C 2021-22 LP GEDT FI+FC HYP2'!#REF!</f>
        <v>#REF!</v>
      </c>
      <c r="C21" s="72" t="e">
        <f>'M3C 2021-22 LP GEDT FI+FC HYP2'!#REF!</f>
        <v>#REF!</v>
      </c>
      <c r="D21" s="84"/>
      <c r="E21" s="84"/>
      <c r="F21" s="85"/>
      <c r="G21" s="86"/>
      <c r="H21" s="121" t="e">
        <f>'M3C 2021-22 LP GEDT FI+FC HYP2'!#REF!</f>
        <v>#REF!</v>
      </c>
      <c r="I21" s="122" t="e">
        <f>'M3C 2021-22 LP GEDT FI+FC HYP2'!#REF!</f>
        <v>#REF!</v>
      </c>
      <c r="J21" s="121" t="e">
        <f>'M3C 2021-22 LP GEDT FI+FC HYP2'!#REF!</f>
        <v>#REF!</v>
      </c>
      <c r="K21" s="78"/>
      <c r="L21" s="16"/>
      <c r="M21" s="17"/>
      <c r="N21" s="87"/>
      <c r="O21" s="17"/>
      <c r="P21" s="17"/>
      <c r="Q21" s="17"/>
      <c r="R21" s="61"/>
      <c r="S21" s="17"/>
      <c r="T21" s="34"/>
      <c r="U21" s="18"/>
      <c r="V21" s="18"/>
      <c r="W21" s="35"/>
    </row>
    <row r="22" spans="1:23" ht="23.25" customHeight="1" x14ac:dyDescent="0.25">
      <c r="A22" s="79" t="s">
        <v>37</v>
      </c>
      <c r="B22" s="88" t="s">
        <v>38</v>
      </c>
      <c r="C22" s="89" t="str">
        <f>'M3C 2021-22 LP GEDT FI+FC HYP2'!C23</f>
        <v>LLF1X50+LLF2X30</v>
      </c>
      <c r="D22" s="90" t="s">
        <v>47</v>
      </c>
      <c r="E22" s="90" t="s">
        <v>47</v>
      </c>
      <c r="F22" s="91" t="s">
        <v>49</v>
      </c>
      <c r="G22" s="92">
        <v>32</v>
      </c>
      <c r="H22" s="93">
        <f>'M3C 2021-22 LP GEDT FI+FC HYP2'!I23</f>
        <v>0</v>
      </c>
      <c r="I22" s="94">
        <f>'M3C 2021-22 LP GEDT FI+FC HYP2'!K23</f>
        <v>31</v>
      </c>
      <c r="J22" s="93">
        <f>'M3C 2021-22 LP GEDT FI+FC HYP2'!N23</f>
        <v>0</v>
      </c>
      <c r="K22" s="95">
        <f t="shared" si="0"/>
        <v>33.333333333333329</v>
      </c>
      <c r="L22" s="67">
        <v>1.5</v>
      </c>
      <c r="M22" s="68">
        <v>1</v>
      </c>
      <c r="N22" s="93">
        <v>0</v>
      </c>
      <c r="O22" s="68">
        <f t="shared" si="1"/>
        <v>0</v>
      </c>
      <c r="P22" s="68">
        <v>1</v>
      </c>
      <c r="Q22" s="68">
        <v>1</v>
      </c>
      <c r="R22" s="94">
        <v>20</v>
      </c>
      <c r="S22" s="68">
        <f t="shared" si="2"/>
        <v>20</v>
      </c>
      <c r="T22" s="69">
        <v>0.66666666666666663</v>
      </c>
      <c r="U22" s="68">
        <v>2</v>
      </c>
      <c r="V22" s="68">
        <v>10</v>
      </c>
      <c r="W22" s="71">
        <f t="shared" ref="W22:W35" si="9">(U22*V22)*T22</f>
        <v>13.333333333333332</v>
      </c>
    </row>
    <row r="23" spans="1:23" ht="23.25" customHeight="1" x14ac:dyDescent="0.25">
      <c r="A23" s="62"/>
      <c r="B23" s="83" t="e">
        <f>'M3C 2021-22 LP GEDT FI+FC HYP2'!#REF!</f>
        <v>#REF!</v>
      </c>
      <c r="C23" s="72" t="e">
        <f>'M3C 2021-22 LP GEDT FI+FC HYP2'!#REF!</f>
        <v>#REF!</v>
      </c>
      <c r="D23" s="84"/>
      <c r="E23" s="84"/>
      <c r="F23" s="85"/>
      <c r="G23" s="86"/>
      <c r="H23" s="121" t="e">
        <f>'M3C 2021-22 LP GEDT FI+FC HYP2'!#REF!</f>
        <v>#REF!</v>
      </c>
      <c r="I23" s="122" t="e">
        <f>'M3C 2021-22 LP GEDT FI+FC HYP2'!#REF!</f>
        <v>#REF!</v>
      </c>
      <c r="J23" s="121" t="e">
        <f>'M3C 2021-22 LP GEDT FI+FC HYP2'!#REF!</f>
        <v>#REF!</v>
      </c>
      <c r="K23" s="78"/>
      <c r="L23" s="16"/>
      <c r="M23" s="17"/>
      <c r="N23" s="87"/>
      <c r="O23" s="17"/>
      <c r="P23" s="17"/>
      <c r="Q23" s="17"/>
      <c r="R23" s="61"/>
      <c r="S23" s="17"/>
      <c r="T23" s="34"/>
      <c r="U23" s="18"/>
      <c r="V23" s="18"/>
      <c r="W23" s="35"/>
    </row>
    <row r="24" spans="1:23" ht="23.25" customHeight="1" x14ac:dyDescent="0.25">
      <c r="A24" s="62"/>
      <c r="B24" s="83" t="e">
        <f>'M3C 2021-22 LP GEDT FI+FC HYP2'!#REF!</f>
        <v>#REF!</v>
      </c>
      <c r="C24" s="72" t="e">
        <f>'M3C 2021-22 LP GEDT FI+FC HYP2'!#REF!</f>
        <v>#REF!</v>
      </c>
      <c r="D24" s="84"/>
      <c r="E24" s="84"/>
      <c r="F24" s="85"/>
      <c r="G24" s="86"/>
      <c r="H24" s="121" t="e">
        <f>'M3C 2021-22 LP GEDT FI+FC HYP2'!#REF!</f>
        <v>#REF!</v>
      </c>
      <c r="I24" s="122" t="e">
        <f>'M3C 2021-22 LP GEDT FI+FC HYP2'!#REF!</f>
        <v>#REF!</v>
      </c>
      <c r="J24" s="121" t="e">
        <f>'M3C 2021-22 LP GEDT FI+FC HYP2'!#REF!</f>
        <v>#REF!</v>
      </c>
      <c r="K24" s="78"/>
      <c r="L24" s="16"/>
      <c r="M24" s="17"/>
      <c r="N24" s="87"/>
      <c r="O24" s="17"/>
      <c r="P24" s="17"/>
      <c r="Q24" s="17"/>
      <c r="R24" s="61"/>
      <c r="S24" s="17"/>
      <c r="T24" s="34"/>
      <c r="U24" s="18"/>
      <c r="V24" s="18"/>
      <c r="W24" s="35"/>
    </row>
    <row r="25" spans="1:23" ht="23.25" customHeight="1" x14ac:dyDescent="0.25">
      <c r="A25" s="62"/>
      <c r="B25" s="83" t="e">
        <f>'M3C 2021-22 LP GEDT FI+FC HYP2'!#REF!</f>
        <v>#REF!</v>
      </c>
      <c r="C25" s="72" t="e">
        <f>'M3C 2021-22 LP GEDT FI+FC HYP2'!#REF!</f>
        <v>#REF!</v>
      </c>
      <c r="D25" s="84"/>
      <c r="E25" s="84"/>
      <c r="F25" s="85"/>
      <c r="G25" s="86"/>
      <c r="H25" s="121" t="e">
        <f>'M3C 2021-22 LP GEDT FI+FC HYP2'!#REF!</f>
        <v>#REF!</v>
      </c>
      <c r="I25" s="122" t="e">
        <f>'M3C 2021-22 LP GEDT FI+FC HYP2'!#REF!</f>
        <v>#REF!</v>
      </c>
      <c r="J25" s="121" t="e">
        <f>'M3C 2021-22 LP GEDT FI+FC HYP2'!#REF!</f>
        <v>#REF!</v>
      </c>
      <c r="K25" s="78"/>
      <c r="L25" s="16"/>
      <c r="M25" s="17"/>
      <c r="N25" s="87"/>
      <c r="O25" s="17"/>
      <c r="P25" s="17"/>
      <c r="Q25" s="17"/>
      <c r="R25" s="61"/>
      <c r="S25" s="17"/>
      <c r="T25" s="34"/>
      <c r="U25" s="18"/>
      <c r="V25" s="18"/>
      <c r="W25" s="35"/>
    </row>
    <row r="26" spans="1:23" ht="23.25" customHeight="1" x14ac:dyDescent="0.25">
      <c r="A26" s="79" t="s">
        <v>39</v>
      </c>
      <c r="B26" s="88" t="s">
        <v>40</v>
      </c>
      <c r="C26" s="89" t="str">
        <f>'M3C 2021-22 LP GEDT FI+FC HYP2'!C26</f>
        <v>LLF1X60</v>
      </c>
      <c r="D26" s="90" t="s">
        <v>45</v>
      </c>
      <c r="E26" s="90" t="s">
        <v>45</v>
      </c>
      <c r="F26" s="91" t="s">
        <v>49</v>
      </c>
      <c r="G26" s="92">
        <v>32</v>
      </c>
      <c r="H26" s="93">
        <f>'M3C 2021-22 LP GEDT FI+FC HYP2'!I26</f>
        <v>0</v>
      </c>
      <c r="I26" s="94">
        <f>'M3C 2021-22 LP GEDT FI+FC HYP2'!K26</f>
        <v>42</v>
      </c>
      <c r="J26" s="93">
        <f>'M3C 2021-22 LP GEDT FI+FC HYP2'!N26</f>
        <v>0</v>
      </c>
      <c r="K26" s="95">
        <f t="shared" ref="K26" si="10">O26+S26+W26</f>
        <v>50</v>
      </c>
      <c r="L26" s="67">
        <v>1.5</v>
      </c>
      <c r="M26" s="68">
        <v>1</v>
      </c>
      <c r="N26" s="93">
        <v>0</v>
      </c>
      <c r="O26" s="68">
        <f t="shared" ref="O26:O30" si="11">N26*L26</f>
        <v>0</v>
      </c>
      <c r="P26" s="68">
        <v>1</v>
      </c>
      <c r="Q26" s="68">
        <v>1</v>
      </c>
      <c r="R26" s="94">
        <v>50</v>
      </c>
      <c r="S26" s="68">
        <f t="shared" ref="S26:S31" si="12">Q26*R26</f>
        <v>50</v>
      </c>
      <c r="T26" s="69"/>
      <c r="U26" s="70"/>
      <c r="V26" s="70"/>
      <c r="W26" s="71">
        <f t="shared" ref="W26:W30" si="13">(U26*V26)*T26</f>
        <v>0</v>
      </c>
    </row>
    <row r="27" spans="1:23" ht="23.25" customHeight="1" x14ac:dyDescent="0.25">
      <c r="A27" s="62"/>
      <c r="B27" s="83" t="e">
        <f>'M3C 2021-22 LP GEDT FI+FC HYP2'!#REF!</f>
        <v>#REF!</v>
      </c>
      <c r="C27" s="72" t="e">
        <f>'M3C 2021-22 LP GEDT FI+FC HYP2'!#REF!</f>
        <v>#REF!</v>
      </c>
      <c r="D27" s="84"/>
      <c r="E27" s="84"/>
      <c r="F27" s="85"/>
      <c r="G27" s="86"/>
      <c r="H27" s="121" t="e">
        <f>'M3C 2021-22 LP GEDT FI+FC HYP2'!#REF!</f>
        <v>#REF!</v>
      </c>
      <c r="I27" s="122" t="e">
        <f>'M3C 2021-22 LP GEDT FI+FC HYP2'!#REF!</f>
        <v>#REF!</v>
      </c>
      <c r="J27" s="121" t="e">
        <f>'M3C 2021-22 LP GEDT FI+FC HYP2'!#REF!</f>
        <v>#REF!</v>
      </c>
      <c r="K27" s="78"/>
      <c r="L27" s="16"/>
      <c r="M27" s="17"/>
      <c r="N27" s="87"/>
      <c r="O27" s="17"/>
      <c r="P27" s="17"/>
      <c r="Q27" s="17"/>
      <c r="R27" s="61"/>
      <c r="S27" s="17"/>
      <c r="T27" s="34"/>
      <c r="U27" s="18"/>
      <c r="V27" s="18"/>
      <c r="W27" s="35"/>
    </row>
    <row r="28" spans="1:23" ht="23.25" customHeight="1" x14ac:dyDescent="0.25">
      <c r="A28" s="62"/>
      <c r="B28" s="83" t="e">
        <f>'M3C 2021-22 LP GEDT FI+FC HYP2'!#REF!</f>
        <v>#REF!</v>
      </c>
      <c r="C28" s="72" t="e">
        <f>'M3C 2021-22 LP GEDT FI+FC HYP2'!#REF!</f>
        <v>#REF!</v>
      </c>
      <c r="D28" s="84"/>
      <c r="E28" s="84"/>
      <c r="F28" s="85"/>
      <c r="G28" s="86"/>
      <c r="H28" s="121" t="e">
        <f>'M3C 2021-22 LP GEDT FI+FC HYP2'!#REF!</f>
        <v>#REF!</v>
      </c>
      <c r="I28" s="122" t="e">
        <f>'M3C 2021-22 LP GEDT FI+FC HYP2'!#REF!</f>
        <v>#REF!</v>
      </c>
      <c r="J28" s="121" t="e">
        <f>'M3C 2021-22 LP GEDT FI+FC HYP2'!#REF!</f>
        <v>#REF!</v>
      </c>
      <c r="K28" s="78"/>
      <c r="L28" s="16"/>
      <c r="M28" s="17"/>
      <c r="N28" s="87"/>
      <c r="O28" s="17"/>
      <c r="P28" s="17"/>
      <c r="Q28" s="17"/>
      <c r="R28" s="61"/>
      <c r="S28" s="17"/>
      <c r="T28" s="34"/>
      <c r="U28" s="18"/>
      <c r="V28" s="18"/>
      <c r="W28" s="35"/>
    </row>
    <row r="29" spans="1:23" ht="23.25" customHeight="1" x14ac:dyDescent="0.25">
      <c r="A29" s="62"/>
      <c r="B29" s="83" t="e">
        <f>'M3C 2021-22 LP GEDT FI+FC HYP2'!#REF!</f>
        <v>#REF!</v>
      </c>
      <c r="C29" s="72" t="e">
        <f>'M3C 2021-22 LP GEDT FI+FC HYP2'!#REF!</f>
        <v>#REF!</v>
      </c>
      <c r="D29" s="84"/>
      <c r="E29" s="84"/>
      <c r="F29" s="85"/>
      <c r="G29" s="86"/>
      <c r="H29" s="121" t="e">
        <f>'M3C 2021-22 LP GEDT FI+FC HYP2'!#REF!</f>
        <v>#REF!</v>
      </c>
      <c r="I29" s="122" t="e">
        <f>'M3C 2021-22 LP GEDT FI+FC HYP2'!#REF!</f>
        <v>#REF!</v>
      </c>
      <c r="J29" s="121" t="e">
        <f>'M3C 2021-22 LP GEDT FI+FC HYP2'!#REF!</f>
        <v>#REF!</v>
      </c>
      <c r="K29" s="78"/>
      <c r="L29" s="16"/>
      <c r="M29" s="17"/>
      <c r="N29" s="87"/>
      <c r="O29" s="17"/>
      <c r="P29" s="17"/>
      <c r="Q29" s="17"/>
      <c r="R29" s="61"/>
      <c r="S29" s="17"/>
      <c r="T29" s="34"/>
      <c r="U29" s="18"/>
      <c r="V29" s="18"/>
      <c r="W29" s="35"/>
    </row>
    <row r="30" spans="1:23" ht="23.25" customHeight="1" x14ac:dyDescent="0.25">
      <c r="A30" s="79" t="s">
        <v>41</v>
      </c>
      <c r="B30" s="88" t="s">
        <v>42</v>
      </c>
      <c r="C30" s="89">
        <f>'M3C 2021-22 LP GEDT FI+FC HYP2'!C6</f>
        <v>0</v>
      </c>
      <c r="D30" s="90" t="s">
        <v>48</v>
      </c>
      <c r="E30" s="90" t="s">
        <v>48</v>
      </c>
      <c r="F30" s="91" t="s">
        <v>49</v>
      </c>
      <c r="G30" s="92">
        <v>32</v>
      </c>
      <c r="H30" s="93">
        <f>'M3C 2021-22 LP GEDT FI+FC HYP2'!I6</f>
        <v>0</v>
      </c>
      <c r="I30" s="94">
        <f>'M3C 2021-22 LP GEDT FI+FC HYP2'!K6</f>
        <v>82</v>
      </c>
      <c r="J30" s="93">
        <f>'M3C 2021-22 LP GEDT FI+FC HYP2'!N6</f>
        <v>0</v>
      </c>
      <c r="K30" s="66">
        <f>O31+S31+W31</f>
        <v>96</v>
      </c>
      <c r="L30" s="67">
        <v>1.5</v>
      </c>
      <c r="M30" s="68">
        <v>1</v>
      </c>
      <c r="N30" s="93">
        <v>0</v>
      </c>
      <c r="O30" s="68">
        <f t="shared" si="11"/>
        <v>0</v>
      </c>
      <c r="P30" s="68">
        <v>1</v>
      </c>
      <c r="Q30" s="68">
        <v>1</v>
      </c>
      <c r="R30" s="94">
        <v>82</v>
      </c>
      <c r="S30" s="68">
        <f t="shared" si="12"/>
        <v>82</v>
      </c>
      <c r="T30" s="69"/>
      <c r="U30" s="70"/>
      <c r="V30" s="70"/>
      <c r="W30" s="71">
        <f t="shared" si="13"/>
        <v>0</v>
      </c>
    </row>
    <row r="31" spans="1:23" ht="23.25" customHeight="1" x14ac:dyDescent="0.25">
      <c r="A31" s="62"/>
      <c r="B31" s="83" t="str">
        <f>'M3C 2021-22 LP GEDT FI+FC HYP2'!B7</f>
        <v>EC1 : Projet tuteuré</v>
      </c>
      <c r="C31" s="72" t="str">
        <f>'M3C 2021-22 LP GEDT FI+FC HYP2'!D7</f>
        <v>EC</v>
      </c>
      <c r="D31" s="73"/>
      <c r="E31" s="73"/>
      <c r="F31" s="75"/>
      <c r="G31" s="60"/>
      <c r="H31" s="121">
        <f>'M3C 2021-22 LP GEDT FI+FC HYP2'!I7</f>
        <v>0</v>
      </c>
      <c r="I31" s="122">
        <f>'M3C 2021-22 LP GEDT FI+FC HYP2'!K7</f>
        <v>3</v>
      </c>
      <c r="J31" s="121">
        <f>'M3C 2021-22 LP GEDT FI+FC HYP2'!N7</f>
        <v>0</v>
      </c>
      <c r="L31" s="16"/>
      <c r="M31" s="17"/>
      <c r="N31" s="61"/>
      <c r="O31" s="17"/>
      <c r="P31" s="24">
        <v>1</v>
      </c>
      <c r="Q31" s="24">
        <v>32</v>
      </c>
      <c r="R31" s="108">
        <v>3</v>
      </c>
      <c r="S31" s="24">
        <f t="shared" si="12"/>
        <v>96</v>
      </c>
      <c r="T31" s="34"/>
      <c r="U31" s="18"/>
      <c r="V31" s="18"/>
      <c r="W31" s="35"/>
    </row>
    <row r="32" spans="1:23" ht="23.25" customHeight="1" x14ac:dyDescent="0.25">
      <c r="A32" s="62"/>
      <c r="B32" s="83" t="str">
        <f>'M3C 2021-22 LP GEDT FI+FC HYP2'!B8</f>
        <v>EC2 : Atelier Technique de Recherche d'Emploi</v>
      </c>
      <c r="C32" s="72" t="str">
        <f>'M3C 2021-22 LP GEDT FI+FC HYP2'!D8</f>
        <v>EC</v>
      </c>
      <c r="D32" s="74"/>
      <c r="E32" s="74"/>
      <c r="F32" s="75"/>
      <c r="G32" s="60"/>
      <c r="H32" s="121">
        <f>'M3C 2021-22 LP GEDT FI+FC HYP2'!I8</f>
        <v>0</v>
      </c>
      <c r="I32" s="122">
        <f>'M3C 2021-22 LP GEDT FI+FC HYP2'!K8</f>
        <v>7.5</v>
      </c>
      <c r="J32" s="121">
        <f>'M3C 2021-22 LP GEDT FI+FC HYP2'!N8</f>
        <v>0</v>
      </c>
      <c r="K32" s="78"/>
      <c r="L32" s="16"/>
      <c r="M32" s="17"/>
      <c r="N32" s="61"/>
      <c r="O32" s="17"/>
      <c r="P32" s="17"/>
      <c r="Q32" s="17"/>
      <c r="R32" s="65"/>
      <c r="S32" s="17"/>
      <c r="T32" s="34"/>
      <c r="U32" s="18"/>
      <c r="V32" s="18"/>
      <c r="W32" s="35"/>
    </row>
    <row r="33" spans="1:23" ht="23.25" customHeight="1" x14ac:dyDescent="0.25">
      <c r="A33" s="297" t="s">
        <v>22</v>
      </c>
      <c r="B33" s="298"/>
      <c r="C33" s="298"/>
      <c r="D33" s="298"/>
      <c r="E33" s="298"/>
      <c r="F33" s="298"/>
      <c r="G33" s="298"/>
      <c r="H33" s="298"/>
      <c r="I33" s="298"/>
      <c r="J33" s="299"/>
      <c r="K33" s="78">
        <f>SUM(K6,K10,K14,K18,K22,K26)</f>
        <v>332.33333333333331</v>
      </c>
      <c r="L33" s="16"/>
      <c r="M33" s="17"/>
      <c r="N33" s="17"/>
      <c r="O33" s="17"/>
      <c r="P33" s="17"/>
      <c r="Q33" s="17"/>
      <c r="R33" s="17"/>
      <c r="S33" s="17"/>
      <c r="T33" s="34"/>
      <c r="U33" s="18"/>
      <c r="V33" s="18"/>
      <c r="W33" s="35"/>
    </row>
    <row r="34" spans="1:23" ht="23.25" customHeight="1" x14ac:dyDescent="0.25">
      <c r="A34" s="19"/>
      <c r="B34" s="38" t="s">
        <v>20</v>
      </c>
      <c r="C34" s="5"/>
      <c r="D34" s="5"/>
      <c r="E34" s="5"/>
      <c r="F34" s="5"/>
      <c r="G34" s="20"/>
      <c r="H34" s="5"/>
      <c r="I34" s="5"/>
      <c r="J34" s="8"/>
      <c r="K34" s="9"/>
      <c r="L34" s="21"/>
      <c r="M34" s="22"/>
      <c r="N34" s="22"/>
      <c r="O34" s="22"/>
      <c r="P34" s="22"/>
      <c r="Q34" s="22"/>
      <c r="R34" s="22"/>
      <c r="S34" s="22"/>
      <c r="T34" s="12"/>
      <c r="U34" s="12"/>
      <c r="V34" s="12"/>
      <c r="W34" s="12"/>
    </row>
    <row r="35" spans="1:23" ht="23.25" customHeight="1" x14ac:dyDescent="0.25">
      <c r="A35" s="79" t="s">
        <v>52</v>
      </c>
      <c r="B35" s="101" t="s">
        <v>53</v>
      </c>
      <c r="C35" s="89" t="str">
        <f>'M3C 2021-22 LP GEDT FI+FC HYP2'!C29</f>
        <v>LLF2X10</v>
      </c>
      <c r="D35" s="102" t="s">
        <v>48</v>
      </c>
      <c r="E35" s="102" t="s">
        <v>48</v>
      </c>
      <c r="F35" s="103" t="s">
        <v>49</v>
      </c>
      <c r="G35" s="104">
        <v>32</v>
      </c>
      <c r="H35" s="93">
        <f>'M3C 2021-22 LP GEDT FI+FC HYP2'!I29</f>
        <v>13</v>
      </c>
      <c r="I35" s="94">
        <f>'M3C 2021-22 LP GEDT FI+FC HYP2'!K29</f>
        <v>34</v>
      </c>
      <c r="J35" s="93">
        <f>'M3C 2021-22 LP GEDT FI+FC HYP2'!N29</f>
        <v>0</v>
      </c>
      <c r="K35" s="66">
        <f t="shared" ref="K35" si="14">O35+S35+W35</f>
        <v>56</v>
      </c>
      <c r="L35" s="67">
        <v>1.5</v>
      </c>
      <c r="M35" s="68">
        <v>1</v>
      </c>
      <c r="N35" s="96">
        <v>12</v>
      </c>
      <c r="O35" s="68">
        <f t="shared" si="1"/>
        <v>18</v>
      </c>
      <c r="P35" s="68">
        <v>1</v>
      </c>
      <c r="Q35" s="68">
        <v>1</v>
      </c>
      <c r="R35" s="97">
        <v>38</v>
      </c>
      <c r="S35" s="68">
        <f t="shared" ref="S35" si="15">Q35*R35</f>
        <v>38</v>
      </c>
      <c r="T35" s="69"/>
      <c r="U35" s="68"/>
      <c r="V35" s="97"/>
      <c r="W35" s="71">
        <f t="shared" si="9"/>
        <v>0</v>
      </c>
    </row>
    <row r="36" spans="1:23" ht="23.25" customHeight="1" x14ac:dyDescent="0.25">
      <c r="A36" s="62"/>
      <c r="B36" s="83" t="str">
        <f>'M3C 2021-22 LP GEDT FI+FC HYP2'!B30</f>
        <v>EC 1 : Outils de gestion hydrologique</v>
      </c>
      <c r="C36" s="72" t="str">
        <f>'M3C 2021-22 LP GEDT FI+FC HYP2'!D30</f>
        <v>EC</v>
      </c>
      <c r="D36" s="73"/>
      <c r="E36" s="73"/>
      <c r="F36" s="80"/>
      <c r="G36" s="100"/>
      <c r="H36" s="121">
        <f>'M3C 2021-22 LP GEDT FI+FC HYP2'!I30</f>
        <v>7</v>
      </c>
      <c r="I36" s="122">
        <f>'M3C 2021-22 LP GEDT FI+FC HYP2'!K30</f>
        <v>23</v>
      </c>
      <c r="J36" s="121">
        <f>'M3C 2021-22 LP GEDT FI+FC HYP2'!N30</f>
        <v>0</v>
      </c>
      <c r="K36" s="37"/>
      <c r="L36" s="23"/>
      <c r="M36" s="17"/>
      <c r="N36" s="76"/>
      <c r="O36" s="17"/>
      <c r="P36" s="24"/>
      <c r="Q36" s="24"/>
      <c r="R36" s="65"/>
      <c r="S36" s="24"/>
      <c r="T36" s="34"/>
      <c r="U36" s="17"/>
      <c r="V36" s="76"/>
      <c r="W36" s="35"/>
    </row>
    <row r="37" spans="1:23" ht="23.25" customHeight="1" x14ac:dyDescent="0.25">
      <c r="A37" s="62"/>
      <c r="B37" s="83" t="e">
        <f>'M3C 2021-22 LP GEDT FI+FC HYP2'!#REF!</f>
        <v>#REF!</v>
      </c>
      <c r="C37" s="72" t="e">
        <f>'M3C 2021-22 LP GEDT FI+FC HYP2'!#REF!</f>
        <v>#REF!</v>
      </c>
      <c r="D37" s="73"/>
      <c r="E37" s="73"/>
      <c r="F37" s="80"/>
      <c r="G37" s="100"/>
      <c r="H37" s="121" t="e">
        <f>'M3C 2021-22 LP GEDT FI+FC HYP2'!#REF!</f>
        <v>#REF!</v>
      </c>
      <c r="I37" s="122" t="e">
        <f>'M3C 2021-22 LP GEDT FI+FC HYP2'!#REF!</f>
        <v>#REF!</v>
      </c>
      <c r="J37" s="121" t="e">
        <f>'M3C 2021-22 LP GEDT FI+FC HYP2'!#REF!</f>
        <v>#REF!</v>
      </c>
      <c r="K37" s="37"/>
      <c r="L37" s="23"/>
      <c r="M37" s="17"/>
      <c r="N37" s="76"/>
      <c r="O37" s="17"/>
      <c r="P37" s="24"/>
      <c r="Q37" s="24"/>
      <c r="R37" s="65"/>
      <c r="S37" s="24"/>
      <c r="T37" s="34"/>
      <c r="U37" s="17"/>
      <c r="V37" s="76"/>
      <c r="W37" s="35"/>
    </row>
    <row r="38" spans="1:23" ht="23.25" customHeight="1" x14ac:dyDescent="0.25">
      <c r="A38" s="62"/>
      <c r="B38" s="83" t="e">
        <f>'M3C 2021-22 LP GEDT FI+FC HYP2'!#REF!</f>
        <v>#REF!</v>
      </c>
      <c r="C38" s="72" t="e">
        <f>'M3C 2021-22 LP GEDT FI+FC HYP2'!#REF!</f>
        <v>#REF!</v>
      </c>
      <c r="D38" s="73"/>
      <c r="E38" s="73"/>
      <c r="F38" s="80"/>
      <c r="G38" s="100"/>
      <c r="H38" s="121" t="e">
        <f>'M3C 2021-22 LP GEDT FI+FC HYP2'!#REF!</f>
        <v>#REF!</v>
      </c>
      <c r="I38" s="122" t="e">
        <f>'M3C 2021-22 LP GEDT FI+FC HYP2'!#REF!</f>
        <v>#REF!</v>
      </c>
      <c r="J38" s="121" t="e">
        <f>'M3C 2021-22 LP GEDT FI+FC HYP2'!#REF!</f>
        <v>#REF!</v>
      </c>
      <c r="K38" s="37"/>
      <c r="L38" s="23"/>
      <c r="M38" s="17"/>
      <c r="N38" s="76"/>
      <c r="O38" s="17"/>
      <c r="P38" s="24"/>
      <c r="Q38" s="24"/>
      <c r="R38" s="65"/>
      <c r="S38" s="24"/>
      <c r="T38" s="34"/>
      <c r="U38" s="17"/>
      <c r="V38" s="76"/>
      <c r="W38" s="35"/>
    </row>
    <row r="39" spans="1:23" ht="23.25" customHeight="1" x14ac:dyDescent="0.25">
      <c r="A39" s="62"/>
      <c r="B39" s="83" t="e">
        <f>'M3C 2021-22 LP GEDT FI+FC HYP2'!#REF!</f>
        <v>#REF!</v>
      </c>
      <c r="C39" s="72" t="e">
        <f>'M3C 2021-22 LP GEDT FI+FC HYP2'!#REF!</f>
        <v>#REF!</v>
      </c>
      <c r="D39" s="73"/>
      <c r="E39" s="73"/>
      <c r="F39" s="80"/>
      <c r="G39" s="100"/>
      <c r="H39" s="121" t="e">
        <f>'M3C 2021-22 LP GEDT FI+FC HYP2'!#REF!</f>
        <v>#REF!</v>
      </c>
      <c r="I39" s="122" t="e">
        <f>'M3C 2021-22 LP GEDT FI+FC HYP2'!#REF!</f>
        <v>#REF!</v>
      </c>
      <c r="J39" s="121" t="e">
        <f>'M3C 2021-22 LP GEDT FI+FC HYP2'!#REF!</f>
        <v>#REF!</v>
      </c>
      <c r="K39" s="37"/>
      <c r="L39" s="23"/>
      <c r="M39" s="17"/>
      <c r="N39" s="76"/>
      <c r="O39" s="17"/>
      <c r="P39" s="24"/>
      <c r="Q39" s="24"/>
      <c r="R39" s="65"/>
      <c r="S39" s="24"/>
      <c r="T39" s="34"/>
      <c r="U39" s="18"/>
      <c r="V39" s="18"/>
      <c r="W39" s="35"/>
    </row>
    <row r="40" spans="1:23" ht="23.25" customHeight="1" x14ac:dyDescent="0.25">
      <c r="A40" s="79" t="s">
        <v>55</v>
      </c>
      <c r="B40" s="101" t="s">
        <v>56</v>
      </c>
      <c r="C40" s="89" t="str">
        <f>'M3C 2021-22 LP GEDT FI+FC HYP2'!C32</f>
        <v>LLF2X20</v>
      </c>
      <c r="D40" s="102" t="s">
        <v>48</v>
      </c>
      <c r="E40" s="102" t="s">
        <v>48</v>
      </c>
      <c r="F40" s="103" t="s">
        <v>49</v>
      </c>
      <c r="G40" s="104">
        <v>32</v>
      </c>
      <c r="H40" s="93">
        <f>'M3C 2021-22 LP GEDT FI+FC HYP2'!I32</f>
        <v>7</v>
      </c>
      <c r="I40" s="94">
        <f>'M3C 2021-22 LP GEDT FI+FC HYP2'!K32</f>
        <v>33</v>
      </c>
      <c r="J40" s="93">
        <f>'M3C 2021-22 LP GEDT FI+FC HYP2'!N32</f>
        <v>0</v>
      </c>
      <c r="K40" s="66">
        <f t="shared" ref="K40" si="16">O40+S40+W40</f>
        <v>55</v>
      </c>
      <c r="L40" s="67">
        <v>1.5</v>
      </c>
      <c r="M40" s="68">
        <v>1</v>
      </c>
      <c r="N40" s="96">
        <v>10</v>
      </c>
      <c r="O40" s="68">
        <f t="shared" ref="O40" si="17">N40*L40</f>
        <v>15</v>
      </c>
      <c r="P40" s="68">
        <v>1</v>
      </c>
      <c r="Q40" s="68">
        <v>1</v>
      </c>
      <c r="R40" s="97">
        <v>40</v>
      </c>
      <c r="S40" s="68">
        <f t="shared" ref="S40" si="18">Q40*R40</f>
        <v>40</v>
      </c>
      <c r="T40" s="69"/>
      <c r="U40" s="70"/>
      <c r="V40" s="70"/>
      <c r="W40" s="71">
        <f t="shared" ref="W40" si="19">(U40*V40)*T40</f>
        <v>0</v>
      </c>
    </row>
    <row r="41" spans="1:23" ht="23.25" customHeight="1" x14ac:dyDescent="0.25">
      <c r="A41" s="62"/>
      <c r="B41" s="83" t="e">
        <f>'M3C 2021-22 LP GEDT FI+FC HYP2'!#REF!</f>
        <v>#REF!</v>
      </c>
      <c r="C41" s="72" t="e">
        <f>'M3C 2021-22 LP GEDT FI+FC HYP2'!#REF!</f>
        <v>#REF!</v>
      </c>
      <c r="D41" s="73"/>
      <c r="E41" s="73"/>
      <c r="F41" s="80"/>
      <c r="G41" s="100"/>
      <c r="H41" s="121" t="e">
        <f>'M3C 2021-22 LP GEDT FI+FC HYP2'!#REF!</f>
        <v>#REF!</v>
      </c>
      <c r="I41" s="122" t="e">
        <f>'M3C 2021-22 LP GEDT FI+FC HYP2'!#REF!</f>
        <v>#REF!</v>
      </c>
      <c r="J41" s="121" t="e">
        <f>'M3C 2021-22 LP GEDT FI+FC HYP2'!#REF!</f>
        <v>#REF!</v>
      </c>
      <c r="K41" s="37"/>
      <c r="L41" s="23"/>
      <c r="M41" s="17"/>
      <c r="N41" s="76"/>
      <c r="O41" s="17"/>
      <c r="P41" s="24"/>
      <c r="Q41" s="24"/>
      <c r="R41" s="65"/>
      <c r="S41" s="24"/>
      <c r="T41" s="34"/>
      <c r="U41" s="17"/>
      <c r="V41" s="76"/>
      <c r="W41" s="35"/>
    </row>
    <row r="42" spans="1:23" ht="23.25" customHeight="1" x14ac:dyDescent="0.25">
      <c r="A42" s="62"/>
      <c r="B42" s="83" t="e">
        <f>'M3C 2021-22 LP GEDT FI+FC HYP2'!#REF!</f>
        <v>#REF!</v>
      </c>
      <c r="C42" s="72" t="e">
        <f>'M3C 2021-22 LP GEDT FI+FC HYP2'!#REF!</f>
        <v>#REF!</v>
      </c>
      <c r="D42" s="73"/>
      <c r="E42" s="73"/>
      <c r="F42" s="80"/>
      <c r="G42" s="100"/>
      <c r="H42" s="121" t="e">
        <f>'M3C 2021-22 LP GEDT FI+FC HYP2'!#REF!</f>
        <v>#REF!</v>
      </c>
      <c r="I42" s="122" t="e">
        <f>'M3C 2021-22 LP GEDT FI+FC HYP2'!#REF!</f>
        <v>#REF!</v>
      </c>
      <c r="J42" s="121" t="e">
        <f>'M3C 2021-22 LP GEDT FI+FC HYP2'!#REF!</f>
        <v>#REF!</v>
      </c>
      <c r="K42" s="37"/>
      <c r="L42" s="23"/>
      <c r="M42" s="17"/>
      <c r="N42" s="76"/>
      <c r="O42" s="17"/>
      <c r="P42" s="24"/>
      <c r="Q42" s="24"/>
      <c r="R42" s="65"/>
      <c r="S42" s="24"/>
      <c r="T42" s="34"/>
      <c r="U42" s="17"/>
      <c r="V42" s="76"/>
      <c r="W42" s="35"/>
    </row>
    <row r="43" spans="1:23" ht="23.25" customHeight="1" x14ac:dyDescent="0.25">
      <c r="A43" s="62"/>
      <c r="B43" s="83" t="e">
        <f>'M3C 2021-22 LP GEDT FI+FC HYP2'!#REF!</f>
        <v>#REF!</v>
      </c>
      <c r="C43" s="72" t="e">
        <f>'M3C 2021-22 LP GEDT FI+FC HYP2'!#REF!</f>
        <v>#REF!</v>
      </c>
      <c r="D43" s="73"/>
      <c r="E43" s="73"/>
      <c r="F43" s="80"/>
      <c r="G43" s="100"/>
      <c r="H43" s="121" t="e">
        <f>'M3C 2021-22 LP GEDT FI+FC HYP2'!#REF!</f>
        <v>#REF!</v>
      </c>
      <c r="I43" s="122" t="e">
        <f>'M3C 2021-22 LP GEDT FI+FC HYP2'!#REF!</f>
        <v>#REF!</v>
      </c>
      <c r="J43" s="121" t="e">
        <f>'M3C 2021-22 LP GEDT FI+FC HYP2'!#REF!</f>
        <v>#REF!</v>
      </c>
      <c r="K43" s="37"/>
      <c r="L43" s="23"/>
      <c r="M43" s="17"/>
      <c r="N43" s="76"/>
      <c r="O43" s="17"/>
      <c r="P43" s="24"/>
      <c r="Q43" s="24"/>
      <c r="R43" s="65"/>
      <c r="S43" s="24"/>
      <c r="T43" s="34"/>
      <c r="U43" s="17"/>
      <c r="V43" s="76"/>
      <c r="W43" s="35"/>
    </row>
    <row r="44" spans="1:23" ht="23.25" customHeight="1" x14ac:dyDescent="0.25">
      <c r="A44" s="105" t="s">
        <v>57</v>
      </c>
      <c r="B44" s="106" t="s">
        <v>38</v>
      </c>
      <c r="C44" s="89" t="e">
        <f>'M3C 2021-22 LP GEDT FI+FC HYP2'!#REF!</f>
        <v>#REF!</v>
      </c>
      <c r="D44" s="102" t="s">
        <v>48</v>
      </c>
      <c r="E44" s="102" t="s">
        <v>48</v>
      </c>
      <c r="F44" s="103" t="s">
        <v>49</v>
      </c>
      <c r="G44" s="104">
        <v>32</v>
      </c>
      <c r="H44" s="93" t="e">
        <f>'M3C 2021-22 LP GEDT FI+FC HYP2'!#REF!</f>
        <v>#REF!</v>
      </c>
      <c r="I44" s="94" t="e">
        <f>'M3C 2021-22 LP GEDT FI+FC HYP2'!#REF!</f>
        <v>#REF!</v>
      </c>
      <c r="J44" s="93" t="e">
        <f>'M3C 2021-22 LP GEDT FI+FC HYP2'!#REF!</f>
        <v>#REF!</v>
      </c>
      <c r="K44" s="66">
        <f t="shared" ref="K44" si="20">O44+S44+W44</f>
        <v>63.333333333333329</v>
      </c>
      <c r="L44" s="67">
        <v>1.5</v>
      </c>
      <c r="M44" s="68">
        <v>1</v>
      </c>
      <c r="N44" s="96">
        <v>0</v>
      </c>
      <c r="O44" s="68">
        <f t="shared" ref="O44" si="21">N44*L44</f>
        <v>0</v>
      </c>
      <c r="P44" s="68">
        <v>1</v>
      </c>
      <c r="Q44" s="68">
        <v>1</v>
      </c>
      <c r="R44" s="97">
        <v>10</v>
      </c>
      <c r="S44" s="68">
        <f t="shared" ref="S44" si="22">Q44*R44</f>
        <v>10</v>
      </c>
      <c r="T44" s="69">
        <v>0.66666666666666663</v>
      </c>
      <c r="U44" s="68">
        <v>2</v>
      </c>
      <c r="V44" s="96">
        <v>40</v>
      </c>
      <c r="W44" s="71">
        <f t="shared" ref="W44" si="23">(U44*V44)*T44</f>
        <v>53.333333333333329</v>
      </c>
    </row>
    <row r="45" spans="1:23" ht="23.25" customHeight="1" x14ac:dyDescent="0.25">
      <c r="A45" s="99"/>
      <c r="B45" s="83" t="e">
        <f>'M3C 2021-22 LP GEDT FI+FC HYP2'!#REF!</f>
        <v>#REF!</v>
      </c>
      <c r="C45" s="72" t="e">
        <f>'M3C 2021-22 LP GEDT FI+FC HYP2'!#REF!</f>
        <v>#REF!</v>
      </c>
      <c r="D45" s="73"/>
      <c r="E45" s="73"/>
      <c r="F45" s="80"/>
      <c r="G45" s="100"/>
      <c r="H45" s="121" t="e">
        <f>'M3C 2021-22 LP GEDT FI+FC HYP2'!#REF!</f>
        <v>#REF!</v>
      </c>
      <c r="I45" s="122" t="e">
        <f>'M3C 2021-22 LP GEDT FI+FC HYP2'!#REF!</f>
        <v>#REF!</v>
      </c>
      <c r="J45" s="121" t="e">
        <f>'M3C 2021-22 LP GEDT FI+FC HYP2'!#REF!</f>
        <v>#REF!</v>
      </c>
      <c r="K45" s="37"/>
      <c r="L45" s="23"/>
      <c r="M45" s="17"/>
      <c r="N45" s="24"/>
      <c r="O45" s="17"/>
      <c r="P45" s="24"/>
      <c r="Q45" s="24"/>
      <c r="R45" s="24"/>
      <c r="S45" s="24"/>
      <c r="T45" s="34"/>
      <c r="U45" s="18"/>
      <c r="V45" s="18"/>
      <c r="W45" s="35"/>
    </row>
    <row r="46" spans="1:23" ht="23.25" customHeight="1" x14ac:dyDescent="0.25">
      <c r="A46" s="99"/>
      <c r="B46" s="83" t="e">
        <f>'M3C 2021-22 LP GEDT FI+FC HYP2'!#REF!</f>
        <v>#REF!</v>
      </c>
      <c r="C46" s="72" t="e">
        <f>'M3C 2021-22 LP GEDT FI+FC HYP2'!#REF!</f>
        <v>#REF!</v>
      </c>
      <c r="D46" s="73"/>
      <c r="E46" s="73"/>
      <c r="F46" s="80"/>
      <c r="G46" s="100"/>
      <c r="H46" s="121" t="e">
        <f>'M3C 2021-22 LP GEDT FI+FC HYP2'!#REF!</f>
        <v>#REF!</v>
      </c>
      <c r="I46" s="122" t="e">
        <f>'M3C 2021-22 LP GEDT FI+FC HYP2'!#REF!</f>
        <v>#REF!</v>
      </c>
      <c r="J46" s="121" t="e">
        <f>'M3C 2021-22 LP GEDT FI+FC HYP2'!#REF!</f>
        <v>#REF!</v>
      </c>
      <c r="K46" s="37"/>
      <c r="L46" s="23"/>
      <c r="M46" s="17"/>
      <c r="N46" s="24"/>
      <c r="O46" s="17"/>
      <c r="P46" s="24"/>
      <c r="Q46" s="24"/>
      <c r="R46" s="24"/>
      <c r="S46" s="24"/>
      <c r="T46" s="34"/>
      <c r="U46" s="18"/>
      <c r="V46" s="18"/>
      <c r="W46" s="35"/>
    </row>
    <row r="47" spans="1:23" ht="23.25" customHeight="1" x14ac:dyDescent="0.25">
      <c r="A47" s="99"/>
      <c r="B47" s="83" t="e">
        <f>'M3C 2021-22 LP GEDT FI+FC HYP2'!#REF!</f>
        <v>#REF!</v>
      </c>
      <c r="C47" s="72" t="e">
        <f>'M3C 2021-22 LP GEDT FI+FC HYP2'!#REF!</f>
        <v>#REF!</v>
      </c>
      <c r="D47" s="73"/>
      <c r="E47" s="73"/>
      <c r="F47" s="80"/>
      <c r="G47" s="100"/>
      <c r="H47" s="121" t="e">
        <f>'M3C 2021-22 LP GEDT FI+FC HYP2'!#REF!</f>
        <v>#REF!</v>
      </c>
      <c r="I47" s="122" t="e">
        <f>'M3C 2021-22 LP GEDT FI+FC HYP2'!#REF!</f>
        <v>#REF!</v>
      </c>
      <c r="J47" s="121" t="e">
        <f>'M3C 2021-22 LP GEDT FI+FC HYP2'!#REF!</f>
        <v>#REF!</v>
      </c>
      <c r="K47" s="37"/>
      <c r="L47" s="23"/>
      <c r="M47" s="17"/>
      <c r="N47" s="76"/>
      <c r="O47" s="17"/>
      <c r="P47" s="24"/>
      <c r="Q47" s="24"/>
      <c r="R47" s="65"/>
      <c r="S47" s="24"/>
      <c r="T47" s="34"/>
      <c r="U47" s="17"/>
      <c r="V47" s="76"/>
      <c r="W47" s="35"/>
    </row>
    <row r="48" spans="1:23" ht="23.25" customHeight="1" x14ac:dyDescent="0.25">
      <c r="A48" s="99" t="s">
        <v>58</v>
      </c>
      <c r="B48" s="120" t="str">
        <f>'M3C 2021-22 LP GEDT FI+FC HYP2'!B9</f>
        <v>Stage</v>
      </c>
      <c r="C48" s="72" t="str">
        <f>'M3C 2021-22 LP GEDT FI+FC HYP2'!D9</f>
        <v>STAG</v>
      </c>
      <c r="D48" s="73" t="s">
        <v>60</v>
      </c>
      <c r="E48" s="73" t="s">
        <v>60</v>
      </c>
      <c r="F48" s="80" t="s">
        <v>49</v>
      </c>
      <c r="G48" s="100">
        <v>32</v>
      </c>
      <c r="H48" s="121">
        <f>'M3C 2021-22 LP GEDT FI+FC HYP2'!I9</f>
        <v>0</v>
      </c>
      <c r="I48" s="122">
        <f>'M3C 2021-22 LP GEDT FI+FC HYP2'!K9</f>
        <v>2</v>
      </c>
      <c r="J48" s="121">
        <f>'M3C 2021-22 LP GEDT FI+FC HYP2'!N9</f>
        <v>0</v>
      </c>
      <c r="K48" s="37">
        <f t="shared" ref="K48" si="24">O48+S48+W48</f>
        <v>64</v>
      </c>
      <c r="L48" s="23"/>
      <c r="M48" s="17"/>
      <c r="N48" s="24"/>
      <c r="O48" s="17"/>
      <c r="P48" s="24">
        <v>1</v>
      </c>
      <c r="Q48" s="24">
        <v>32</v>
      </c>
      <c r="R48" s="108">
        <v>2</v>
      </c>
      <c r="S48" s="24">
        <f t="shared" ref="S48" si="25">Q48*R48</f>
        <v>64</v>
      </c>
      <c r="T48" s="34"/>
      <c r="U48" s="18"/>
      <c r="V48" s="18"/>
      <c r="W48" s="35"/>
    </row>
    <row r="49" spans="1:23" ht="23.25" customHeight="1" x14ac:dyDescent="0.25">
      <c r="A49" s="15"/>
      <c r="B49" s="279" t="s">
        <v>23</v>
      </c>
      <c r="C49" s="280"/>
      <c r="D49" s="280"/>
      <c r="E49" s="280"/>
      <c r="F49" s="280"/>
      <c r="G49" s="280"/>
      <c r="H49" s="280"/>
      <c r="I49" s="280"/>
      <c r="J49" s="281"/>
      <c r="K49" s="37">
        <f>SUM(K44,K41,K35)</f>
        <v>119.33333333333333</v>
      </c>
      <c r="L49" s="23"/>
      <c r="M49" s="17"/>
      <c r="N49" s="24"/>
      <c r="O49" s="17"/>
      <c r="P49" s="24"/>
      <c r="Q49" s="24"/>
      <c r="R49" s="24"/>
      <c r="S49" s="24"/>
      <c r="T49" s="34"/>
      <c r="U49" s="18"/>
      <c r="V49" s="18"/>
      <c r="W49" s="35"/>
    </row>
    <row r="50" spans="1:23" ht="30.75" customHeight="1" x14ac:dyDescent="0.25">
      <c r="A50" s="25"/>
      <c r="B50" s="26"/>
      <c r="C50" s="27"/>
      <c r="D50" s="27"/>
      <c r="E50" s="36" t="s">
        <v>21</v>
      </c>
      <c r="F50" s="28"/>
      <c r="G50" s="58"/>
      <c r="H50" s="57" t="e">
        <f>SUM(H6:H48)</f>
        <v>#REF!</v>
      </c>
      <c r="I50" s="57" t="e">
        <f>SUM(I35:I44,I30,I26,I22,I18,I14,I10,I6)</f>
        <v>#REF!</v>
      </c>
      <c r="J50" s="57" t="e">
        <f>SUM(J6:J48)</f>
        <v>#REF!</v>
      </c>
      <c r="K50" s="56"/>
      <c r="L50" s="39"/>
      <c r="M50" s="40"/>
      <c r="N50" s="40"/>
      <c r="O50" s="40"/>
      <c r="P50" s="40"/>
      <c r="Q50" s="40"/>
      <c r="R50" s="40"/>
      <c r="S50" s="40"/>
      <c r="T50" s="41"/>
      <c r="U50" s="41"/>
      <c r="V50" s="41"/>
      <c r="W50" s="41"/>
    </row>
    <row r="51" spans="1:23" ht="30.75" customHeight="1" x14ac:dyDescent="0.25">
      <c r="A51" s="29"/>
      <c r="B51" s="282" t="s">
        <v>26</v>
      </c>
      <c r="C51" s="283"/>
      <c r="D51" s="283"/>
      <c r="E51" s="283"/>
      <c r="F51" s="283"/>
      <c r="G51" s="59" t="s">
        <v>25</v>
      </c>
      <c r="H51" s="81">
        <f>SUM(K48,K44,K40,K35,K30,K26,K22,K18,K14,K10,K6)</f>
        <v>666.66666666666663</v>
      </c>
      <c r="I51" s="51"/>
      <c r="J51" s="107" t="e">
        <f>SUM(H50,I50,J50)</f>
        <v>#REF!</v>
      </c>
      <c r="K51" s="52">
        <f>SUM(K44,K40,K35,K26,K22,K18,K14,K10,K6)</f>
        <v>506.66666666666663</v>
      </c>
      <c r="L51" s="53"/>
      <c r="M51" s="54"/>
      <c r="N51" s="54"/>
      <c r="O51" s="54"/>
      <c r="P51" s="54"/>
      <c r="Q51" s="54"/>
      <c r="R51" s="54"/>
      <c r="S51" s="54"/>
      <c r="T51" s="55"/>
      <c r="U51" s="55"/>
      <c r="V51" s="55"/>
      <c r="W51" s="55"/>
    </row>
    <row r="52" spans="1:23" ht="30.75" customHeight="1" x14ac:dyDescent="0.25">
      <c r="A52" s="30"/>
      <c r="B52" s="284"/>
      <c r="C52" s="285"/>
      <c r="D52" s="285"/>
      <c r="E52" s="285"/>
      <c r="F52" s="285"/>
      <c r="G52" s="59" t="s">
        <v>24</v>
      </c>
      <c r="H52" s="63">
        <f>H51/G6</f>
        <v>20.833333333333332</v>
      </c>
      <c r="I52" s="50"/>
      <c r="J52" s="50"/>
      <c r="K52" s="46"/>
      <c r="L52" s="47"/>
      <c r="M52" s="48"/>
      <c r="N52" s="48"/>
      <c r="O52" s="48"/>
      <c r="P52" s="48"/>
      <c r="Q52" s="48"/>
      <c r="R52" s="48"/>
      <c r="S52" s="48"/>
      <c r="T52" s="49"/>
      <c r="U52" s="49"/>
      <c r="V52" s="49"/>
      <c r="W52" s="49"/>
    </row>
    <row r="53" spans="1:23" x14ac:dyDescent="0.2">
      <c r="I53" s="42"/>
      <c r="J53" s="42"/>
      <c r="K53" s="46"/>
      <c r="L53" s="43"/>
      <c r="M53" s="44"/>
      <c r="N53" s="45"/>
      <c r="O53" s="45"/>
      <c r="P53" s="45"/>
      <c r="Q53" s="45"/>
      <c r="R53" s="45"/>
      <c r="S53" s="45"/>
      <c r="T53" s="45"/>
      <c r="U53" s="45"/>
      <c r="V53" s="45"/>
      <c r="W53" s="45"/>
    </row>
  </sheetData>
  <mergeCells count="30">
    <mergeCell ref="A1:A3"/>
    <mergeCell ref="B1:B3"/>
    <mergeCell ref="C1:C3"/>
    <mergeCell ref="D1:D3"/>
    <mergeCell ref="E1:E3"/>
    <mergeCell ref="V2:V3"/>
    <mergeCell ref="W2:W3"/>
    <mergeCell ref="A33:J33"/>
    <mergeCell ref="M2:M3"/>
    <mergeCell ref="N2:N3"/>
    <mergeCell ref="O2:O3"/>
    <mergeCell ref="P2:P3"/>
    <mergeCell ref="Q2:Q3"/>
    <mergeCell ref="R2:R3"/>
    <mergeCell ref="G1:G3"/>
    <mergeCell ref="H1:K1"/>
    <mergeCell ref="L1:O1"/>
    <mergeCell ref="P1:S1"/>
    <mergeCell ref="T1:W1"/>
    <mergeCell ref="H2:H3"/>
    <mergeCell ref="I2:I3"/>
    <mergeCell ref="B49:J49"/>
    <mergeCell ref="B51:F52"/>
    <mergeCell ref="S2:S3"/>
    <mergeCell ref="T2:T3"/>
    <mergeCell ref="U2:U3"/>
    <mergeCell ref="J2:J3"/>
    <mergeCell ref="K2:K3"/>
    <mergeCell ref="L2:L3"/>
    <mergeCell ref="F1:F3"/>
  </mergeCells>
  <dataValidations count="1">
    <dataValidation type="list" allowBlank="1" showInputMessage="1" showErrorMessage="1" sqref="F6:F32 F35:F48">
      <formula1>sections_CNU</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M32"/>
  <sheetViews>
    <sheetView view="pageBreakPreview" zoomScale="75" zoomScaleNormal="75" zoomScaleSheetLayoutView="75" workbookViewId="0">
      <pane ySplit="4" topLeftCell="A5" activePane="bottomLeft" state="frozen"/>
      <selection pane="bottomLeft" activeCell="N3" sqref="N3"/>
    </sheetView>
  </sheetViews>
  <sheetFormatPr baseColWidth="10" defaultColWidth="11.5703125" defaultRowHeight="15" x14ac:dyDescent="0.25"/>
  <cols>
    <col min="1" max="1" width="11.5703125" style="134" customWidth="1"/>
    <col min="2" max="2" width="67.42578125" style="132" customWidth="1"/>
    <col min="3" max="3" width="12.7109375" style="132" customWidth="1"/>
    <col min="4" max="6" width="11.5703125" style="132" customWidth="1"/>
    <col min="7" max="7" width="8.5703125" style="132" customWidth="1"/>
    <col min="8" max="8" width="8.28515625" style="132" customWidth="1"/>
    <col min="9" max="14" width="11.7109375" style="132" customWidth="1"/>
    <col min="15" max="16" width="35.28515625" style="132" customWidth="1"/>
    <col min="17" max="24" width="8.7109375" style="132" customWidth="1"/>
    <col min="25" max="26" width="35.28515625" style="132" customWidth="1"/>
    <col min="27" max="34" width="8.7109375" style="132" customWidth="1"/>
    <col min="35" max="217" width="11.5703125" style="132" customWidth="1"/>
    <col min="218" max="16384" width="11.5703125" style="126"/>
  </cols>
  <sheetData>
    <row r="1" spans="1:221" ht="105" customHeight="1" x14ac:dyDescent="0.25">
      <c r="A1" s="265" t="s">
        <v>0</v>
      </c>
      <c r="B1" s="265" t="s">
        <v>1</v>
      </c>
      <c r="C1" s="265" t="s">
        <v>98</v>
      </c>
      <c r="D1" s="265" t="s">
        <v>87</v>
      </c>
      <c r="E1" s="265" t="s">
        <v>88</v>
      </c>
      <c r="F1" s="265" t="s">
        <v>89</v>
      </c>
      <c r="G1" s="265" t="s">
        <v>2</v>
      </c>
      <c r="H1" s="267" t="s">
        <v>3</v>
      </c>
      <c r="I1" s="260" t="s">
        <v>173</v>
      </c>
      <c r="J1" s="261"/>
      <c r="K1" s="261"/>
      <c r="L1" s="261"/>
      <c r="M1" s="261"/>
      <c r="N1" s="261"/>
      <c r="O1" s="274" t="s">
        <v>186</v>
      </c>
      <c r="P1" s="275"/>
      <c r="Q1" s="307" t="s">
        <v>90</v>
      </c>
      <c r="R1" s="307"/>
      <c r="S1" s="307"/>
      <c r="T1" s="307"/>
      <c r="U1" s="307"/>
      <c r="V1" s="307"/>
      <c r="W1" s="307"/>
      <c r="X1" s="308"/>
      <c r="Y1" s="255" t="s">
        <v>187</v>
      </c>
      <c r="Z1" s="256"/>
      <c r="AA1" s="309" t="s">
        <v>91</v>
      </c>
      <c r="AB1" s="307"/>
      <c r="AC1" s="307"/>
      <c r="AD1" s="307"/>
      <c r="AE1" s="307"/>
      <c r="AF1" s="307"/>
      <c r="AG1" s="307"/>
      <c r="AH1" s="308"/>
      <c r="HJ1" s="132"/>
      <c r="HK1" s="132"/>
      <c r="HL1" s="132"/>
      <c r="HM1" s="132"/>
    </row>
    <row r="2" spans="1:221" ht="51" customHeight="1" x14ac:dyDescent="0.25">
      <c r="A2" s="266"/>
      <c r="B2" s="266"/>
      <c r="C2" s="266"/>
      <c r="D2" s="266"/>
      <c r="E2" s="266"/>
      <c r="F2" s="266"/>
      <c r="G2" s="266"/>
      <c r="H2" s="268"/>
      <c r="I2" s="278" t="s">
        <v>10</v>
      </c>
      <c r="J2" s="253"/>
      <c r="K2" s="253" t="s">
        <v>11</v>
      </c>
      <c r="L2" s="253"/>
      <c r="M2" s="253" t="s">
        <v>12</v>
      </c>
      <c r="N2" s="254"/>
      <c r="O2" s="276"/>
      <c r="P2" s="277"/>
      <c r="Q2" s="310" t="s">
        <v>92</v>
      </c>
      <c r="R2" s="305"/>
      <c r="S2" s="305"/>
      <c r="T2" s="305"/>
      <c r="U2" s="306" t="s">
        <v>93</v>
      </c>
      <c r="V2" s="306"/>
      <c r="W2" s="306"/>
      <c r="X2" s="306"/>
      <c r="Y2" s="257"/>
      <c r="Z2" s="258"/>
      <c r="AA2" s="305" t="s">
        <v>92</v>
      </c>
      <c r="AB2" s="305"/>
      <c r="AC2" s="305"/>
      <c r="AD2" s="305"/>
      <c r="AE2" s="306" t="s">
        <v>93</v>
      </c>
      <c r="AF2" s="306"/>
      <c r="AG2" s="306"/>
      <c r="AH2" s="306"/>
      <c r="HJ2" s="132"/>
      <c r="HK2" s="132"/>
      <c r="HL2" s="132"/>
      <c r="HM2" s="132"/>
    </row>
    <row r="3" spans="1:221" ht="34.5" customHeight="1" x14ac:dyDescent="0.25">
      <c r="A3" s="266"/>
      <c r="B3" s="266"/>
      <c r="C3" s="266"/>
      <c r="D3" s="266"/>
      <c r="E3" s="266"/>
      <c r="F3" s="266"/>
      <c r="G3" s="266"/>
      <c r="H3" s="268"/>
      <c r="I3" s="249" t="s">
        <v>180</v>
      </c>
      <c r="J3" s="249" t="s">
        <v>160</v>
      </c>
      <c r="K3" s="249" t="s">
        <v>180</v>
      </c>
      <c r="L3" s="250" t="s">
        <v>160</v>
      </c>
      <c r="M3" s="249" t="s">
        <v>180</v>
      </c>
      <c r="N3" s="225" t="s">
        <v>160</v>
      </c>
      <c r="O3" s="226" t="s">
        <v>92</v>
      </c>
      <c r="P3" s="227" t="s">
        <v>93</v>
      </c>
      <c r="Q3" s="158" t="s">
        <v>94</v>
      </c>
      <c r="R3" s="143" t="s">
        <v>74</v>
      </c>
      <c r="S3" s="143" t="s">
        <v>95</v>
      </c>
      <c r="T3" s="143" t="s">
        <v>96</v>
      </c>
      <c r="U3" s="119" t="s">
        <v>97</v>
      </c>
      <c r="V3" s="119" t="s">
        <v>74</v>
      </c>
      <c r="W3" s="119" t="s">
        <v>95</v>
      </c>
      <c r="X3" s="119" t="s">
        <v>96</v>
      </c>
      <c r="Y3" s="230" t="s">
        <v>92</v>
      </c>
      <c r="Z3" s="231" t="s">
        <v>93</v>
      </c>
      <c r="AA3" s="143" t="s">
        <v>94</v>
      </c>
      <c r="AB3" s="143" t="s">
        <v>74</v>
      </c>
      <c r="AC3" s="143" t="s">
        <v>95</v>
      </c>
      <c r="AD3" s="143" t="s">
        <v>96</v>
      </c>
      <c r="AE3" s="119" t="s">
        <v>97</v>
      </c>
      <c r="AF3" s="119" t="s">
        <v>74</v>
      </c>
      <c r="AG3" s="119" t="s">
        <v>95</v>
      </c>
      <c r="AH3" s="119" t="s">
        <v>96</v>
      </c>
      <c r="HJ3" s="132"/>
      <c r="HK3" s="132"/>
      <c r="HL3" s="132"/>
      <c r="HM3" s="132"/>
    </row>
    <row r="4" spans="1:221" ht="56.25" customHeight="1" x14ac:dyDescent="0.25">
      <c r="A4" s="141" t="s">
        <v>126</v>
      </c>
      <c r="B4" s="252" t="s">
        <v>190</v>
      </c>
      <c r="C4" s="141"/>
      <c r="D4" s="141"/>
      <c r="E4" s="141"/>
      <c r="F4" s="141"/>
      <c r="G4" s="141"/>
      <c r="H4" s="167"/>
      <c r="I4" s="159"/>
      <c r="J4" s="163"/>
      <c r="K4" s="163"/>
      <c r="L4" s="163"/>
      <c r="M4" s="163"/>
      <c r="N4" s="167"/>
      <c r="O4" s="169"/>
      <c r="P4" s="170"/>
      <c r="Q4" s="157"/>
      <c r="R4" s="142"/>
      <c r="S4" s="142"/>
      <c r="T4" s="142"/>
      <c r="U4" s="142"/>
      <c r="V4" s="142"/>
      <c r="W4" s="142"/>
      <c r="X4" s="142"/>
      <c r="Y4" s="200"/>
      <c r="Z4" s="201"/>
      <c r="AA4" s="142"/>
      <c r="AB4" s="142"/>
      <c r="AC4" s="142"/>
      <c r="AD4" s="142"/>
      <c r="AE4" s="142"/>
      <c r="AF4" s="142"/>
      <c r="AG4" s="142"/>
      <c r="AH4" s="142"/>
      <c r="HJ4" s="132"/>
      <c r="HK4" s="132"/>
      <c r="HL4" s="132"/>
      <c r="HM4" s="132"/>
    </row>
    <row r="5" spans="1:221" ht="23.25" customHeight="1" x14ac:dyDescent="0.25">
      <c r="A5" s="177" t="s">
        <v>178</v>
      </c>
      <c r="B5" s="178" t="s">
        <v>179</v>
      </c>
      <c r="C5" s="179" t="s">
        <v>118</v>
      </c>
      <c r="D5" s="179" t="s">
        <v>175</v>
      </c>
      <c r="E5" s="180"/>
      <c r="F5" s="180"/>
      <c r="G5" s="243">
        <f>SUM(G6:G27)</f>
        <v>45</v>
      </c>
      <c r="H5" s="243">
        <f>SUM(H6:H27)</f>
        <v>45</v>
      </c>
      <c r="I5" s="181"/>
      <c r="J5" s="182"/>
      <c r="K5" s="182"/>
      <c r="L5" s="182"/>
      <c r="M5" s="182"/>
      <c r="N5" s="183"/>
      <c r="O5" s="184"/>
      <c r="P5" s="185"/>
      <c r="Q5" s="186"/>
      <c r="R5" s="187"/>
      <c r="S5" s="187"/>
      <c r="T5" s="187"/>
      <c r="U5" s="187"/>
      <c r="V5" s="187"/>
      <c r="W5" s="187"/>
      <c r="X5" s="188"/>
      <c r="Y5" s="205"/>
      <c r="Z5" s="206"/>
      <c r="AA5" s="189"/>
      <c r="AB5" s="190"/>
      <c r="AC5" s="186"/>
      <c r="AD5" s="187"/>
      <c r="AE5" s="187"/>
      <c r="AF5" s="187"/>
      <c r="AG5" s="187"/>
      <c r="AH5" s="187"/>
      <c r="HJ5" s="132"/>
      <c r="HK5" s="132"/>
    </row>
    <row r="6" spans="1:221" ht="23.25" customHeight="1" x14ac:dyDescent="0.25">
      <c r="A6" s="133" t="str">
        <f>IF('M3C 2021-22 LP GEDT FI+FC HYP2'!A11="","",'M3C 2021-22 LP GEDT FI+FC HYP2'!A11)</f>
        <v>LLF1X11</v>
      </c>
      <c r="B6" s="191" t="str">
        <f>IF('M3C 2021-22 LP GEDT FI+FC HYP2'!B11="","",'M3C 2021-22 LP GEDT FI+FC HYP2'!B11)</f>
        <v>Maîtriser les bases hydrologiques et juridiques</v>
      </c>
      <c r="C6" s="129" t="str">
        <f>IF('M3C 2021-22 LP GEDT FI+FC HYP2'!C11="","",'M3C 2021-22 LP GEDT FI+FC HYP2'!C11)</f>
        <v>LLF1X10</v>
      </c>
      <c r="D6" s="123" t="str">
        <f>IF('M3C 2021-22 LP GEDT FI+FC HYP2'!D11="","",'M3C 2021-22 LP GEDT FI+FC HYP2'!D11)</f>
        <v>UE</v>
      </c>
      <c r="E6" s="129"/>
      <c r="F6" s="129"/>
      <c r="G6" s="235">
        <v>6</v>
      </c>
      <c r="H6" s="236">
        <v>6</v>
      </c>
      <c r="I6" s="161">
        <f>IF('M3C 2021-22 LP GEDT FI+FC HYP2'!I11="","",'M3C 2021-22 LP GEDT FI+FC HYP2'!I11)</f>
        <v>21</v>
      </c>
      <c r="J6" s="124"/>
      <c r="K6" s="124">
        <f>IF('M3C 2021-22 LP GEDT FI+FC HYP2'!K11="","",'M3C 2021-22 LP GEDT FI+FC HYP2'!K11)</f>
        <v>34</v>
      </c>
      <c r="L6" s="124" t="str">
        <f>IF('M3C 2021-22 LP GEDT FI+FC HYP2'!L11="","",'M3C 2021-22 LP GEDT FI+FC HYP2'!L11)</f>
        <v/>
      </c>
      <c r="M6" s="124"/>
      <c r="N6" s="162" t="str">
        <f>IF('M3C 2021-22 LP GEDT FI+FC HYP2'!N11="","",'M3C 2021-22 LP GEDT FI+FC HYP2'!N11)</f>
        <v/>
      </c>
      <c r="O6" s="228" t="str">
        <f>+'M3C 2021-22 LP GEDT FI+FC HYP2'!O11</f>
        <v xml:space="preserve">CC / mail ou celene </v>
      </c>
      <c r="P6" s="229" t="str">
        <f>+'M3C 2021-22 LP GEDT FI+FC HYP2'!P11</f>
        <v xml:space="preserve">CC / mail ou celene </v>
      </c>
      <c r="Q6" s="156">
        <v>100</v>
      </c>
      <c r="R6" s="144" t="s">
        <v>77</v>
      </c>
      <c r="S6" s="144" t="s">
        <v>78</v>
      </c>
      <c r="T6" s="144"/>
      <c r="U6" s="146">
        <v>100</v>
      </c>
      <c r="V6" s="146" t="s">
        <v>80</v>
      </c>
      <c r="W6" s="146" t="s">
        <v>78</v>
      </c>
      <c r="X6" s="196" t="s">
        <v>122</v>
      </c>
      <c r="Y6" s="228" t="s">
        <v>174</v>
      </c>
      <c r="Z6" s="229" t="str">
        <f>+Y6</f>
        <v>DM / mail ou plateforme EXAMS</v>
      </c>
      <c r="AA6" s="156">
        <v>100</v>
      </c>
      <c r="AB6" s="144" t="s">
        <v>80</v>
      </c>
      <c r="AC6" s="144" t="s">
        <v>78</v>
      </c>
      <c r="AD6" s="144" t="s">
        <v>122</v>
      </c>
      <c r="AE6" s="146">
        <v>100</v>
      </c>
      <c r="AF6" s="146" t="s">
        <v>80</v>
      </c>
      <c r="AG6" s="146" t="s">
        <v>78</v>
      </c>
      <c r="AH6" s="146" t="s">
        <v>122</v>
      </c>
      <c r="HJ6" s="132"/>
      <c r="HK6" s="132"/>
    </row>
    <row r="7" spans="1:221" ht="23.25" customHeight="1" x14ac:dyDescent="0.25">
      <c r="A7" s="138" t="str">
        <f>IF('M3C 2021-22 LP GEDT FI+FC HYP2'!A12="","",'M3C 2021-22 LP GEDT FI+FC HYP2'!A12)</f>
        <v>LLF1X1D</v>
      </c>
      <c r="B7" s="136" t="str">
        <f>IF('M3C 2021-22 LP GEDT FI+FC HYP2'!B12="","",'M3C 2021-22 LP GEDT FI+FC HYP2'!B12)</f>
        <v>EC 1 : Hydrologie, limnologie et hydrogéologie</v>
      </c>
      <c r="C7" s="147" t="str">
        <f>IF('M3C 2021-22 LP GEDT FI+FC HYP2'!C12="","",'M3C 2021-22 LP GEDT FI+FC HYP2'!C12)</f>
        <v/>
      </c>
      <c r="D7" s="135" t="str">
        <f>IF('M3C 2021-22 LP GEDT FI+FC HYP2'!D12="","",'M3C 2021-22 LP GEDT FI+FC HYP2'!D12)</f>
        <v>EC</v>
      </c>
      <c r="E7" s="130"/>
      <c r="F7" s="130"/>
      <c r="G7" s="237"/>
      <c r="H7" s="238"/>
      <c r="I7" s="164">
        <f>IF('M3C 2021-22 LP GEDT FI+FC HYP2'!I12="","",'M3C 2021-22 LP GEDT FI+FC HYP2'!I12)</f>
        <v>15</v>
      </c>
      <c r="J7" s="125"/>
      <c r="K7" s="125">
        <f>IF('M3C 2021-22 LP GEDT FI+FC HYP2'!K12="","",'M3C 2021-22 LP GEDT FI+FC HYP2'!K12)</f>
        <v>18</v>
      </c>
      <c r="L7" s="125" t="str">
        <f>IF('M3C 2021-22 LP GEDT FI+FC HYP2'!L12="","",'M3C 2021-22 LP GEDT FI+FC HYP2'!L12)</f>
        <v/>
      </c>
      <c r="M7" s="125"/>
      <c r="N7" s="165" t="str">
        <f>IF('M3C 2021-22 LP GEDT FI+FC HYP2'!N12="","",'M3C 2021-22 LP GEDT FI+FC HYP2'!N12)</f>
        <v/>
      </c>
      <c r="O7" s="173" t="str">
        <f>IF('M3C 2021-22 LP GEDT FI+FC HYP2'!O12="","",'M3C 2021-22 LP GEDT FI+FC HYP2'!O12)</f>
        <v/>
      </c>
      <c r="P7" s="174" t="str">
        <f>IF('M3C 2021-22 LP GEDT FI+FC HYP2'!P12="","",'M3C 2021-22 LP GEDT FI+FC HYP2'!P12)</f>
        <v/>
      </c>
      <c r="Q7" s="156"/>
      <c r="R7" s="144"/>
      <c r="S7" s="144"/>
      <c r="T7" s="144"/>
      <c r="U7" s="146"/>
      <c r="V7" s="146"/>
      <c r="W7" s="146"/>
      <c r="X7" s="196"/>
      <c r="Y7" s="207"/>
      <c r="Z7" s="208"/>
      <c r="AA7" s="156"/>
      <c r="AB7" s="144"/>
      <c r="AC7" s="144"/>
      <c r="AD7" s="144"/>
      <c r="AE7" s="146"/>
      <c r="AF7" s="146"/>
      <c r="AG7" s="146"/>
      <c r="AH7" s="146"/>
      <c r="HJ7" s="132"/>
      <c r="HK7" s="132"/>
    </row>
    <row r="8" spans="1:221" ht="23.25" customHeight="1" x14ac:dyDescent="0.25">
      <c r="A8" s="138" t="str">
        <f>IF('M3C 2021-22 LP GEDT FI+FC HYP2'!A13="","",'M3C 2021-22 LP GEDT FI+FC HYP2'!A13)</f>
        <v>LLF1X1E</v>
      </c>
      <c r="B8" s="128" t="str">
        <f>IF('M3C 2021-22 LP GEDT FI+FC HYP2'!B13="","",'M3C 2021-22 LP GEDT FI+FC HYP2'!B13)</f>
        <v>EC 2 : Droit et eau</v>
      </c>
      <c r="C8" s="130" t="str">
        <f>IF('M3C 2021-22 LP GEDT FI+FC HYP2'!C13="","",'M3C 2021-22 LP GEDT FI+FC HYP2'!C13)</f>
        <v/>
      </c>
      <c r="D8" s="135" t="str">
        <f>IF('M3C 2021-22 LP GEDT FI+FC HYP2'!D13="","",'M3C 2021-22 LP GEDT FI+FC HYP2'!D13)</f>
        <v>EC</v>
      </c>
      <c r="E8" s="130"/>
      <c r="F8" s="130"/>
      <c r="G8" s="239"/>
      <c r="H8" s="240"/>
      <c r="I8" s="164">
        <f>IF('M3C 2021-22 LP GEDT FI+FC HYP2'!I13="","",'M3C 2021-22 LP GEDT FI+FC HYP2'!I13)</f>
        <v>6</v>
      </c>
      <c r="J8" s="125"/>
      <c r="K8" s="125">
        <f>IF('M3C 2021-22 LP GEDT FI+FC HYP2'!K13="","",'M3C 2021-22 LP GEDT FI+FC HYP2'!K13)</f>
        <v>16</v>
      </c>
      <c r="L8" s="125" t="str">
        <f>IF('M3C 2021-22 LP GEDT FI+FC HYP2'!L13="","",'M3C 2021-22 LP GEDT FI+FC HYP2'!L13)</f>
        <v/>
      </c>
      <c r="M8" s="125"/>
      <c r="N8" s="165" t="str">
        <f>IF('M3C 2021-22 LP GEDT FI+FC HYP2'!N13="","",'M3C 2021-22 LP GEDT FI+FC HYP2'!N13)</f>
        <v/>
      </c>
      <c r="O8" s="173" t="str">
        <f>IF('M3C 2021-22 LP GEDT FI+FC HYP2'!O13="","",'M3C 2021-22 LP GEDT FI+FC HYP2'!O13)</f>
        <v/>
      </c>
      <c r="P8" s="174" t="str">
        <f>IF('M3C 2021-22 LP GEDT FI+FC HYP2'!P13="","",'M3C 2021-22 LP GEDT FI+FC HYP2'!P13)</f>
        <v/>
      </c>
      <c r="Q8" s="156"/>
      <c r="R8" s="144"/>
      <c r="S8" s="144"/>
      <c r="T8" s="144"/>
      <c r="U8" s="146"/>
      <c r="V8" s="146"/>
      <c r="W8" s="146"/>
      <c r="X8" s="196"/>
      <c r="Y8" s="207"/>
      <c r="Z8" s="208"/>
      <c r="AA8" s="156"/>
      <c r="AB8" s="144"/>
      <c r="AC8" s="144"/>
      <c r="AD8" s="144"/>
      <c r="AE8" s="146"/>
      <c r="AF8" s="146"/>
      <c r="AG8" s="146"/>
      <c r="AH8" s="146"/>
      <c r="HJ8" s="132"/>
      <c r="HK8" s="132"/>
    </row>
    <row r="9" spans="1:221" ht="23.25" customHeight="1" x14ac:dyDescent="0.25">
      <c r="A9" s="133" t="str">
        <f>IF('M3C 2021-22 LP GEDT FI+FC HYP2'!A14="","",'M3C 2021-22 LP GEDT FI+FC HYP2'!A14)</f>
        <v>LLF1X21</v>
      </c>
      <c r="B9" s="191" t="str">
        <f>IF('M3C 2021-22 LP GEDT FI+FC HYP2'!B14="","",'M3C 2021-22 LP GEDT FI+FC HYP2'!B14)</f>
        <v>Hydrauliques</v>
      </c>
      <c r="C9" s="129" t="str">
        <f>IF('M3C 2021-22 LP GEDT FI+FC HYP2'!C14="","",'M3C 2021-22 LP GEDT FI+FC HYP2'!C14)</f>
        <v>LLF1X20</v>
      </c>
      <c r="D9" s="123" t="str">
        <f>IF('M3C 2021-22 LP GEDT FI+FC HYP2'!D14="","",'M3C 2021-22 LP GEDT FI+FC HYP2'!D14)</f>
        <v>UE</v>
      </c>
      <c r="E9" s="129"/>
      <c r="F9" s="129"/>
      <c r="G9" s="235">
        <v>8</v>
      </c>
      <c r="H9" s="236">
        <v>8</v>
      </c>
      <c r="I9" s="161">
        <f>IF('M3C 2021-22 LP GEDT FI+FC HYP2'!I14="","",'M3C 2021-22 LP GEDT FI+FC HYP2'!I14)</f>
        <v>15</v>
      </c>
      <c r="J9" s="124"/>
      <c r="K9" s="124">
        <f>IF('M3C 2021-22 LP GEDT FI+FC HYP2'!K14="","",'M3C 2021-22 LP GEDT FI+FC HYP2'!K14)</f>
        <v>55</v>
      </c>
      <c r="L9" s="124" t="str">
        <f>IF('M3C 2021-22 LP GEDT FI+FC HYP2'!L14="","",'M3C 2021-22 LP GEDT FI+FC HYP2'!L14)</f>
        <v/>
      </c>
      <c r="M9" s="124"/>
      <c r="N9" s="162" t="str">
        <f>IF('M3C 2021-22 LP GEDT FI+FC HYP2'!N14="","",'M3C 2021-22 LP GEDT FI+FC HYP2'!N14)</f>
        <v/>
      </c>
      <c r="O9" s="228" t="str">
        <f>+'M3C 2021-22 LP GEDT FI+FC HYP2'!O14</f>
        <v xml:space="preserve">CC / mail ou celene </v>
      </c>
      <c r="P9" s="229" t="str">
        <f>+'M3C 2021-22 LP GEDT FI+FC HYP2'!P14</f>
        <v xml:space="preserve">CC / mail ou celene </v>
      </c>
      <c r="Q9" s="156">
        <v>100</v>
      </c>
      <c r="R9" s="144" t="s">
        <v>77</v>
      </c>
      <c r="S9" s="144" t="s">
        <v>78</v>
      </c>
      <c r="T9" s="144"/>
      <c r="U9" s="146">
        <v>100</v>
      </c>
      <c r="V9" s="146" t="s">
        <v>80</v>
      </c>
      <c r="W9" s="146" t="s">
        <v>78</v>
      </c>
      <c r="X9" s="196" t="s">
        <v>122</v>
      </c>
      <c r="Y9" s="228" t="s">
        <v>174</v>
      </c>
      <c r="Z9" s="229" t="str">
        <f>+Y9</f>
        <v>DM / mail ou plateforme EXAMS</v>
      </c>
      <c r="AA9" s="156">
        <v>100</v>
      </c>
      <c r="AB9" s="144" t="s">
        <v>80</v>
      </c>
      <c r="AC9" s="144" t="s">
        <v>78</v>
      </c>
      <c r="AD9" s="144" t="s">
        <v>122</v>
      </c>
      <c r="AE9" s="146">
        <v>100</v>
      </c>
      <c r="AF9" s="146" t="s">
        <v>80</v>
      </c>
      <c r="AG9" s="146" t="s">
        <v>78</v>
      </c>
      <c r="AH9" s="146" t="s">
        <v>122</v>
      </c>
      <c r="HJ9" s="132"/>
      <c r="HK9" s="132"/>
    </row>
    <row r="10" spans="1:221" ht="23.25" customHeight="1" x14ac:dyDescent="0.25">
      <c r="A10" s="138" t="str">
        <f>IF('M3C 2021-22 LP GEDT FI+FC HYP2'!A15="","",'M3C 2021-22 LP GEDT FI+FC HYP2'!A15)</f>
        <v>LLF1X2A</v>
      </c>
      <c r="B10" s="136" t="str">
        <f>IF('M3C 2021-22 LP GEDT FI+FC HYP2'!B15="","",'M3C 2021-22 LP GEDT FI+FC HYP2'!B15)</f>
        <v>EC 1 : L'hydraulique agricole</v>
      </c>
      <c r="C10" s="147" t="str">
        <f>IF('M3C 2021-22 LP GEDT FI+FC HYP2'!C15="","",'M3C 2021-22 LP GEDT FI+FC HYP2'!C15)</f>
        <v/>
      </c>
      <c r="D10" s="135" t="str">
        <f>IF('M3C 2021-22 LP GEDT FI+FC HYP2'!D15="","",'M3C 2021-22 LP GEDT FI+FC HYP2'!D15)</f>
        <v>EC</v>
      </c>
      <c r="E10" s="130"/>
      <c r="F10" s="130"/>
      <c r="G10" s="237"/>
      <c r="H10" s="238"/>
      <c r="I10" s="164">
        <f>IF('M3C 2021-22 LP GEDT FI+FC HYP2'!I15="","",'M3C 2021-22 LP GEDT FI+FC HYP2'!I15)</f>
        <v>12</v>
      </c>
      <c r="J10" s="125"/>
      <c r="K10" s="125">
        <f>IF('M3C 2021-22 LP GEDT FI+FC HYP2'!K15="","",'M3C 2021-22 LP GEDT FI+FC HYP2'!K15)</f>
        <v>28</v>
      </c>
      <c r="L10" s="125" t="str">
        <f>IF('M3C 2021-22 LP GEDT FI+FC HYP2'!L15="","",'M3C 2021-22 LP GEDT FI+FC HYP2'!L15)</f>
        <v/>
      </c>
      <c r="M10" s="125"/>
      <c r="N10" s="165" t="str">
        <f>IF('M3C 2021-22 LP GEDT FI+FC HYP2'!N15="","",'M3C 2021-22 LP GEDT FI+FC HYP2'!N15)</f>
        <v/>
      </c>
      <c r="O10" s="173"/>
      <c r="P10" s="174"/>
      <c r="Q10" s="156"/>
      <c r="R10" s="144"/>
      <c r="S10" s="144"/>
      <c r="T10" s="144"/>
      <c r="U10" s="146"/>
      <c r="V10" s="146"/>
      <c r="W10" s="146"/>
      <c r="X10" s="196"/>
      <c r="Y10" s="207"/>
      <c r="Z10" s="208"/>
      <c r="AA10" s="156"/>
      <c r="AB10" s="144"/>
      <c r="AC10" s="144"/>
      <c r="AD10" s="144"/>
      <c r="AE10" s="146"/>
      <c r="AF10" s="146"/>
      <c r="AG10" s="146"/>
      <c r="AH10" s="146"/>
      <c r="HJ10" s="132"/>
      <c r="HK10" s="132"/>
    </row>
    <row r="11" spans="1:221" ht="23.25" customHeight="1" x14ac:dyDescent="0.25">
      <c r="A11" s="138" t="str">
        <f>IF('M3C 2021-22 LP GEDT FI+FC HYP2'!A16="","",'M3C 2021-22 LP GEDT FI+FC HYP2'!A16)</f>
        <v>LLF1X2B</v>
      </c>
      <c r="B11" s="128" t="str">
        <f>IF('M3C 2021-22 LP GEDT FI+FC HYP2'!B16="","",'M3C 2021-22 LP GEDT FI+FC HYP2'!B16)</f>
        <v>EC 2 : L'hydraulique urbaine</v>
      </c>
      <c r="C11" s="130" t="str">
        <f>IF('M3C 2021-22 LP GEDT FI+FC HYP2'!C16="","",'M3C 2021-22 LP GEDT FI+FC HYP2'!C16)</f>
        <v/>
      </c>
      <c r="D11" s="135" t="str">
        <f>IF('M3C 2021-22 LP GEDT FI+FC HYP2'!D16="","",'M3C 2021-22 LP GEDT FI+FC HYP2'!D16)</f>
        <v>EC</v>
      </c>
      <c r="E11" s="130"/>
      <c r="F11" s="130"/>
      <c r="G11" s="239"/>
      <c r="H11" s="240"/>
      <c r="I11" s="164">
        <f>IF('M3C 2021-22 LP GEDT FI+FC HYP2'!I16="","",'M3C 2021-22 LP GEDT FI+FC HYP2'!I16)</f>
        <v>3</v>
      </c>
      <c r="J11" s="125"/>
      <c r="K11" s="125">
        <f>IF('M3C 2021-22 LP GEDT FI+FC HYP2'!K16="","",'M3C 2021-22 LP GEDT FI+FC HYP2'!K16)</f>
        <v>27</v>
      </c>
      <c r="L11" s="125" t="str">
        <f>IF('M3C 2021-22 LP GEDT FI+FC HYP2'!L16="","",'M3C 2021-22 LP GEDT FI+FC HYP2'!L16)</f>
        <v/>
      </c>
      <c r="M11" s="125"/>
      <c r="N11" s="165" t="str">
        <f>IF('M3C 2021-22 LP GEDT FI+FC HYP2'!N16="","",'M3C 2021-22 LP GEDT FI+FC HYP2'!N16)</f>
        <v/>
      </c>
      <c r="O11" s="173"/>
      <c r="P11" s="174"/>
      <c r="Q11" s="156"/>
      <c r="R11" s="144"/>
      <c r="S11" s="144"/>
      <c r="T11" s="144"/>
      <c r="U11" s="146"/>
      <c r="V11" s="146"/>
      <c r="W11" s="146"/>
      <c r="X11" s="196"/>
      <c r="Y11" s="207"/>
      <c r="Z11" s="208"/>
      <c r="AA11" s="156"/>
      <c r="AB11" s="144"/>
      <c r="AC11" s="144"/>
      <c r="AD11" s="144"/>
      <c r="AE11" s="146"/>
      <c r="AF11" s="146"/>
      <c r="AG11" s="146"/>
      <c r="AH11" s="146"/>
      <c r="HJ11" s="132"/>
      <c r="HK11" s="132"/>
    </row>
    <row r="12" spans="1:221" ht="23.25" customHeight="1" x14ac:dyDescent="0.25">
      <c r="A12" s="133" t="str">
        <f>IF('M3C 2021-22 LP GEDT FI+FC HYP2'!A17="","",'M3C 2021-22 LP GEDT FI+FC HYP2'!A17)</f>
        <v>LLF1X31</v>
      </c>
      <c r="B12" s="191" t="str">
        <f>IF('M3C 2021-22 LP GEDT FI+FC HYP2'!B17="","",'M3C 2021-22 LP GEDT FI+FC HYP2'!B17)</f>
        <v>Connaissances du territoire et montage de projets</v>
      </c>
      <c r="C12" s="129" t="str">
        <f>IF('M3C 2021-22 LP GEDT FI+FC HYP2'!C17="","",'M3C 2021-22 LP GEDT FI+FC HYP2'!C17)</f>
        <v>LLF1X30</v>
      </c>
      <c r="D12" s="123" t="str">
        <f>IF('M3C 2021-22 LP GEDT FI+FC HYP2'!D17="","",'M3C 2021-22 LP GEDT FI+FC HYP2'!D17)</f>
        <v>UE</v>
      </c>
      <c r="E12" s="129"/>
      <c r="F12" s="129"/>
      <c r="G12" s="235">
        <v>6</v>
      </c>
      <c r="H12" s="236">
        <v>6</v>
      </c>
      <c r="I12" s="161">
        <f>IF('M3C 2021-22 LP GEDT FI+FC HYP2'!I17="","",'M3C 2021-22 LP GEDT FI+FC HYP2'!I17)</f>
        <v>11</v>
      </c>
      <c r="J12" s="124"/>
      <c r="K12" s="124">
        <f>IF('M3C 2021-22 LP GEDT FI+FC HYP2'!K17="","",'M3C 2021-22 LP GEDT FI+FC HYP2'!K17)</f>
        <v>44</v>
      </c>
      <c r="L12" s="124" t="str">
        <f>IF('M3C 2021-22 LP GEDT FI+FC HYP2'!L17="","",'M3C 2021-22 LP GEDT FI+FC HYP2'!L17)</f>
        <v/>
      </c>
      <c r="M12" s="124"/>
      <c r="N12" s="162" t="str">
        <f>IF('M3C 2021-22 LP GEDT FI+FC HYP2'!N17="","",'M3C 2021-22 LP GEDT FI+FC HYP2'!N17)</f>
        <v/>
      </c>
      <c r="O12" s="228" t="str">
        <f>+'M3C 2021-22 LP GEDT FI+FC HYP2'!O17</f>
        <v xml:space="preserve">CC / mail ou celene </v>
      </c>
      <c r="P12" s="229" t="str">
        <f>+'M3C 2021-22 LP GEDT FI+FC HYP2'!P17</f>
        <v xml:space="preserve">CC / mail ou celene </v>
      </c>
      <c r="Q12" s="156">
        <v>100</v>
      </c>
      <c r="R12" s="144" t="s">
        <v>77</v>
      </c>
      <c r="S12" s="144" t="s">
        <v>86</v>
      </c>
      <c r="T12" s="144"/>
      <c r="U12" s="146">
        <v>100</v>
      </c>
      <c r="V12" s="146" t="s">
        <v>80</v>
      </c>
      <c r="W12" s="146" t="s">
        <v>81</v>
      </c>
      <c r="X12" s="196" t="s">
        <v>100</v>
      </c>
      <c r="Y12" s="228" t="s">
        <v>174</v>
      </c>
      <c r="Z12" s="229" t="str">
        <f>+Y12</f>
        <v>DM / mail ou plateforme EXAMS</v>
      </c>
      <c r="AA12" s="156">
        <v>100</v>
      </c>
      <c r="AB12" s="144" t="s">
        <v>80</v>
      </c>
      <c r="AC12" s="144" t="s">
        <v>81</v>
      </c>
      <c r="AD12" s="144" t="s">
        <v>100</v>
      </c>
      <c r="AE12" s="146">
        <v>100</v>
      </c>
      <c r="AF12" s="146" t="s">
        <v>80</v>
      </c>
      <c r="AG12" s="146" t="s">
        <v>81</v>
      </c>
      <c r="AH12" s="146" t="s">
        <v>100</v>
      </c>
      <c r="HJ12" s="132"/>
      <c r="HK12" s="132"/>
    </row>
    <row r="13" spans="1:221" ht="23.25" customHeight="1" x14ac:dyDescent="0.25">
      <c r="A13" s="138" t="str">
        <f>IF('M3C 2021-22 LP GEDT FI+FC HYP2'!A18="","",'M3C 2021-22 LP GEDT FI+FC HYP2'!A18)</f>
        <v>LLF1X3D</v>
      </c>
      <c r="B13" s="136" t="str">
        <f>IF('M3C 2021-22 LP GEDT FI+FC HYP2'!B18="","",'M3C 2021-22 LP GEDT FI+FC HYP2'!B18)</f>
        <v>EC 1 : Projets de développement</v>
      </c>
      <c r="C13" s="147" t="str">
        <f>IF('M3C 2021-22 LP GEDT FI+FC HYP2'!C18="","",'M3C 2021-22 LP GEDT FI+FC HYP2'!C18)</f>
        <v/>
      </c>
      <c r="D13" s="135" t="str">
        <f>IF('M3C 2021-22 LP GEDT FI+FC HYP2'!D18="","",'M3C 2021-22 LP GEDT FI+FC HYP2'!D18)</f>
        <v>EC</v>
      </c>
      <c r="E13" s="130"/>
      <c r="F13" s="130"/>
      <c r="G13" s="237"/>
      <c r="H13" s="238"/>
      <c r="I13" s="164">
        <f>IF('M3C 2021-22 LP GEDT FI+FC HYP2'!I18="","",'M3C 2021-22 LP GEDT FI+FC HYP2'!I18)</f>
        <v>5</v>
      </c>
      <c r="J13" s="125"/>
      <c r="K13" s="125">
        <f>IF('M3C 2021-22 LP GEDT FI+FC HYP2'!K18="","",'M3C 2021-22 LP GEDT FI+FC HYP2'!K18)</f>
        <v>21</v>
      </c>
      <c r="L13" s="125" t="str">
        <f>IF('M3C 2021-22 LP GEDT FI+FC HYP2'!L18="","",'M3C 2021-22 LP GEDT FI+FC HYP2'!L18)</f>
        <v/>
      </c>
      <c r="M13" s="125"/>
      <c r="N13" s="165" t="str">
        <f>IF('M3C 2021-22 LP GEDT FI+FC HYP2'!N18="","",'M3C 2021-22 LP GEDT FI+FC HYP2'!N18)</f>
        <v/>
      </c>
      <c r="O13" s="173" t="str">
        <f>IF('M3C 2021-22 LP GEDT FI+FC HYP2'!O18="","",'M3C 2021-22 LP GEDT FI+FC HYP2'!O18)</f>
        <v/>
      </c>
      <c r="P13" s="174" t="str">
        <f>IF('M3C 2021-22 LP GEDT FI+FC HYP2'!P18="","",'M3C 2021-22 LP GEDT FI+FC HYP2'!P18)</f>
        <v/>
      </c>
      <c r="Q13" s="156"/>
      <c r="R13" s="144"/>
      <c r="S13" s="144"/>
      <c r="T13" s="144"/>
      <c r="U13" s="146"/>
      <c r="V13" s="146"/>
      <c r="W13" s="146"/>
      <c r="X13" s="196"/>
      <c r="Y13" s="207"/>
      <c r="Z13" s="208"/>
      <c r="AA13" s="156"/>
      <c r="AB13" s="144"/>
      <c r="AC13" s="144"/>
      <c r="AD13" s="144"/>
      <c r="AE13" s="146"/>
      <c r="AF13" s="146"/>
      <c r="AG13" s="146"/>
      <c r="AH13" s="146"/>
      <c r="HJ13" s="132"/>
      <c r="HK13" s="132"/>
    </row>
    <row r="14" spans="1:221" ht="23.25" customHeight="1" x14ac:dyDescent="0.25">
      <c r="A14" s="138" t="str">
        <f>IF('M3C 2021-22 LP GEDT FI+FC HYP2'!A19="","",'M3C 2021-22 LP GEDT FI+FC HYP2'!A19)</f>
        <v>LLF1X3E</v>
      </c>
      <c r="B14" s="128" t="str">
        <f>IF('M3C 2021-22 LP GEDT FI+FC HYP2'!B19="","",'M3C 2021-22 LP GEDT FI+FC HYP2'!B19)</f>
        <v>EC 2 : Usages et paysages de l'eau</v>
      </c>
      <c r="C14" s="130" t="str">
        <f>IF('M3C 2021-22 LP GEDT FI+FC HYP2'!C19="","",'M3C 2021-22 LP GEDT FI+FC HYP2'!C19)</f>
        <v/>
      </c>
      <c r="D14" s="135" t="str">
        <f>IF('M3C 2021-22 LP GEDT FI+FC HYP2'!D19="","",'M3C 2021-22 LP GEDT FI+FC HYP2'!D19)</f>
        <v>EC</v>
      </c>
      <c r="E14" s="130"/>
      <c r="F14" s="130"/>
      <c r="G14" s="239"/>
      <c r="H14" s="240"/>
      <c r="I14" s="164">
        <f>IF('M3C 2021-22 LP GEDT FI+FC HYP2'!I19="","",'M3C 2021-22 LP GEDT FI+FC HYP2'!I19)</f>
        <v>6</v>
      </c>
      <c r="J14" s="125"/>
      <c r="K14" s="125">
        <f>IF('M3C 2021-22 LP GEDT FI+FC HYP2'!K19="","",'M3C 2021-22 LP GEDT FI+FC HYP2'!K19)</f>
        <v>23</v>
      </c>
      <c r="L14" s="125" t="str">
        <f>IF('M3C 2021-22 LP GEDT FI+FC HYP2'!L19="","",'M3C 2021-22 LP GEDT FI+FC HYP2'!L19)</f>
        <v/>
      </c>
      <c r="M14" s="125"/>
      <c r="N14" s="165" t="str">
        <f>IF('M3C 2021-22 LP GEDT FI+FC HYP2'!N19="","",'M3C 2021-22 LP GEDT FI+FC HYP2'!N19)</f>
        <v/>
      </c>
      <c r="O14" s="173" t="str">
        <f>IF('M3C 2021-22 LP GEDT FI+FC HYP2'!O19="","",'M3C 2021-22 LP GEDT FI+FC HYP2'!O19)</f>
        <v/>
      </c>
      <c r="P14" s="174" t="str">
        <f>IF('M3C 2021-22 LP GEDT FI+FC HYP2'!P19="","",'M3C 2021-22 LP GEDT FI+FC HYP2'!P19)</f>
        <v/>
      </c>
      <c r="Q14" s="156"/>
      <c r="R14" s="144"/>
      <c r="S14" s="144"/>
      <c r="T14" s="144"/>
      <c r="U14" s="146"/>
      <c r="V14" s="146"/>
      <c r="W14" s="146"/>
      <c r="X14" s="196"/>
      <c r="Y14" s="207"/>
      <c r="Z14" s="208"/>
      <c r="AA14" s="156"/>
      <c r="AB14" s="144"/>
      <c r="AC14" s="144"/>
      <c r="AD14" s="144"/>
      <c r="AE14" s="146"/>
      <c r="AF14" s="146"/>
      <c r="AG14" s="146"/>
      <c r="AH14" s="146"/>
      <c r="HJ14" s="132"/>
      <c r="HK14" s="132"/>
    </row>
    <row r="15" spans="1:221" ht="23.25" customHeight="1" x14ac:dyDescent="0.25">
      <c r="A15" s="133" t="str">
        <f>IF('M3C 2021-22 LP GEDT FI+FC HYP2'!A20="","",'M3C 2021-22 LP GEDT FI+FC HYP2'!A20)</f>
        <v>LLF1X41</v>
      </c>
      <c r="B15" s="191" t="str">
        <f>IF('M3C 2021-22 LP GEDT FI+FC HYP2'!B20="","",'M3C 2021-22 LP GEDT FI+FC HYP2'!B20)</f>
        <v>Gestion, communication et marketing territorial</v>
      </c>
      <c r="C15" s="129" t="str">
        <f>IF('M3C 2021-22 LP GEDT FI+FC HYP2'!C20="","",'M3C 2021-22 LP GEDT FI+FC HYP2'!C20)</f>
        <v>LLF1X40</v>
      </c>
      <c r="D15" s="123" t="str">
        <f>IF('M3C 2021-22 LP GEDT FI+FC HYP2'!D20="","",'M3C 2021-22 LP GEDT FI+FC HYP2'!D20)</f>
        <v>UE</v>
      </c>
      <c r="E15" s="129"/>
      <c r="F15" s="129"/>
      <c r="G15" s="235">
        <v>6</v>
      </c>
      <c r="H15" s="236">
        <v>6</v>
      </c>
      <c r="I15" s="161">
        <f>IF('M3C 2021-22 LP GEDT FI+FC HYP2'!I20="","",'M3C 2021-22 LP GEDT FI+FC HYP2'!I20)</f>
        <v>13</v>
      </c>
      <c r="J15" s="124"/>
      <c r="K15" s="124">
        <f>IF('M3C 2021-22 LP GEDT FI+FC HYP2'!K20="","",'M3C 2021-22 LP GEDT FI+FC HYP2'!K20)</f>
        <v>47</v>
      </c>
      <c r="L15" s="124" t="str">
        <f>IF('M3C 2021-22 LP GEDT FI+FC HYP2'!L20="","",'M3C 2021-22 LP GEDT FI+FC HYP2'!L20)</f>
        <v/>
      </c>
      <c r="M15" s="124"/>
      <c r="N15" s="162" t="str">
        <f>IF('M3C 2021-22 LP GEDT FI+FC HYP2'!N20="","",'M3C 2021-22 LP GEDT FI+FC HYP2'!N20)</f>
        <v/>
      </c>
      <c r="O15" s="228" t="str">
        <f>+'M3C 2021-22 LP GEDT FI+FC HYP2'!O20</f>
        <v xml:space="preserve">CC / mail ou celene </v>
      </c>
      <c r="P15" s="229" t="str">
        <f>+'M3C 2021-22 LP GEDT FI+FC HYP2'!P20</f>
        <v xml:space="preserve">CC / mail ou celene </v>
      </c>
      <c r="Q15" s="156">
        <v>100</v>
      </c>
      <c r="R15" s="144" t="s">
        <v>77</v>
      </c>
      <c r="S15" s="144" t="s">
        <v>86</v>
      </c>
      <c r="T15" s="144"/>
      <c r="U15" s="146">
        <v>100</v>
      </c>
      <c r="V15" s="146" t="s">
        <v>80</v>
      </c>
      <c r="W15" s="146" t="s">
        <v>81</v>
      </c>
      <c r="X15" s="196" t="s">
        <v>100</v>
      </c>
      <c r="Y15" s="228" t="s">
        <v>174</v>
      </c>
      <c r="Z15" s="229" t="str">
        <f>+Y15</f>
        <v>DM / mail ou plateforme EXAMS</v>
      </c>
      <c r="AA15" s="156">
        <v>100</v>
      </c>
      <c r="AB15" s="144" t="s">
        <v>80</v>
      </c>
      <c r="AC15" s="144" t="s">
        <v>81</v>
      </c>
      <c r="AD15" s="144" t="s">
        <v>100</v>
      </c>
      <c r="AE15" s="146">
        <v>100</v>
      </c>
      <c r="AF15" s="146" t="s">
        <v>80</v>
      </c>
      <c r="AG15" s="146" t="s">
        <v>81</v>
      </c>
      <c r="AH15" s="146" t="s">
        <v>100</v>
      </c>
      <c r="HJ15" s="132"/>
      <c r="HK15" s="132"/>
    </row>
    <row r="16" spans="1:221" ht="23.25" customHeight="1" x14ac:dyDescent="0.25">
      <c r="A16" s="138" t="str">
        <f>IF('M3C 2021-22 LP GEDT FI+FC HYP2'!A21="","",'M3C 2021-22 LP GEDT FI+FC HYP2'!A21)</f>
        <v>LLF1X4D</v>
      </c>
      <c r="B16" s="136" t="str">
        <f>IF('M3C 2021-22 LP GEDT FI+FC HYP2'!B21="","",'M3C 2021-22 LP GEDT FI+FC HYP2'!B21)</f>
        <v>EC 1 : Gestion financière</v>
      </c>
      <c r="C16" s="147" t="str">
        <f>IF('M3C 2021-22 LP GEDT FI+FC HYP2'!C21="","",'M3C 2021-22 LP GEDT FI+FC HYP2'!C21)</f>
        <v/>
      </c>
      <c r="D16" s="135" t="str">
        <f>IF('M3C 2021-22 LP GEDT FI+FC HYP2'!D21="","",'M3C 2021-22 LP GEDT FI+FC HYP2'!D21)</f>
        <v>EC</v>
      </c>
      <c r="E16" s="130"/>
      <c r="F16" s="130"/>
      <c r="G16" s="237"/>
      <c r="H16" s="238"/>
      <c r="I16" s="164">
        <f>IF('M3C 2021-22 LP GEDT FI+FC HYP2'!I21="","",'M3C 2021-22 LP GEDT FI+FC HYP2'!I21)</f>
        <v>6</v>
      </c>
      <c r="J16" s="125"/>
      <c r="K16" s="125">
        <f>IF('M3C 2021-22 LP GEDT FI+FC HYP2'!K21="","",'M3C 2021-22 LP GEDT FI+FC HYP2'!K21)</f>
        <v>14</v>
      </c>
      <c r="L16" s="125" t="str">
        <f>IF('M3C 2021-22 LP GEDT FI+FC HYP2'!L21="","",'M3C 2021-22 LP GEDT FI+FC HYP2'!L21)</f>
        <v/>
      </c>
      <c r="M16" s="125"/>
      <c r="N16" s="165" t="str">
        <f>IF('M3C 2021-22 LP GEDT FI+FC HYP2'!N21="","",'M3C 2021-22 LP GEDT FI+FC HYP2'!N21)</f>
        <v/>
      </c>
      <c r="O16" s="173"/>
      <c r="P16" s="174"/>
      <c r="Q16" s="156"/>
      <c r="R16" s="144"/>
      <c r="S16" s="144"/>
      <c r="T16" s="144"/>
      <c r="U16" s="146"/>
      <c r="V16" s="146"/>
      <c r="W16" s="146"/>
      <c r="X16" s="196"/>
      <c r="Y16" s="207"/>
      <c r="Z16" s="208"/>
      <c r="AA16" s="156"/>
      <c r="AB16" s="144"/>
      <c r="AC16" s="144"/>
      <c r="AD16" s="144"/>
      <c r="AE16" s="146"/>
      <c r="AF16" s="146"/>
      <c r="AG16" s="146"/>
      <c r="AH16" s="146"/>
      <c r="HJ16" s="132"/>
      <c r="HK16" s="132"/>
    </row>
    <row r="17" spans="1:221" ht="23.25" customHeight="1" x14ac:dyDescent="0.25">
      <c r="A17" s="138" t="str">
        <f>IF('M3C 2021-22 LP GEDT FI+FC HYP2'!A22="","",'M3C 2021-22 LP GEDT FI+FC HYP2'!A22)</f>
        <v>LLF1X4E</v>
      </c>
      <c r="B17" s="128" t="str">
        <f>IF('M3C 2021-22 LP GEDT FI+FC HYP2'!B22="","",'M3C 2021-22 LP GEDT FI+FC HYP2'!B22)</f>
        <v>EC 2 : Communication</v>
      </c>
      <c r="C17" s="130" t="str">
        <f>IF('M3C 2021-22 LP GEDT FI+FC HYP2'!C22="","",'M3C 2021-22 LP GEDT FI+FC HYP2'!C22)</f>
        <v/>
      </c>
      <c r="D17" s="135" t="str">
        <f>IF('M3C 2021-22 LP GEDT FI+FC HYP2'!D22="","",'M3C 2021-22 LP GEDT FI+FC HYP2'!D22)</f>
        <v>EC</v>
      </c>
      <c r="E17" s="130"/>
      <c r="F17" s="130"/>
      <c r="G17" s="239"/>
      <c r="H17" s="240"/>
      <c r="I17" s="164">
        <f>IF('M3C 2021-22 LP GEDT FI+FC HYP2'!I22="","",'M3C 2021-22 LP GEDT FI+FC HYP2'!I22)</f>
        <v>7</v>
      </c>
      <c r="J17" s="125"/>
      <c r="K17" s="125">
        <f>IF('M3C 2021-22 LP GEDT FI+FC HYP2'!K22="","",'M3C 2021-22 LP GEDT FI+FC HYP2'!K22)</f>
        <v>33</v>
      </c>
      <c r="L17" s="125" t="str">
        <f>IF('M3C 2021-22 LP GEDT FI+FC HYP2'!L22="","",'M3C 2021-22 LP GEDT FI+FC HYP2'!L22)</f>
        <v/>
      </c>
      <c r="M17" s="125"/>
      <c r="N17" s="165" t="str">
        <f>IF('M3C 2021-22 LP GEDT FI+FC HYP2'!N22="","",'M3C 2021-22 LP GEDT FI+FC HYP2'!N22)</f>
        <v/>
      </c>
      <c r="O17" s="173"/>
      <c r="P17" s="174"/>
      <c r="Q17" s="156"/>
      <c r="R17" s="144"/>
      <c r="S17" s="144"/>
      <c r="T17" s="144"/>
      <c r="U17" s="146"/>
      <c r="V17" s="146"/>
      <c r="W17" s="146"/>
      <c r="X17" s="196"/>
      <c r="Y17" s="207"/>
      <c r="Z17" s="208"/>
      <c r="AA17" s="156"/>
      <c r="AB17" s="144"/>
      <c r="AC17" s="144"/>
      <c r="AD17" s="144"/>
      <c r="AE17" s="146"/>
      <c r="AF17" s="146"/>
      <c r="AG17" s="146"/>
      <c r="AH17" s="146"/>
      <c r="HJ17" s="132"/>
      <c r="HK17" s="132"/>
    </row>
    <row r="18" spans="1:221" ht="23.25" customHeight="1" x14ac:dyDescent="0.25">
      <c r="A18" s="133" t="str">
        <f>IF('M3C 2021-22 LP GEDT FI+FC HYP2'!A23="","",'M3C 2021-22 LP GEDT FI+FC HYP2'!A23)</f>
        <v>LLF1X51</v>
      </c>
      <c r="B18" s="191" t="str">
        <f>IF('M3C 2021-22 LP GEDT FI+FC HYP2'!B23="","",'M3C 2021-22 LP GEDT FI+FC HYP2'!B23)</f>
        <v>Systèmes d'Information Géographique sur l'Eau</v>
      </c>
      <c r="C18" s="129" t="str">
        <f>IF('M3C 2021-22 LP GEDT FI+FC HYP2'!C23="","",'M3C 2021-22 LP GEDT FI+FC HYP2'!C23)</f>
        <v>LLF1X50+LLF2X30</v>
      </c>
      <c r="D18" s="123" t="str">
        <f>IF('M3C 2021-22 LP GEDT FI+FC HYP2'!D23="","",'M3C 2021-22 LP GEDT FI+FC HYP2'!D23)</f>
        <v>UE</v>
      </c>
      <c r="E18" s="129"/>
      <c r="F18" s="129"/>
      <c r="G18" s="235">
        <v>5</v>
      </c>
      <c r="H18" s="236">
        <v>5</v>
      </c>
      <c r="I18" s="161" t="str">
        <f>IF('M3C 2021-22 LP GEDT FI+FC HYP2'!I23="","",'M3C 2021-22 LP GEDT FI+FC HYP2'!I23)</f>
        <v/>
      </c>
      <c r="J18" s="124"/>
      <c r="K18" s="124">
        <f>IF('M3C 2021-22 LP GEDT FI+FC HYP2'!K23="","",'M3C 2021-22 LP GEDT FI+FC HYP2'!K23)</f>
        <v>31</v>
      </c>
      <c r="L18" s="124" t="str">
        <f>IF('M3C 2021-22 LP GEDT FI+FC HYP2'!L23="","",'M3C 2021-22 LP GEDT FI+FC HYP2'!L23)</f>
        <v/>
      </c>
      <c r="M18" s="124"/>
      <c r="N18" s="162" t="str">
        <f>IF('M3C 2021-22 LP GEDT FI+FC HYP2'!N23="","",'M3C 2021-22 LP GEDT FI+FC HYP2'!N23)</f>
        <v/>
      </c>
      <c r="O18" s="228" t="str">
        <f>+'M3C 2021-22 LP GEDT FI+FC HYP2'!O23</f>
        <v xml:space="preserve">CC / mail ou celene </v>
      </c>
      <c r="P18" s="229" t="str">
        <f>+'M3C 2021-22 LP GEDT FI+FC HYP2'!P23</f>
        <v xml:space="preserve">CC / mail ou celene </v>
      </c>
      <c r="Q18" s="156">
        <v>100</v>
      </c>
      <c r="R18" s="144" t="s">
        <v>77</v>
      </c>
      <c r="S18" s="144" t="s">
        <v>83</v>
      </c>
      <c r="T18" s="144"/>
      <c r="U18" s="146">
        <v>100</v>
      </c>
      <c r="V18" s="146" t="s">
        <v>80</v>
      </c>
      <c r="W18" s="146" t="s">
        <v>78</v>
      </c>
      <c r="X18" s="196" t="s">
        <v>101</v>
      </c>
      <c r="Y18" s="228" t="s">
        <v>174</v>
      </c>
      <c r="Z18" s="229" t="str">
        <f>+Y18</f>
        <v>DM / mail ou plateforme EXAMS</v>
      </c>
      <c r="AA18" s="156">
        <v>100</v>
      </c>
      <c r="AB18" s="144" t="s">
        <v>80</v>
      </c>
      <c r="AC18" s="144" t="s">
        <v>78</v>
      </c>
      <c r="AD18" s="144" t="s">
        <v>101</v>
      </c>
      <c r="AE18" s="146">
        <v>100</v>
      </c>
      <c r="AF18" s="146" t="s">
        <v>80</v>
      </c>
      <c r="AG18" s="146" t="s">
        <v>78</v>
      </c>
      <c r="AH18" s="146" t="s">
        <v>101</v>
      </c>
      <c r="HJ18" s="132"/>
      <c r="HK18" s="132"/>
    </row>
    <row r="19" spans="1:221" ht="23.25" customHeight="1" x14ac:dyDescent="0.25">
      <c r="A19" s="138" t="str">
        <f>IF('M3C 2021-22 LP GEDT FI+FC HYP2'!A24="","",'M3C 2021-22 LP GEDT FI+FC HYP2'!A24)</f>
        <v>LLF1X5D</v>
      </c>
      <c r="B19" s="136" t="str">
        <f>IF('M3C 2021-22 LP GEDT FI+FC HYP2'!B24="","",'M3C 2021-22 LP GEDT FI+FC HYP2'!B24)</f>
        <v>EC 1 : SIG fondamentaux</v>
      </c>
      <c r="C19" s="147" t="str">
        <f>IF('M3C 2021-22 LP GEDT FI+FC HYP2'!C24="","",'M3C 2021-22 LP GEDT FI+FC HYP2'!C24)</f>
        <v/>
      </c>
      <c r="D19" s="135" t="str">
        <f>IF('M3C 2021-22 LP GEDT FI+FC HYP2'!D24="","",'M3C 2021-22 LP GEDT FI+FC HYP2'!D24)</f>
        <v>EC</v>
      </c>
      <c r="E19" s="130"/>
      <c r="F19" s="130"/>
      <c r="G19" s="237"/>
      <c r="H19" s="238"/>
      <c r="I19" s="164" t="str">
        <f>IF('M3C 2021-22 LP GEDT FI+FC HYP2'!I24="","",'M3C 2021-22 LP GEDT FI+FC HYP2'!I24)</f>
        <v/>
      </c>
      <c r="J19" s="125"/>
      <c r="K19" s="125">
        <f>IF('M3C 2021-22 LP GEDT FI+FC HYP2'!K24="","",'M3C 2021-22 LP GEDT FI+FC HYP2'!K24)</f>
        <v>20</v>
      </c>
      <c r="L19" s="125" t="str">
        <f>IF('M3C 2021-22 LP GEDT FI+FC HYP2'!L24="","",'M3C 2021-22 LP GEDT FI+FC HYP2'!L24)</f>
        <v/>
      </c>
      <c r="M19" s="125"/>
      <c r="N19" s="165" t="str">
        <f>IF('M3C 2021-22 LP GEDT FI+FC HYP2'!N24="","",'M3C 2021-22 LP GEDT FI+FC HYP2'!N24)</f>
        <v/>
      </c>
      <c r="O19" s="173"/>
      <c r="P19" s="174"/>
      <c r="Q19" s="156"/>
      <c r="R19" s="144"/>
      <c r="S19" s="144"/>
      <c r="T19" s="144"/>
      <c r="U19" s="146"/>
      <c r="V19" s="146"/>
      <c r="W19" s="146"/>
      <c r="X19" s="196"/>
      <c r="Y19" s="207"/>
      <c r="Z19" s="208"/>
      <c r="AA19" s="156"/>
      <c r="AB19" s="144"/>
      <c r="AC19" s="144"/>
      <c r="AD19" s="144"/>
      <c r="AE19" s="146"/>
      <c r="AF19" s="146"/>
      <c r="AG19" s="146"/>
      <c r="AH19" s="146"/>
      <c r="HJ19" s="132"/>
      <c r="HK19" s="132"/>
    </row>
    <row r="20" spans="1:221" ht="23.25" customHeight="1" x14ac:dyDescent="0.25">
      <c r="A20" s="138" t="str">
        <f>IF('M3C 2021-22 LP GEDT FI+FC HYP2'!A25="","",'M3C 2021-22 LP GEDT FI+FC HYP2'!A25)</f>
        <v>LLF1X5E</v>
      </c>
      <c r="B20" s="128" t="str">
        <f>IF('M3C 2021-22 LP GEDT FI+FC HYP2'!B25="","",'M3C 2021-22 LP GEDT FI+FC HYP2'!B25)</f>
        <v>EC 2 : SIG appliqués</v>
      </c>
      <c r="C20" s="130" t="str">
        <f>IF('M3C 2021-22 LP GEDT FI+FC HYP2'!C25="","",'M3C 2021-22 LP GEDT FI+FC HYP2'!C25)</f>
        <v/>
      </c>
      <c r="D20" s="135" t="str">
        <f>IF('M3C 2021-22 LP GEDT FI+FC HYP2'!D25="","",'M3C 2021-22 LP GEDT FI+FC HYP2'!D25)</f>
        <v>EC</v>
      </c>
      <c r="E20" s="130"/>
      <c r="F20" s="130"/>
      <c r="G20" s="239"/>
      <c r="H20" s="240"/>
      <c r="I20" s="164" t="str">
        <f>IF('M3C 2021-22 LP GEDT FI+FC HYP2'!I25="","",'M3C 2021-22 LP GEDT FI+FC HYP2'!I25)</f>
        <v/>
      </c>
      <c r="J20" s="125"/>
      <c r="K20" s="125">
        <f>IF('M3C 2021-22 LP GEDT FI+FC HYP2'!K25="","",'M3C 2021-22 LP GEDT FI+FC HYP2'!K25)</f>
        <v>11</v>
      </c>
      <c r="L20" s="125" t="str">
        <f>IF('M3C 2021-22 LP GEDT FI+FC HYP2'!L25="","",'M3C 2021-22 LP GEDT FI+FC HYP2'!L25)</f>
        <v/>
      </c>
      <c r="M20" s="125"/>
      <c r="N20" s="165" t="str">
        <f>IF('M3C 2021-22 LP GEDT FI+FC HYP2'!N25="","",'M3C 2021-22 LP GEDT FI+FC HYP2'!N25)</f>
        <v/>
      </c>
      <c r="O20" s="173"/>
      <c r="P20" s="174"/>
      <c r="Q20" s="156"/>
      <c r="R20" s="144"/>
      <c r="S20" s="144"/>
      <c r="T20" s="144"/>
      <c r="U20" s="146"/>
      <c r="V20" s="146"/>
      <c r="W20" s="146"/>
      <c r="X20" s="196"/>
      <c r="Y20" s="207"/>
      <c r="Z20" s="208"/>
      <c r="AA20" s="156"/>
      <c r="AB20" s="144"/>
      <c r="AC20" s="144"/>
      <c r="AD20" s="144"/>
      <c r="AE20" s="146"/>
      <c r="AF20" s="146"/>
      <c r="AG20" s="146"/>
      <c r="AH20" s="146"/>
      <c r="HJ20" s="132"/>
      <c r="HK20" s="132"/>
    </row>
    <row r="21" spans="1:221" ht="23.25" customHeight="1" x14ac:dyDescent="0.25">
      <c r="A21" s="133" t="str">
        <f>IF('M3C 2021-22 LP GEDT FI+FC HYP2'!A26="","",'M3C 2021-22 LP GEDT FI+FC HYP2'!A26)</f>
        <v>LLF1X61</v>
      </c>
      <c r="B21" s="191" t="str">
        <f>IF('M3C 2021-22 LP GEDT FI+FC HYP2'!B26="","",'M3C 2021-22 LP GEDT FI+FC HYP2'!B26)</f>
        <v>Terrains, mesures, cartographie</v>
      </c>
      <c r="C21" s="129" t="str">
        <f>IF('M3C 2021-22 LP GEDT FI+FC HYP2'!C26="","",'M3C 2021-22 LP GEDT FI+FC HYP2'!C26)</f>
        <v>LLF1X60</v>
      </c>
      <c r="D21" s="123" t="str">
        <f>IF('M3C 2021-22 LP GEDT FI+FC HYP2'!D26="","",'M3C 2021-22 LP GEDT FI+FC HYP2'!D26)</f>
        <v>UE</v>
      </c>
      <c r="E21" s="129"/>
      <c r="F21" s="129"/>
      <c r="G21" s="235">
        <v>5</v>
      </c>
      <c r="H21" s="236">
        <v>5</v>
      </c>
      <c r="I21" s="161" t="str">
        <f>IF('M3C 2021-22 LP GEDT FI+FC HYP2'!I26="","",'M3C 2021-22 LP GEDT FI+FC HYP2'!I26)</f>
        <v/>
      </c>
      <c r="J21" s="124"/>
      <c r="K21" s="124">
        <f>IF('M3C 2021-22 LP GEDT FI+FC HYP2'!K26="","",'M3C 2021-22 LP GEDT FI+FC HYP2'!K26)</f>
        <v>42</v>
      </c>
      <c r="L21" s="124" t="str">
        <f>IF('M3C 2021-22 LP GEDT FI+FC HYP2'!L26="","",'M3C 2021-22 LP GEDT FI+FC HYP2'!L26)</f>
        <v/>
      </c>
      <c r="M21" s="124"/>
      <c r="N21" s="162" t="str">
        <f>IF('M3C 2021-22 LP GEDT FI+FC HYP2'!N26="","",'M3C 2021-22 LP GEDT FI+FC HYP2'!N26)</f>
        <v/>
      </c>
      <c r="O21" s="228" t="str">
        <f>+'M3C 2021-22 LP GEDT FI+FC HYP2'!O26</f>
        <v xml:space="preserve">CC / mail ou celene </v>
      </c>
      <c r="P21" s="229" t="str">
        <f>+'M3C 2021-22 LP GEDT FI+FC HYP2'!P26</f>
        <v xml:space="preserve">CC / mail ou celene </v>
      </c>
      <c r="Q21" s="156">
        <v>100</v>
      </c>
      <c r="R21" s="144" t="s">
        <v>77</v>
      </c>
      <c r="S21" s="144" t="s">
        <v>85</v>
      </c>
      <c r="T21" s="144"/>
      <c r="U21" s="146">
        <v>100</v>
      </c>
      <c r="V21" s="146" t="s">
        <v>80</v>
      </c>
      <c r="W21" s="146" t="s">
        <v>81</v>
      </c>
      <c r="X21" s="196" t="s">
        <v>100</v>
      </c>
      <c r="Y21" s="228" t="s">
        <v>174</v>
      </c>
      <c r="Z21" s="229" t="str">
        <f>+Y21</f>
        <v>DM / mail ou plateforme EXAMS</v>
      </c>
      <c r="AA21" s="156">
        <v>100</v>
      </c>
      <c r="AB21" s="144" t="s">
        <v>80</v>
      </c>
      <c r="AC21" s="144" t="s">
        <v>81</v>
      </c>
      <c r="AD21" s="144" t="s">
        <v>100</v>
      </c>
      <c r="AE21" s="146">
        <v>100</v>
      </c>
      <c r="AF21" s="146" t="s">
        <v>80</v>
      </c>
      <c r="AG21" s="146" t="s">
        <v>81</v>
      </c>
      <c r="AH21" s="146" t="s">
        <v>100</v>
      </c>
      <c r="HJ21" s="132"/>
      <c r="HK21" s="132"/>
    </row>
    <row r="22" spans="1:221" ht="23.25" customHeight="1" x14ac:dyDescent="0.25">
      <c r="A22" s="138" t="str">
        <f>IF('M3C 2021-22 LP GEDT FI+FC HYP2'!A27="","",'M3C 2021-22 LP GEDT FI+FC HYP2'!A27)</f>
        <v>LLF1X6D</v>
      </c>
      <c r="B22" s="136" t="str">
        <f>IF('M3C 2021-22 LP GEDT FI+FC HYP2'!B27="","",'M3C 2021-22 LP GEDT FI+FC HYP2'!B27)</f>
        <v>EC 1 : Cartographie et enquête</v>
      </c>
      <c r="C22" s="147" t="str">
        <f>IF('M3C 2021-22 LP GEDT FI+FC HYP2'!C27="","",'M3C 2021-22 LP GEDT FI+FC HYP2'!C27)</f>
        <v/>
      </c>
      <c r="D22" s="135" t="str">
        <f>IF('M3C 2021-22 LP GEDT FI+FC HYP2'!D27="","",'M3C 2021-22 LP GEDT FI+FC HYP2'!D27)</f>
        <v>EC</v>
      </c>
      <c r="E22" s="130"/>
      <c r="F22" s="130"/>
      <c r="G22" s="237"/>
      <c r="H22" s="238"/>
      <c r="I22" s="164" t="str">
        <f>IF('M3C 2021-22 LP GEDT FI+FC HYP2'!I27="","",'M3C 2021-22 LP GEDT FI+FC HYP2'!I27)</f>
        <v/>
      </c>
      <c r="J22" s="125"/>
      <c r="K22" s="125">
        <f>IF('M3C 2021-22 LP GEDT FI+FC HYP2'!K27="","",'M3C 2021-22 LP GEDT FI+FC HYP2'!K27)</f>
        <v>15</v>
      </c>
      <c r="L22" s="125" t="str">
        <f>IF('M3C 2021-22 LP GEDT FI+FC HYP2'!L27="","",'M3C 2021-22 LP GEDT FI+FC HYP2'!L27)</f>
        <v/>
      </c>
      <c r="M22" s="125"/>
      <c r="N22" s="165" t="str">
        <f>IF('M3C 2021-22 LP GEDT FI+FC HYP2'!N27="","",'M3C 2021-22 LP GEDT FI+FC HYP2'!N27)</f>
        <v/>
      </c>
      <c r="O22" s="173"/>
      <c r="P22" s="174"/>
      <c r="Q22" s="156"/>
      <c r="R22" s="144"/>
      <c r="S22" s="144"/>
      <c r="T22" s="144"/>
      <c r="U22" s="146"/>
      <c r="V22" s="146"/>
      <c r="W22" s="146"/>
      <c r="X22" s="196"/>
      <c r="Y22" s="207"/>
      <c r="Z22" s="208"/>
      <c r="AA22" s="156"/>
      <c r="AB22" s="144"/>
      <c r="AC22" s="144"/>
      <c r="AD22" s="144"/>
      <c r="AE22" s="146"/>
      <c r="AF22" s="146"/>
      <c r="AG22" s="146"/>
      <c r="AH22" s="146"/>
      <c r="HJ22" s="132"/>
      <c r="HK22" s="132"/>
    </row>
    <row r="23" spans="1:221" ht="23.25" customHeight="1" x14ac:dyDescent="0.25">
      <c r="A23" s="138" t="str">
        <f>IF('M3C 2021-22 LP GEDT FI+FC HYP2'!A28="","",'M3C 2021-22 LP GEDT FI+FC HYP2'!A28)</f>
        <v>LLF1X6E</v>
      </c>
      <c r="B23" s="128" t="str">
        <f>IF('M3C 2021-22 LP GEDT FI+FC HYP2'!B28="","",'M3C 2021-22 LP GEDT FI+FC HYP2'!B28)</f>
        <v>EC 2 : Mesures et traitements</v>
      </c>
      <c r="C23" s="130" t="str">
        <f>IF('M3C 2021-22 LP GEDT FI+FC HYP2'!C28="","",'M3C 2021-22 LP GEDT FI+FC HYP2'!C28)</f>
        <v/>
      </c>
      <c r="D23" s="135" t="str">
        <f>IF('M3C 2021-22 LP GEDT FI+FC HYP2'!D28="","",'M3C 2021-22 LP GEDT FI+FC HYP2'!D28)</f>
        <v>EC</v>
      </c>
      <c r="E23" s="130"/>
      <c r="F23" s="130"/>
      <c r="G23" s="239"/>
      <c r="H23" s="240"/>
      <c r="I23" s="164" t="str">
        <f>IF('M3C 2021-22 LP GEDT FI+FC HYP2'!I28="","",'M3C 2021-22 LP GEDT FI+FC HYP2'!I28)</f>
        <v/>
      </c>
      <c r="J23" s="125"/>
      <c r="K23" s="125">
        <f>IF('M3C 2021-22 LP GEDT FI+FC HYP2'!K28="","",'M3C 2021-22 LP GEDT FI+FC HYP2'!K28)</f>
        <v>27</v>
      </c>
      <c r="L23" s="125" t="str">
        <f>IF('M3C 2021-22 LP GEDT FI+FC HYP2'!L28="","",'M3C 2021-22 LP GEDT FI+FC HYP2'!L28)</f>
        <v/>
      </c>
      <c r="M23" s="125"/>
      <c r="N23" s="165" t="str">
        <f>IF('M3C 2021-22 LP GEDT FI+FC HYP2'!N28="","",'M3C 2021-22 LP GEDT FI+FC HYP2'!N28)</f>
        <v/>
      </c>
      <c r="O23" s="173"/>
      <c r="P23" s="174"/>
      <c r="Q23" s="156"/>
      <c r="R23" s="144"/>
      <c r="S23" s="144"/>
      <c r="T23" s="144"/>
      <c r="U23" s="146"/>
      <c r="V23" s="146"/>
      <c r="W23" s="146"/>
      <c r="X23" s="196"/>
      <c r="Y23" s="207"/>
      <c r="Z23" s="208"/>
      <c r="AA23" s="156"/>
      <c r="AB23" s="144"/>
      <c r="AC23" s="144"/>
      <c r="AD23" s="144"/>
      <c r="AE23" s="146"/>
      <c r="AF23" s="146"/>
      <c r="AG23" s="146"/>
      <c r="AH23" s="146"/>
      <c r="HJ23" s="132"/>
      <c r="HK23" s="132"/>
    </row>
    <row r="24" spans="1:221" ht="23.25" customHeight="1" x14ac:dyDescent="0.25">
      <c r="A24" s="133" t="str">
        <f>IF('M3C 2021-22 LP GEDT FI+FC HYP2'!A29="","",'M3C 2021-22 LP GEDT FI+FC HYP2'!A29)</f>
        <v>LLF1X80</v>
      </c>
      <c r="B24" s="191" t="str">
        <f>IF('M3C 2021-22 LP GEDT FI+FC HYP2'!B29="","",'M3C 2021-22 LP GEDT FI+FC HYP2'!B29)</f>
        <v>Gestion des territoires de l'eau</v>
      </c>
      <c r="C24" s="129" t="str">
        <f>IF('M3C 2021-22 LP GEDT FI+FC HYP2'!C29="","",'M3C 2021-22 LP GEDT FI+FC HYP2'!C29)</f>
        <v>LLF2X10</v>
      </c>
      <c r="D24" s="123" t="str">
        <f>IF('M3C 2021-22 LP GEDT FI+FC HYP2'!D29="","",'M3C 2021-22 LP GEDT FI+FC HYP2'!D29)</f>
        <v>UE</v>
      </c>
      <c r="E24" s="129"/>
      <c r="F24" s="129"/>
      <c r="G24" s="235">
        <v>5</v>
      </c>
      <c r="H24" s="236">
        <v>5</v>
      </c>
      <c r="I24" s="161">
        <f>IF('M3C 2021-22 LP GEDT FI+FC HYP2'!I29="","",'M3C 2021-22 LP GEDT FI+FC HYP2'!I29)</f>
        <v>13</v>
      </c>
      <c r="J24" s="124"/>
      <c r="K24" s="124">
        <f>IF('M3C 2021-22 LP GEDT FI+FC HYP2'!K29="","",'M3C 2021-22 LP GEDT FI+FC HYP2'!K29)</f>
        <v>34</v>
      </c>
      <c r="L24" s="124" t="str">
        <f>IF('M3C 2021-22 LP GEDT FI+FC HYP2'!L29="","",'M3C 2021-22 LP GEDT FI+FC HYP2'!L29)</f>
        <v/>
      </c>
      <c r="M24" s="124"/>
      <c r="N24" s="162" t="str">
        <f>IF('M3C 2021-22 LP GEDT FI+FC HYP2'!N29="","",'M3C 2021-22 LP GEDT FI+FC HYP2'!N29)</f>
        <v/>
      </c>
      <c r="O24" s="228" t="str">
        <f>+'M3C 2021-22 LP GEDT FI+FC HYP2'!O29</f>
        <v xml:space="preserve">CC / mail ou celene </v>
      </c>
      <c r="P24" s="229" t="str">
        <f>+'M3C 2021-22 LP GEDT FI+FC HYP2'!P29</f>
        <v xml:space="preserve">CC / mail ou celene </v>
      </c>
      <c r="Q24" s="156">
        <v>100</v>
      </c>
      <c r="R24" s="144" t="s">
        <v>77</v>
      </c>
      <c r="S24" s="144" t="s">
        <v>83</v>
      </c>
      <c r="T24" s="144"/>
      <c r="U24" s="146">
        <v>100</v>
      </c>
      <c r="V24" s="146" t="s">
        <v>80</v>
      </c>
      <c r="W24" s="146" t="s">
        <v>78</v>
      </c>
      <c r="X24" s="196" t="s">
        <v>101</v>
      </c>
      <c r="Y24" s="228" t="s">
        <v>174</v>
      </c>
      <c r="Z24" s="229" t="str">
        <f>+Y24</f>
        <v>DM / mail ou plateforme EXAMS</v>
      </c>
      <c r="AA24" s="156">
        <v>100</v>
      </c>
      <c r="AB24" s="144" t="s">
        <v>80</v>
      </c>
      <c r="AC24" s="144" t="s">
        <v>78</v>
      </c>
      <c r="AD24" s="144" t="s">
        <v>101</v>
      </c>
      <c r="AE24" s="146">
        <v>100</v>
      </c>
      <c r="AF24" s="146" t="s">
        <v>80</v>
      </c>
      <c r="AG24" s="146" t="s">
        <v>78</v>
      </c>
      <c r="AH24" s="146" t="s">
        <v>101</v>
      </c>
      <c r="HJ24" s="132"/>
      <c r="HK24" s="132"/>
    </row>
    <row r="25" spans="1:221" ht="23.25" customHeight="1" x14ac:dyDescent="0.25">
      <c r="A25" s="138" t="str">
        <f>IF('M3C 2021-22 LP GEDT FI+FC HYP2'!A30="","",'M3C 2021-22 LP GEDT FI+FC HYP2'!A30)</f>
        <v>LLF1X8A</v>
      </c>
      <c r="B25" s="136" t="str">
        <f>IF('M3C 2021-22 LP GEDT FI+FC HYP2'!B30="","",'M3C 2021-22 LP GEDT FI+FC HYP2'!B30)</f>
        <v>EC 1 : Outils de gestion hydrologique</v>
      </c>
      <c r="C25" s="147" t="str">
        <f>IF('M3C 2021-22 LP GEDT FI+FC HYP2'!C30="","",'M3C 2021-22 LP GEDT FI+FC HYP2'!C30)</f>
        <v>LLF2X1A</v>
      </c>
      <c r="D25" s="135" t="str">
        <f>IF('M3C 2021-22 LP GEDT FI+FC HYP2'!D30="","",'M3C 2021-22 LP GEDT FI+FC HYP2'!D30)</f>
        <v>EC</v>
      </c>
      <c r="E25" s="130"/>
      <c r="F25" s="130"/>
      <c r="G25" s="237"/>
      <c r="H25" s="238"/>
      <c r="I25" s="164">
        <f>IF('M3C 2021-22 LP GEDT FI+FC HYP2'!I30="","",'M3C 2021-22 LP GEDT FI+FC HYP2'!I30)</f>
        <v>7</v>
      </c>
      <c r="J25" s="125"/>
      <c r="K25" s="125">
        <f>IF('M3C 2021-22 LP GEDT FI+FC HYP2'!K30="","",'M3C 2021-22 LP GEDT FI+FC HYP2'!K30)</f>
        <v>23</v>
      </c>
      <c r="L25" s="125" t="str">
        <f>IF('M3C 2021-22 LP GEDT FI+FC HYP2'!L30="","",'M3C 2021-22 LP GEDT FI+FC HYP2'!L30)</f>
        <v/>
      </c>
      <c r="M25" s="125"/>
      <c r="N25" s="165" t="str">
        <f>IF('M3C 2021-22 LP GEDT FI+FC HYP2'!N30="","",'M3C 2021-22 LP GEDT FI+FC HYP2'!N30)</f>
        <v/>
      </c>
      <c r="O25" s="173"/>
      <c r="P25" s="174"/>
      <c r="Q25" s="156"/>
      <c r="R25" s="144"/>
      <c r="S25" s="144"/>
      <c r="T25" s="144"/>
      <c r="U25" s="146"/>
      <c r="V25" s="146"/>
      <c r="W25" s="146"/>
      <c r="X25" s="196"/>
      <c r="Y25" s="207"/>
      <c r="Z25" s="208"/>
      <c r="AA25" s="156"/>
      <c r="AB25" s="144"/>
      <c r="AC25" s="144"/>
      <c r="AD25" s="144"/>
      <c r="AE25" s="146"/>
      <c r="AF25" s="146"/>
      <c r="AG25" s="146"/>
      <c r="AH25" s="146"/>
      <c r="HJ25" s="132"/>
      <c r="HK25" s="132"/>
    </row>
    <row r="26" spans="1:221" ht="23.25" customHeight="1" x14ac:dyDescent="0.25">
      <c r="A26" s="138" t="str">
        <f>IF('M3C 2021-22 LP GEDT FI+FC HYP2'!A31="","",'M3C 2021-22 LP GEDT FI+FC HYP2'!A31)</f>
        <v>LLF1X8B</v>
      </c>
      <c r="B26" s="128" t="str">
        <f>IF('M3C 2021-22 LP GEDT FI+FC HYP2'!B31="","",'M3C 2021-22 LP GEDT FI+FC HYP2'!B31)</f>
        <v>EC 2 : Biologie aquatique</v>
      </c>
      <c r="C26" s="130" t="str">
        <f>IF('M3C 2021-22 LP GEDT FI+FC HYP2'!C31="","",'M3C 2021-22 LP GEDT FI+FC HYP2'!C31)</f>
        <v/>
      </c>
      <c r="D26" s="135" t="str">
        <f>IF('M3C 2021-22 LP GEDT FI+FC HYP2'!D31="","",'M3C 2021-22 LP GEDT FI+FC HYP2'!D31)</f>
        <v>EC</v>
      </c>
      <c r="E26" s="130"/>
      <c r="F26" s="130"/>
      <c r="G26" s="239"/>
      <c r="H26" s="240"/>
      <c r="I26" s="164">
        <f>IF('M3C 2021-22 LP GEDT FI+FC HYP2'!I31="","",'M3C 2021-22 LP GEDT FI+FC HYP2'!I31)</f>
        <v>6</v>
      </c>
      <c r="J26" s="125"/>
      <c r="K26" s="125">
        <f>IF('M3C 2021-22 LP GEDT FI+FC HYP2'!K31="","",'M3C 2021-22 LP GEDT FI+FC HYP2'!K31)</f>
        <v>11</v>
      </c>
      <c r="L26" s="125" t="str">
        <f>IF('M3C 2021-22 LP GEDT FI+FC HYP2'!L31="","",'M3C 2021-22 LP GEDT FI+FC HYP2'!L31)</f>
        <v/>
      </c>
      <c r="M26" s="125"/>
      <c r="N26" s="165" t="str">
        <f>IF('M3C 2021-22 LP GEDT FI+FC HYP2'!N31="","",'M3C 2021-22 LP GEDT FI+FC HYP2'!N31)</f>
        <v/>
      </c>
      <c r="O26" s="173"/>
      <c r="P26" s="174"/>
      <c r="Q26" s="156"/>
      <c r="R26" s="144"/>
      <c r="S26" s="144"/>
      <c r="T26" s="144"/>
      <c r="U26" s="146"/>
      <c r="V26" s="146"/>
      <c r="W26" s="146"/>
      <c r="X26" s="196"/>
      <c r="Y26" s="207"/>
      <c r="Z26" s="208"/>
      <c r="AA26" s="156"/>
      <c r="AB26" s="144"/>
      <c r="AC26" s="144"/>
      <c r="AD26" s="144"/>
      <c r="AE26" s="146"/>
      <c r="AF26" s="146"/>
      <c r="AG26" s="146"/>
      <c r="AH26" s="146"/>
      <c r="HJ26" s="132"/>
      <c r="HK26" s="132"/>
    </row>
    <row r="27" spans="1:221" ht="23.25" customHeight="1" x14ac:dyDescent="0.25">
      <c r="A27" s="133" t="str">
        <f>IF('M3C 2021-22 LP GEDT FI+FC HYP2'!A32="","",'M3C 2021-22 LP GEDT FI+FC HYP2'!A32)</f>
        <v>LLF1X90</v>
      </c>
      <c r="B27" s="191" t="str">
        <f>IF('M3C 2021-22 LP GEDT FI+FC HYP2'!B32="","",'M3C 2021-22 LP GEDT FI+FC HYP2'!B32)</f>
        <v>Valorisations hydrologiques</v>
      </c>
      <c r="C27" s="129" t="str">
        <f>IF('M3C 2021-22 LP GEDT FI+FC HYP2'!C32="","",'M3C 2021-22 LP GEDT FI+FC HYP2'!C32)</f>
        <v>LLF2X20</v>
      </c>
      <c r="D27" s="123" t="str">
        <f>IF('M3C 2021-22 LP GEDT FI+FC HYP2'!D32="","",'M3C 2021-22 LP GEDT FI+FC HYP2'!D32)</f>
        <v>UE</v>
      </c>
      <c r="E27" s="129"/>
      <c r="F27" s="129"/>
      <c r="G27" s="235">
        <v>4</v>
      </c>
      <c r="H27" s="236">
        <v>4</v>
      </c>
      <c r="I27" s="161">
        <f>IF('M3C 2021-22 LP GEDT FI+FC HYP2'!I32="","",'M3C 2021-22 LP GEDT FI+FC HYP2'!I32)</f>
        <v>7</v>
      </c>
      <c r="J27" s="124"/>
      <c r="K27" s="124">
        <f>IF('M3C 2021-22 LP GEDT FI+FC HYP2'!K32="","",'M3C 2021-22 LP GEDT FI+FC HYP2'!K32)</f>
        <v>33</v>
      </c>
      <c r="L27" s="124" t="str">
        <f>IF('M3C 2021-22 LP GEDT FI+FC HYP2'!L32="","",'M3C 2021-22 LP GEDT FI+FC HYP2'!L32)</f>
        <v/>
      </c>
      <c r="M27" s="124"/>
      <c r="N27" s="162" t="str">
        <f>IF('M3C 2021-22 LP GEDT FI+FC HYP2'!N32="","",'M3C 2021-22 LP GEDT FI+FC HYP2'!N32)</f>
        <v/>
      </c>
      <c r="O27" s="228" t="str">
        <f>+'M3C 2021-22 LP GEDT FI+FC HYP2'!O32</f>
        <v xml:space="preserve">CC / mail ou celene </v>
      </c>
      <c r="P27" s="229" t="str">
        <f>+'M3C 2021-22 LP GEDT FI+FC HYP2'!P32</f>
        <v xml:space="preserve">CC / mail ou celene </v>
      </c>
      <c r="Q27" s="156">
        <v>100</v>
      </c>
      <c r="R27" s="144" t="s">
        <v>77</v>
      </c>
      <c r="S27" s="144" t="s">
        <v>86</v>
      </c>
      <c r="T27" s="144"/>
      <c r="U27" s="146">
        <v>100</v>
      </c>
      <c r="V27" s="146" t="s">
        <v>80</v>
      </c>
      <c r="W27" s="146" t="s">
        <v>81</v>
      </c>
      <c r="X27" s="196" t="s">
        <v>100</v>
      </c>
      <c r="Y27" s="228" t="s">
        <v>174</v>
      </c>
      <c r="Z27" s="229" t="str">
        <f>+Y27</f>
        <v>DM / mail ou plateforme EXAMS</v>
      </c>
      <c r="AA27" s="156">
        <v>100</v>
      </c>
      <c r="AB27" s="144" t="s">
        <v>80</v>
      </c>
      <c r="AC27" s="144" t="s">
        <v>81</v>
      </c>
      <c r="AD27" s="144" t="s">
        <v>100</v>
      </c>
      <c r="AE27" s="146">
        <v>100</v>
      </c>
      <c r="AF27" s="146" t="s">
        <v>80</v>
      </c>
      <c r="AG27" s="146" t="s">
        <v>81</v>
      </c>
      <c r="AH27" s="146" t="s">
        <v>100</v>
      </c>
      <c r="HJ27" s="132"/>
      <c r="HK27" s="132"/>
    </row>
    <row r="28" spans="1:221" ht="23.25" customHeight="1" x14ac:dyDescent="0.25">
      <c r="A28" s="138" t="str">
        <f>IF('M3C 2021-22 LP GEDT FI+FC HYP2'!A33="","",'M3C 2021-22 LP GEDT FI+FC HYP2'!A33)</f>
        <v>LLF1X9A</v>
      </c>
      <c r="B28" s="136" t="str">
        <f>IF('M3C 2021-22 LP GEDT FI+FC HYP2'!B33="","",'M3C 2021-22 LP GEDT FI+FC HYP2'!B33)</f>
        <v>EC 1 : Patrimoines et productions</v>
      </c>
      <c r="C28" s="147" t="str">
        <f>IF('M3C 2021-22 LP GEDT FI+FC HYP2'!C33="","",'M3C 2021-22 LP GEDT FI+FC HYP2'!C33)</f>
        <v/>
      </c>
      <c r="D28" s="135" t="str">
        <f>IF('M3C 2021-22 LP GEDT FI+FC HYP2'!D33="","",'M3C 2021-22 LP GEDT FI+FC HYP2'!D33)</f>
        <v>EC</v>
      </c>
      <c r="E28" s="130"/>
      <c r="F28" s="130"/>
      <c r="G28" s="237"/>
      <c r="H28" s="238"/>
      <c r="I28" s="164">
        <f>IF('M3C 2021-22 LP GEDT FI+FC HYP2'!I33="","",'M3C 2021-22 LP GEDT FI+FC HYP2'!I33)</f>
        <v>4</v>
      </c>
      <c r="J28" s="125"/>
      <c r="K28" s="125">
        <f>IF('M3C 2021-22 LP GEDT FI+FC HYP2'!K33="","",'M3C 2021-22 LP GEDT FI+FC HYP2'!K33)</f>
        <v>17</v>
      </c>
      <c r="L28" s="125" t="str">
        <f>IF('M3C 2021-22 LP GEDT FI+FC HYP2'!L33="","",'M3C 2021-22 LP GEDT FI+FC HYP2'!L33)</f>
        <v/>
      </c>
      <c r="M28" s="125"/>
      <c r="N28" s="165" t="str">
        <f>IF('M3C 2021-22 LP GEDT FI+FC HYP2'!N33="","",'M3C 2021-22 LP GEDT FI+FC HYP2'!N33)</f>
        <v/>
      </c>
      <c r="O28" s="173"/>
      <c r="P28" s="174"/>
      <c r="Q28" s="158" t="str">
        <f>IF('M3C 2021-22 LP GEDT FI+FC HYP2'!Q33="","",'M3C 2021-22 LP GEDT FI+FC HYP2'!Q33)</f>
        <v/>
      </c>
      <c r="R28" s="143" t="str">
        <f>IF('M3C 2021-22 LP GEDT FI+FC HYP2'!R33="","",'M3C 2021-22 LP GEDT FI+FC HYP2'!R33)</f>
        <v/>
      </c>
      <c r="S28" s="143" t="str">
        <f>IF('M3C 2021-22 LP GEDT FI+FC HYP2'!S33="","",'M3C 2021-22 LP GEDT FI+FC HYP2'!S33)</f>
        <v/>
      </c>
      <c r="T28" s="143" t="str">
        <f>IF('M3C 2021-22 LP GEDT FI+FC HYP2'!T33="","",'M3C 2021-22 LP GEDT FI+FC HYP2'!T33)</f>
        <v/>
      </c>
      <c r="U28" s="119" t="str">
        <f>IF('M3C 2021-22 LP GEDT FI+FC HYP2'!U33="","",'M3C 2021-22 LP GEDT FI+FC HYP2'!U33)</f>
        <v/>
      </c>
      <c r="V28" s="119" t="str">
        <f>IF('M3C 2021-22 LP GEDT FI+FC HYP2'!V33="","",'M3C 2021-22 LP GEDT FI+FC HYP2'!V33)</f>
        <v/>
      </c>
      <c r="W28" s="119" t="str">
        <f>IF('M3C 2021-22 LP GEDT FI+FC HYP2'!W33="","",'M3C 2021-22 LP GEDT FI+FC HYP2'!W33)</f>
        <v/>
      </c>
      <c r="X28" s="166" t="str">
        <f>IF('M3C 2021-22 LP GEDT FI+FC HYP2'!X33="","",'M3C 2021-22 LP GEDT FI+FC HYP2'!X33)</f>
        <v/>
      </c>
      <c r="Y28" s="207"/>
      <c r="Z28" s="208"/>
      <c r="AA28" s="156"/>
      <c r="AB28" s="144"/>
      <c r="AC28" s="144"/>
      <c r="AD28" s="144"/>
      <c r="AE28" s="146"/>
      <c r="AF28" s="146"/>
      <c r="AG28" s="146"/>
      <c r="AH28" s="146"/>
      <c r="HJ28" s="132"/>
      <c r="HK28" s="132"/>
    </row>
    <row r="29" spans="1:221" ht="23.25" customHeight="1" x14ac:dyDescent="0.25">
      <c r="A29" s="138" t="str">
        <f>IF('M3C 2021-22 LP GEDT FI+FC HYP2'!A34="","",'M3C 2021-22 LP GEDT FI+FC HYP2'!A34)</f>
        <v>LLF1X9B</v>
      </c>
      <c r="B29" s="128" t="str">
        <f>IF('M3C 2021-22 LP GEDT FI+FC HYP2'!B34="","",'M3C 2021-22 LP GEDT FI+FC HYP2'!B34)</f>
        <v>EC 2 : Acceptabilité sociale</v>
      </c>
      <c r="C29" s="130" t="str">
        <f>IF('M3C 2021-22 LP GEDT FI+FC HYP2'!C34="","",'M3C 2021-22 LP GEDT FI+FC HYP2'!C34)</f>
        <v/>
      </c>
      <c r="D29" s="135" t="str">
        <f>IF('M3C 2021-22 LP GEDT FI+FC HYP2'!D34="","",'M3C 2021-22 LP GEDT FI+FC HYP2'!D34)</f>
        <v>EC</v>
      </c>
      <c r="E29" s="130"/>
      <c r="F29" s="130"/>
      <c r="G29" s="239"/>
      <c r="H29" s="240"/>
      <c r="I29" s="164">
        <f>IF('M3C 2021-22 LP GEDT FI+FC HYP2'!I34="","",'M3C 2021-22 LP GEDT FI+FC HYP2'!I34)</f>
        <v>3</v>
      </c>
      <c r="J29" s="125"/>
      <c r="K29" s="125">
        <f>IF('M3C 2021-22 LP GEDT FI+FC HYP2'!K34="","",'M3C 2021-22 LP GEDT FI+FC HYP2'!K34)</f>
        <v>16</v>
      </c>
      <c r="L29" s="125" t="str">
        <f>IF('M3C 2021-22 LP GEDT FI+FC HYP2'!L34="","",'M3C 2021-22 LP GEDT FI+FC HYP2'!L34)</f>
        <v/>
      </c>
      <c r="M29" s="125"/>
      <c r="N29" s="165" t="str">
        <f>IF('M3C 2021-22 LP GEDT FI+FC HYP2'!N34="","",'M3C 2021-22 LP GEDT FI+FC HYP2'!N34)</f>
        <v/>
      </c>
      <c r="O29" s="173"/>
      <c r="P29" s="174"/>
      <c r="Q29" s="158" t="str">
        <f>IF('M3C 2021-22 LP GEDT FI+FC HYP2'!Q34="","",'M3C 2021-22 LP GEDT FI+FC HYP2'!Q34)</f>
        <v/>
      </c>
      <c r="R29" s="143" t="str">
        <f>IF('M3C 2021-22 LP GEDT FI+FC HYP2'!R34="","",'M3C 2021-22 LP GEDT FI+FC HYP2'!R34)</f>
        <v/>
      </c>
      <c r="S29" s="143" t="str">
        <f>IF('M3C 2021-22 LP GEDT FI+FC HYP2'!S34="","",'M3C 2021-22 LP GEDT FI+FC HYP2'!S34)</f>
        <v/>
      </c>
      <c r="T29" s="143" t="str">
        <f>IF('M3C 2021-22 LP GEDT FI+FC HYP2'!T34="","",'M3C 2021-22 LP GEDT FI+FC HYP2'!T34)</f>
        <v/>
      </c>
      <c r="U29" s="119" t="str">
        <f>IF('M3C 2021-22 LP GEDT FI+FC HYP2'!U34="","",'M3C 2021-22 LP GEDT FI+FC HYP2'!U34)</f>
        <v/>
      </c>
      <c r="V29" s="119" t="str">
        <f>IF('M3C 2021-22 LP GEDT FI+FC HYP2'!V34="","",'M3C 2021-22 LP GEDT FI+FC HYP2'!V34)</f>
        <v/>
      </c>
      <c r="W29" s="119" t="str">
        <f>IF('M3C 2021-22 LP GEDT FI+FC HYP2'!W34="","",'M3C 2021-22 LP GEDT FI+FC HYP2'!W34)</f>
        <v/>
      </c>
      <c r="X29" s="166" t="str">
        <f>IF('M3C 2021-22 LP GEDT FI+FC HYP2'!X34="","",'M3C 2021-22 LP GEDT FI+FC HYP2'!X34)</f>
        <v/>
      </c>
      <c r="Y29" s="207"/>
      <c r="Z29" s="208"/>
      <c r="AA29" s="156"/>
      <c r="AB29" s="144"/>
      <c r="AC29" s="144"/>
      <c r="AD29" s="144"/>
      <c r="AE29" s="146"/>
      <c r="AF29" s="146"/>
      <c r="AG29" s="146"/>
      <c r="AH29" s="146"/>
      <c r="HJ29" s="132"/>
      <c r="HK29" s="132"/>
    </row>
    <row r="30" spans="1:221" s="132" customFormat="1" ht="23.25" customHeight="1" x14ac:dyDescent="0.25">
      <c r="A30" s="139"/>
      <c r="B30" s="140"/>
      <c r="C30" s="137"/>
      <c r="D30" s="137"/>
      <c r="E30" s="137"/>
      <c r="F30" s="137"/>
      <c r="G30" s="244"/>
      <c r="H30" s="245"/>
      <c r="I30" s="164"/>
      <c r="J30" s="125"/>
      <c r="K30" s="125"/>
      <c r="L30" s="125"/>
      <c r="M30" s="125"/>
      <c r="N30" s="168"/>
      <c r="O30" s="171"/>
      <c r="P30" s="172"/>
      <c r="Q30" s="158"/>
      <c r="R30" s="145"/>
      <c r="S30" s="145"/>
      <c r="T30" s="145"/>
      <c r="U30" s="127"/>
      <c r="V30" s="127"/>
      <c r="W30" s="127"/>
      <c r="X30" s="127"/>
      <c r="Y30" s="207"/>
      <c r="Z30" s="208"/>
      <c r="AA30" s="156"/>
      <c r="AB30" s="144"/>
      <c r="AC30" s="144"/>
      <c r="AD30" s="144"/>
      <c r="AE30" s="146"/>
      <c r="AF30" s="146"/>
      <c r="AG30" s="146"/>
      <c r="AH30" s="146"/>
      <c r="HJ30" s="126"/>
      <c r="HK30" s="126"/>
      <c r="HL30" s="126"/>
      <c r="HM30" s="126"/>
    </row>
    <row r="31" spans="1:221" ht="23.25" customHeight="1" x14ac:dyDescent="0.25">
      <c r="A31" s="215" t="s">
        <v>127</v>
      </c>
      <c r="B31" s="216" t="s">
        <v>128</v>
      </c>
      <c r="C31" s="217" t="s">
        <v>119</v>
      </c>
      <c r="D31" s="217" t="s">
        <v>129</v>
      </c>
      <c r="E31" s="218"/>
      <c r="F31" s="218"/>
      <c r="G31" s="246">
        <v>15</v>
      </c>
      <c r="H31" s="247" t="s">
        <v>60</v>
      </c>
      <c r="I31" s="219"/>
      <c r="J31" s="220"/>
      <c r="K31" s="220">
        <v>2</v>
      </c>
      <c r="L31" s="220"/>
      <c r="M31" s="220"/>
      <c r="N31" s="221"/>
      <c r="O31" s="219" t="s">
        <v>169</v>
      </c>
      <c r="P31" s="221" t="s">
        <v>169</v>
      </c>
      <c r="Q31" s="222">
        <v>100</v>
      </c>
      <c r="R31" s="223" t="s">
        <v>80</v>
      </c>
      <c r="S31" s="223" t="s">
        <v>84</v>
      </c>
      <c r="T31" s="223"/>
      <c r="U31" s="223">
        <v>100</v>
      </c>
      <c r="V31" s="223" t="s">
        <v>80</v>
      </c>
      <c r="W31" s="223" t="s">
        <v>84</v>
      </c>
      <c r="X31" s="224"/>
      <c r="Y31" s="211"/>
      <c r="Z31" s="212"/>
      <c r="AA31" s="213"/>
      <c r="AB31" s="209"/>
      <c r="AC31" s="209"/>
      <c r="AD31" s="209"/>
      <c r="AE31" s="210"/>
      <c r="AF31" s="210"/>
      <c r="AG31" s="210"/>
      <c r="AH31" s="210"/>
      <c r="HJ31" s="132"/>
      <c r="HK31" s="132"/>
    </row>
    <row r="32" spans="1:221" s="132" customFormat="1" x14ac:dyDescent="0.25">
      <c r="A32" s="134"/>
      <c r="K32" s="131"/>
      <c r="L32" s="131"/>
      <c r="M32" s="131"/>
      <c r="N32" s="131"/>
      <c r="O32" s="131"/>
      <c r="P32" s="131"/>
      <c r="HJ32" s="126"/>
      <c r="HK32" s="126"/>
      <c r="HL32" s="126"/>
      <c r="HM32" s="126"/>
    </row>
  </sheetData>
  <mergeCells count="20">
    <mergeCell ref="F1:F3"/>
    <mergeCell ref="A1:A3"/>
    <mergeCell ref="B1:B3"/>
    <mergeCell ref="C1:C3"/>
    <mergeCell ref="D1:D3"/>
    <mergeCell ref="E1:E3"/>
    <mergeCell ref="AA2:AD2"/>
    <mergeCell ref="AE2:AH2"/>
    <mergeCell ref="G1:G3"/>
    <mergeCell ref="H1:H3"/>
    <mergeCell ref="I1:N1"/>
    <mergeCell ref="Q1:X1"/>
    <mergeCell ref="AA1:AH1"/>
    <mergeCell ref="Q2:T2"/>
    <mergeCell ref="U2:X2"/>
    <mergeCell ref="I2:J2"/>
    <mergeCell ref="K2:L2"/>
    <mergeCell ref="M2:N2"/>
    <mergeCell ref="O1:P2"/>
    <mergeCell ref="Y1:Z2"/>
  </mergeCells>
  <dataValidations disablePrompts="1" count="2">
    <dataValidation type="list" allowBlank="1" showInputMessage="1" showErrorMessage="1" sqref="W30:W31 S30:S31 S6:S27 AG6:AG31 W6:W27 AC6:AC31">
      <formula1>nat</formula1>
    </dataValidation>
    <dataValidation type="list" allowBlank="1" showInputMessage="1" showErrorMessage="1" sqref="R30:R31 V30:V31 AB6:AB31 R6:R27 V6:V27 AF6:AF31">
      <formula1>mod</formula1>
    </dataValidation>
  </dataValidations>
  <pageMargins left="0.31496062992125984" right="0.31496062992125984" top="0.35433070866141736" bottom="0.35433070866141736" header="0.31496062992125984" footer="0.31496062992125984"/>
  <pageSetup paperSize="8" scale="61" fitToWidth="2" fitToHeight="2" orientation="landscape" r:id="rId1"/>
  <headerFooter>
    <oddHeader>&amp;R&amp;D</oddHeader>
  </headerFooter>
  <colBreaks count="1" manualBreakCount="1">
    <brk id="16" max="3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A2" sqref="A2:A4"/>
    </sheetView>
  </sheetViews>
  <sheetFormatPr baseColWidth="10" defaultRowHeight="15" x14ac:dyDescent="0.25"/>
  <cols>
    <col min="2" max="2" width="16.7109375" customWidth="1"/>
  </cols>
  <sheetData>
    <row r="1" spans="1:3" x14ac:dyDescent="0.25">
      <c r="A1" t="s">
        <v>74</v>
      </c>
      <c r="B1" t="s">
        <v>75</v>
      </c>
      <c r="C1" t="s">
        <v>76</v>
      </c>
    </row>
    <row r="2" spans="1:3" x14ac:dyDescent="0.25">
      <c r="A2" t="s">
        <v>77</v>
      </c>
      <c r="B2" t="s">
        <v>78</v>
      </c>
      <c r="C2" t="s">
        <v>79</v>
      </c>
    </row>
    <row r="3" spans="1:3" x14ac:dyDescent="0.25">
      <c r="A3" t="s">
        <v>80</v>
      </c>
      <c r="B3" t="s">
        <v>81</v>
      </c>
    </row>
    <row r="4" spans="1:3" x14ac:dyDescent="0.25">
      <c r="A4" t="s">
        <v>82</v>
      </c>
      <c r="B4" t="s">
        <v>83</v>
      </c>
    </row>
    <row r="5" spans="1:3" x14ac:dyDescent="0.25">
      <c r="B5" t="s">
        <v>84</v>
      </c>
    </row>
    <row r="6" spans="1:3" x14ac:dyDescent="0.25">
      <c r="B6" t="s">
        <v>85</v>
      </c>
    </row>
    <row r="7" spans="1:3" x14ac:dyDescent="0.25">
      <c r="B7"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Rappel règle-dates conseils</vt:lpstr>
      <vt:lpstr>M3C 2021-22 LP GEDT FI+FC HYP2</vt:lpstr>
      <vt:lpstr>coût maquette après MCC</vt:lpstr>
      <vt:lpstr>M3C 2021-22 LP GEDT FA HYP2</vt:lpstr>
      <vt:lpstr>Liste des valeurs</vt:lpstr>
      <vt:lpstr>'M3C 2021-22 LP GEDT FA HYP2'!Impression_des_titres</vt:lpstr>
      <vt:lpstr>'M3C 2021-22 LP GEDT FI+FC HYP2'!Impression_des_titres</vt:lpstr>
      <vt:lpstr>mod</vt:lpstr>
      <vt:lpstr>nat</vt:lpstr>
      <vt:lpstr>'M3C 2021-22 LP GEDT FA HYP2'!Zone_d_impression</vt:lpstr>
      <vt:lpstr>'M3C 2021-22 LP GEDT FI+FC HYP2'!Zone_d_impression</vt:lpstr>
    </vt:vector>
  </TitlesOfParts>
  <Company>Université d'Orléans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vaufrere</dc:creator>
  <cp:lastModifiedBy>Jessica Lopes</cp:lastModifiedBy>
  <cp:lastPrinted>2021-03-31T09:29:44Z</cp:lastPrinted>
  <dcterms:created xsi:type="dcterms:W3CDTF">2017-06-21T08:08:47Z</dcterms:created>
  <dcterms:modified xsi:type="dcterms:W3CDTF">2022-06-13T08:10:35Z</dcterms:modified>
</cp:coreProperties>
</file>