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Y:\LLSH-COM\Site internet\2021-2022\scolarité\M3C\2021-2022\"/>
    </mc:Choice>
  </mc:AlternateContent>
  <bookViews>
    <workbookView xWindow="0" yWindow="0" windowWidth="28800" windowHeight="11700" firstSheet="1" activeTab="1"/>
  </bookViews>
  <sheets>
    <sheet name="Rappel règle-dates conseils" sheetId="4" r:id="rId1"/>
    <sheet name="M3C 2021-22 LP GEDT FI+FC HYP2" sheetId="1" r:id="rId2"/>
    <sheet name="coût maquette après MCC" sheetId="2" state="hidden" r:id="rId3"/>
    <sheet name="M3C 2021-22 LP GEDT FA HYP2" sheetId="5" r:id="rId4"/>
    <sheet name="Liste des valeurs" sheetId="3" r:id="rId5"/>
  </sheets>
  <externalReferences>
    <externalReference r:id="rId6"/>
  </externalReferences>
  <definedNames>
    <definedName name="_xlnm.Print_Titles" localSheetId="3">'M3C 2021-22 LP GEDT FA HYP2'!$A:$B,'M3C 2021-22 LP GEDT FA HYP2'!$1:$3</definedName>
    <definedName name="_xlnm.Print_Titles" localSheetId="1">'M3C 2021-22 LP GEDT FI+FC HYP2'!$A:$B,'M3C 2021-22 LP GEDT FI+FC HYP2'!$1:$3</definedName>
    <definedName name="mod">'Liste des valeurs'!$A$2:$A$4</definedName>
    <definedName name="nat">'Liste des valeurs'!$B$2:$B$7</definedName>
    <definedName name="sections_CNU">'[1]valeurs listes déroulantes'!$K$1:$K$46</definedName>
    <definedName name="_xlnm.Print_Area" localSheetId="3">'M3C 2021-22 LP GEDT FA HYP2'!$A$1:$AH$31</definedName>
    <definedName name="_xlnm.Print_Area" localSheetId="1">'M3C 2021-22 LP GEDT FI+FC HYP2'!$A$1:$AH$34</definedName>
  </definedNames>
  <calcPr calcId="162913"/>
</workbook>
</file>

<file path=xl/calcChain.xml><?xml version="1.0" encoding="utf-8"?>
<calcChain xmlns="http://schemas.openxmlformats.org/spreadsheetml/2006/main">
  <c r="Z27" i="5" l="1"/>
  <c r="Z24" i="5"/>
  <c r="Z21" i="5"/>
  <c r="Z18" i="5"/>
  <c r="Z15" i="5"/>
  <c r="Z12" i="5"/>
  <c r="Z9" i="5"/>
  <c r="Z6" i="5"/>
  <c r="H5" i="5"/>
  <c r="G5" i="5"/>
  <c r="H5" i="1"/>
  <c r="G5" i="1"/>
  <c r="H10" i="1"/>
  <c r="G10" i="1"/>
  <c r="Z32" i="1"/>
  <c r="Z29" i="1"/>
  <c r="Z26" i="1"/>
  <c r="Z23" i="1"/>
  <c r="Z20" i="1"/>
  <c r="Z17" i="1"/>
  <c r="Z14" i="1"/>
  <c r="Z11" i="1"/>
  <c r="Z6" i="1"/>
  <c r="O6" i="5" l="1"/>
  <c r="P6" i="5"/>
  <c r="O7" i="5"/>
  <c r="P7" i="5"/>
  <c r="O8" i="5"/>
  <c r="P8" i="5"/>
  <c r="O9" i="5"/>
  <c r="P9" i="5"/>
  <c r="O12" i="5"/>
  <c r="P12" i="5"/>
  <c r="O13" i="5"/>
  <c r="P13" i="5"/>
  <c r="O14" i="5"/>
  <c r="P14" i="5"/>
  <c r="O15" i="5"/>
  <c r="P15" i="5"/>
  <c r="O18" i="5"/>
  <c r="P18" i="5"/>
  <c r="O21" i="5"/>
  <c r="P21" i="5"/>
  <c r="O24" i="5"/>
  <c r="P24" i="5"/>
  <c r="O27" i="5"/>
  <c r="P27" i="5"/>
  <c r="L29" i="5" l="1"/>
  <c r="L28" i="5"/>
  <c r="L27" i="5"/>
  <c r="L26" i="5"/>
  <c r="L25" i="5"/>
  <c r="L24" i="5"/>
  <c r="L23" i="5"/>
  <c r="L22" i="5"/>
  <c r="L21" i="5"/>
  <c r="L20" i="5"/>
  <c r="L19" i="5"/>
  <c r="L18" i="5"/>
  <c r="L17" i="5"/>
  <c r="L16" i="5"/>
  <c r="L15" i="5"/>
  <c r="L14" i="5"/>
  <c r="L13" i="5"/>
  <c r="L12" i="5"/>
  <c r="L11" i="5"/>
  <c r="L10" i="5"/>
  <c r="L9" i="5"/>
  <c r="L8" i="5"/>
  <c r="L7" i="5"/>
  <c r="L6" i="5"/>
  <c r="X29" i="5" l="1"/>
  <c r="W29" i="5"/>
  <c r="V29" i="5"/>
  <c r="U29" i="5"/>
  <c r="T29" i="5"/>
  <c r="S29" i="5"/>
  <c r="R29" i="5"/>
  <c r="Q29" i="5"/>
  <c r="N29" i="5"/>
  <c r="K29" i="5"/>
  <c r="I29" i="5"/>
  <c r="X28" i="5"/>
  <c r="W28" i="5"/>
  <c r="V28" i="5"/>
  <c r="U28" i="5"/>
  <c r="T28" i="5"/>
  <c r="S28" i="5"/>
  <c r="R28" i="5"/>
  <c r="Q28" i="5"/>
  <c r="N28" i="5"/>
  <c r="K28" i="5"/>
  <c r="I28" i="5"/>
  <c r="N27" i="5"/>
  <c r="K27" i="5"/>
  <c r="I27" i="5"/>
  <c r="D29" i="5"/>
  <c r="C29" i="5"/>
  <c r="B29" i="5"/>
  <c r="A29" i="5"/>
  <c r="D28" i="5"/>
  <c r="C28" i="5"/>
  <c r="B28" i="5"/>
  <c r="A28" i="5"/>
  <c r="D27" i="5"/>
  <c r="C27" i="5"/>
  <c r="B27" i="5"/>
  <c r="A27" i="5"/>
  <c r="N26" i="5"/>
  <c r="K26" i="5"/>
  <c r="I26" i="5"/>
  <c r="D26" i="5"/>
  <c r="C26" i="5"/>
  <c r="B26" i="5"/>
  <c r="A26" i="5"/>
  <c r="N25" i="5"/>
  <c r="K25" i="5"/>
  <c r="I25" i="5"/>
  <c r="D25" i="5"/>
  <c r="C25" i="5"/>
  <c r="B25" i="5"/>
  <c r="A25" i="5"/>
  <c r="N24" i="5"/>
  <c r="K24" i="5"/>
  <c r="I24" i="5"/>
  <c r="B24" i="5"/>
  <c r="C24" i="5"/>
  <c r="D24" i="5"/>
  <c r="A24" i="5"/>
  <c r="I15" i="5" l="1"/>
  <c r="K15" i="5"/>
  <c r="N15" i="5"/>
  <c r="I16" i="5"/>
  <c r="K16" i="5"/>
  <c r="N16" i="5"/>
  <c r="I17" i="5"/>
  <c r="K17" i="5"/>
  <c r="N17" i="5"/>
  <c r="I18" i="5"/>
  <c r="K18" i="5"/>
  <c r="N18" i="5"/>
  <c r="I19" i="5"/>
  <c r="K19" i="5"/>
  <c r="N19" i="5"/>
  <c r="I20" i="5"/>
  <c r="K20" i="5"/>
  <c r="N20" i="5"/>
  <c r="I21" i="5"/>
  <c r="K21" i="5"/>
  <c r="N21" i="5"/>
  <c r="I22" i="5"/>
  <c r="K22" i="5"/>
  <c r="N22" i="5"/>
  <c r="I23" i="5"/>
  <c r="K23" i="5"/>
  <c r="N23"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I12" i="5"/>
  <c r="K12" i="5"/>
  <c r="N12" i="5"/>
  <c r="I13" i="5"/>
  <c r="K13" i="5"/>
  <c r="N13" i="5"/>
  <c r="I14" i="5"/>
  <c r="K14" i="5"/>
  <c r="N14" i="5"/>
  <c r="A12" i="5"/>
  <c r="B12" i="5"/>
  <c r="C12" i="5"/>
  <c r="D12" i="5"/>
  <c r="A13" i="5"/>
  <c r="B13" i="5"/>
  <c r="C13" i="5"/>
  <c r="D13" i="5"/>
  <c r="A14" i="5"/>
  <c r="B14" i="5"/>
  <c r="C14" i="5"/>
  <c r="D14" i="5"/>
  <c r="A9" i="5"/>
  <c r="B9" i="5"/>
  <c r="C9" i="5"/>
  <c r="D9" i="5"/>
  <c r="A10" i="5"/>
  <c r="B10" i="5"/>
  <c r="C10" i="5"/>
  <c r="D10" i="5"/>
  <c r="A11" i="5"/>
  <c r="B11" i="5"/>
  <c r="C11" i="5"/>
  <c r="D11" i="5"/>
  <c r="I9" i="5"/>
  <c r="K9" i="5"/>
  <c r="N9" i="5"/>
  <c r="I10" i="5"/>
  <c r="K10" i="5"/>
  <c r="N10" i="5"/>
  <c r="I11" i="5"/>
  <c r="K11" i="5"/>
  <c r="N11" i="5"/>
  <c r="I7" i="5"/>
  <c r="K7" i="5"/>
  <c r="N7" i="5"/>
  <c r="I8" i="5"/>
  <c r="K8" i="5"/>
  <c r="N8" i="5"/>
  <c r="A7" i="5"/>
  <c r="B7" i="5"/>
  <c r="C7" i="5"/>
  <c r="D7" i="5"/>
  <c r="A8" i="5"/>
  <c r="B8" i="5"/>
  <c r="C8" i="5"/>
  <c r="D8" i="5"/>
  <c r="A6" i="5"/>
  <c r="N6" i="5"/>
  <c r="K6" i="5"/>
  <c r="I6" i="5"/>
  <c r="B6" i="5"/>
  <c r="C6" i="5"/>
  <c r="D6" i="5"/>
  <c r="J48" i="2" l="1"/>
  <c r="I48" i="2"/>
  <c r="H48" i="2"/>
  <c r="J47" i="2"/>
  <c r="I47" i="2"/>
  <c r="H47" i="2"/>
  <c r="J46" i="2"/>
  <c r="I46" i="2"/>
  <c r="H46" i="2"/>
  <c r="J45" i="2"/>
  <c r="I45" i="2"/>
  <c r="H45" i="2"/>
  <c r="J43" i="2"/>
  <c r="I43" i="2"/>
  <c r="H43" i="2"/>
  <c r="J42" i="2"/>
  <c r="I42" i="2"/>
  <c r="H42" i="2"/>
  <c r="J41" i="2"/>
  <c r="I41" i="2"/>
  <c r="H41" i="2"/>
  <c r="J39" i="2"/>
  <c r="I39" i="2"/>
  <c r="H39" i="2"/>
  <c r="J38" i="2"/>
  <c r="I38" i="2"/>
  <c r="H38" i="2"/>
  <c r="J37" i="2"/>
  <c r="I37" i="2"/>
  <c r="H37" i="2"/>
  <c r="J36" i="2"/>
  <c r="I36" i="2"/>
  <c r="H36" i="2"/>
  <c r="J32" i="2"/>
  <c r="I32" i="2"/>
  <c r="H32" i="2"/>
  <c r="J31" i="2"/>
  <c r="I31" i="2"/>
  <c r="H31" i="2"/>
  <c r="J29" i="2"/>
  <c r="I29" i="2"/>
  <c r="H29" i="2"/>
  <c r="J28" i="2"/>
  <c r="I28" i="2"/>
  <c r="H28" i="2"/>
  <c r="J27" i="2"/>
  <c r="I27" i="2"/>
  <c r="H27" i="2"/>
  <c r="J25" i="2"/>
  <c r="I25" i="2"/>
  <c r="H25" i="2"/>
  <c r="J24" i="2"/>
  <c r="I24" i="2"/>
  <c r="H24" i="2"/>
  <c r="J23" i="2"/>
  <c r="I23" i="2"/>
  <c r="H23" i="2"/>
  <c r="J21" i="2"/>
  <c r="I21" i="2"/>
  <c r="H21" i="2"/>
  <c r="J20" i="2"/>
  <c r="I20" i="2"/>
  <c r="H20" i="2"/>
  <c r="J19" i="2"/>
  <c r="I19" i="2"/>
  <c r="H19" i="2"/>
  <c r="J17" i="2"/>
  <c r="I17" i="2"/>
  <c r="H17" i="2"/>
  <c r="J16" i="2"/>
  <c r="I16" i="2"/>
  <c r="H16" i="2"/>
  <c r="J15" i="2"/>
  <c r="I15" i="2"/>
  <c r="H15" i="2"/>
  <c r="J13" i="2"/>
  <c r="I13" i="2"/>
  <c r="H13" i="2"/>
  <c r="J12" i="2"/>
  <c r="I12" i="2"/>
  <c r="H12" i="2"/>
  <c r="J11" i="2"/>
  <c r="I11" i="2"/>
  <c r="H11" i="2"/>
  <c r="J9" i="2"/>
  <c r="I9" i="2"/>
  <c r="H9" i="2"/>
  <c r="J8" i="2"/>
  <c r="I8" i="2"/>
  <c r="H8" i="2"/>
  <c r="J7" i="2"/>
  <c r="I7" i="2"/>
  <c r="H7" i="2"/>
  <c r="J44" i="2"/>
  <c r="I44" i="2"/>
  <c r="H44" i="2"/>
  <c r="J40" i="2"/>
  <c r="I40" i="2"/>
  <c r="H40" i="2"/>
  <c r="J35" i="2"/>
  <c r="I35" i="2"/>
  <c r="H35" i="2"/>
  <c r="J30" i="2"/>
  <c r="I30" i="2"/>
  <c r="H30" i="2"/>
  <c r="J26" i="2"/>
  <c r="I26" i="2"/>
  <c r="H26" i="2"/>
  <c r="J22" i="2"/>
  <c r="I22" i="2"/>
  <c r="H22" i="2"/>
  <c r="J18" i="2"/>
  <c r="I18" i="2"/>
  <c r="H18" i="2"/>
  <c r="J14" i="2"/>
  <c r="I14" i="2"/>
  <c r="H14" i="2"/>
  <c r="J10" i="2"/>
  <c r="I10" i="2"/>
  <c r="H10" i="2"/>
  <c r="J6" i="2"/>
  <c r="I6" i="2"/>
  <c r="H6" i="2"/>
  <c r="C44" i="2"/>
  <c r="C40" i="2"/>
  <c r="C35" i="2"/>
  <c r="C30" i="2"/>
  <c r="C26" i="2"/>
  <c r="C22" i="2"/>
  <c r="C18" i="2"/>
  <c r="C14" i="2"/>
  <c r="C10" i="2"/>
  <c r="C48" i="2"/>
  <c r="C47" i="2"/>
  <c r="C46" i="2"/>
  <c r="C45" i="2"/>
  <c r="C43" i="2"/>
  <c r="C42" i="2"/>
  <c r="C41" i="2"/>
  <c r="C39" i="2"/>
  <c r="C38" i="2"/>
  <c r="C37" i="2"/>
  <c r="C36" i="2"/>
  <c r="C32" i="2"/>
  <c r="C31" i="2"/>
  <c r="C29" i="2"/>
  <c r="C28" i="2"/>
  <c r="C27" i="2"/>
  <c r="C25" i="2"/>
  <c r="C24" i="2"/>
  <c r="C23" i="2"/>
  <c r="C21" i="2"/>
  <c r="C20" i="2"/>
  <c r="C19" i="2"/>
  <c r="C17" i="2"/>
  <c r="C16" i="2"/>
  <c r="C15" i="2"/>
  <c r="C13" i="2"/>
  <c r="C12" i="2"/>
  <c r="C11" i="2"/>
  <c r="C9" i="2"/>
  <c r="C8" i="2"/>
  <c r="C7" i="2"/>
  <c r="C6" i="2"/>
  <c r="B48" i="2"/>
  <c r="B47" i="2"/>
  <c r="B46" i="2"/>
  <c r="B45" i="2"/>
  <c r="B43" i="2"/>
  <c r="B42" i="2"/>
  <c r="B41" i="2"/>
  <c r="B39" i="2"/>
  <c r="B38" i="2"/>
  <c r="B37" i="2"/>
  <c r="B36" i="2"/>
  <c r="B32" i="2"/>
  <c r="B31" i="2"/>
  <c r="B29" i="2"/>
  <c r="B28" i="2"/>
  <c r="B27" i="2"/>
  <c r="B25" i="2"/>
  <c r="B24" i="2"/>
  <c r="B23" i="2"/>
  <c r="B21" i="2"/>
  <c r="B20" i="2"/>
  <c r="B19" i="2"/>
  <c r="B17" i="2"/>
  <c r="B16" i="2"/>
  <c r="B15" i="2"/>
  <c r="B13" i="2"/>
  <c r="B12" i="2"/>
  <c r="B11" i="2"/>
  <c r="B9" i="2"/>
  <c r="B8" i="2"/>
  <c r="B7" i="2"/>
  <c r="S48" i="2"/>
  <c r="K48" i="2" s="1"/>
  <c r="W44" i="2"/>
  <c r="S44" i="2"/>
  <c r="O44" i="2"/>
  <c r="K44" i="2" s="1"/>
  <c r="W40" i="2"/>
  <c r="S40" i="2"/>
  <c r="O40" i="2"/>
  <c r="K40" i="2" s="1"/>
  <c r="W35" i="2"/>
  <c r="S35" i="2"/>
  <c r="O35" i="2"/>
  <c r="K35" i="2" s="1"/>
  <c r="S31" i="2"/>
  <c r="W30" i="2"/>
  <c r="S30" i="2"/>
  <c r="O30" i="2"/>
  <c r="K30" i="2"/>
  <c r="W26" i="2"/>
  <c r="S26" i="2"/>
  <c r="O26" i="2"/>
  <c r="K26" i="2" s="1"/>
  <c r="W22" i="2"/>
  <c r="S22" i="2"/>
  <c r="K22" i="2" s="1"/>
  <c r="O22" i="2"/>
  <c r="S18" i="2"/>
  <c r="O18" i="2"/>
  <c r="K18" i="2"/>
  <c r="S14" i="2"/>
  <c r="O14" i="2"/>
  <c r="K14" i="2"/>
  <c r="S10" i="2"/>
  <c r="O10" i="2"/>
  <c r="K10" i="2" s="1"/>
  <c r="S6" i="2"/>
  <c r="O6" i="2"/>
  <c r="K6" i="2" s="1"/>
  <c r="I50" i="2" l="1"/>
  <c r="H50" i="2"/>
  <c r="J50" i="2"/>
  <c r="H51" i="2"/>
  <c r="H52" i="2" s="1"/>
  <c r="K49" i="2"/>
  <c r="K51" i="2"/>
  <c r="K33" i="2"/>
  <c r="J51" i="2" l="1"/>
</calcChain>
</file>

<file path=xl/sharedStrings.xml><?xml version="1.0" encoding="utf-8"?>
<sst xmlns="http://schemas.openxmlformats.org/spreadsheetml/2006/main" count="561" uniqueCount="193">
  <si>
    <t>N°UE</t>
  </si>
  <si>
    <t>Intitulé de l'enseignement</t>
  </si>
  <si>
    <t>COEF</t>
  </si>
  <si>
    <t>ECTS</t>
  </si>
  <si>
    <t>Section 
CNU
Enseignement</t>
  </si>
  <si>
    <t xml:space="preserve">Effectifs attendus parcours </t>
  </si>
  <si>
    <t>Volume horaire</t>
  </si>
  <si>
    <t>Heures CM</t>
  </si>
  <si>
    <t>Heures TD - norme 35/gr</t>
  </si>
  <si>
    <t>Heures TP</t>
  </si>
  <si>
    <t>CM</t>
  </si>
  <si>
    <t>TD</t>
  </si>
  <si>
    <t>TP</t>
  </si>
  <si>
    <t>Total Heq TD</t>
  </si>
  <si>
    <t>Coef eq TD</t>
  </si>
  <si>
    <t>Nbre de groupes</t>
  </si>
  <si>
    <t>Nbres d'heures</t>
  </si>
  <si>
    <t>Charges eq TD</t>
  </si>
  <si>
    <t xml:space="preserve">Semestre 1 </t>
  </si>
  <si>
    <t xml:space="preserve"> </t>
  </si>
  <si>
    <t>Semestre 2</t>
  </si>
  <si>
    <t xml:space="preserve">  Total Heures présentielles Etudiant</t>
  </si>
  <si>
    <t>TOTAL SEMESTRE 1</t>
  </si>
  <si>
    <t>TOTAL SEMESTRE 2</t>
  </si>
  <si>
    <t>TOTAL H/E</t>
  </si>
  <si>
    <t>TOTAL Hq TD</t>
  </si>
  <si>
    <t>Total LP</t>
  </si>
  <si>
    <t>UE 1-1</t>
  </si>
  <si>
    <t>Maîtriser les bases hydrologiques, limnologiques et hydrogéologiques</t>
  </si>
  <si>
    <t>UE 1-2</t>
  </si>
  <si>
    <t>Hydrauliques</t>
  </si>
  <si>
    <t>EC 1 : L'hydraulique agricole</t>
  </si>
  <si>
    <t>EC 2 : L'hydraulique urbaine</t>
  </si>
  <si>
    <t>UE 1-3</t>
  </si>
  <si>
    <t>Connaissances du territoire et montage de projets</t>
  </si>
  <si>
    <t>UE 1-4</t>
  </si>
  <si>
    <t>Gestion, communication et marketing territorial</t>
  </si>
  <si>
    <t>UE 1-5</t>
  </si>
  <si>
    <t>Systèmes d'Information Géographique sur l'Eau</t>
  </si>
  <si>
    <t>UE 1-6</t>
  </si>
  <si>
    <t>Terrains, mesures, cartographie</t>
  </si>
  <si>
    <t>UE 1-7</t>
  </si>
  <si>
    <t>Suivi de projets</t>
  </si>
  <si>
    <t>EC1 : Projet tuteuré</t>
  </si>
  <si>
    <t>EC2 : Atelier Technique de Recherche d'Emploi</t>
  </si>
  <si>
    <t>4</t>
  </si>
  <si>
    <t>6</t>
  </si>
  <si>
    <t>3</t>
  </si>
  <si>
    <t>5</t>
  </si>
  <si>
    <t>23 : Géographie physique, humaine, économique et régionale</t>
  </si>
  <si>
    <t>36 : Terre solide : géodynamique des enveloppes supérieures, paléobiosphère</t>
  </si>
  <si>
    <t>06 : Sciences de gestion</t>
  </si>
  <si>
    <t>UE 2-1</t>
  </si>
  <si>
    <t>Gestion des territoires de l'eau</t>
  </si>
  <si>
    <t>EC 1 : Outils de gestion hydrologique</t>
  </si>
  <si>
    <t>UE 2-2</t>
  </si>
  <si>
    <t>Valorisations hydrologiques</t>
  </si>
  <si>
    <t>UE 2-3</t>
  </si>
  <si>
    <t>UE 2-4</t>
  </si>
  <si>
    <t>Stage</t>
  </si>
  <si>
    <t>15</t>
  </si>
  <si>
    <t xml:space="preserve">Intitulé de la mention </t>
  </si>
  <si>
    <t xml:space="preserve">Parcours </t>
  </si>
  <si>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</si>
  <si>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</si>
  <si>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</si>
  <si>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</si>
  <si>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</si>
  <si>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</si>
  <si>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</si>
  <si>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</si>
  <si>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</si>
  <si>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METIER DE LA PROTECTION ET DE LA GESTION DE L'ENVIRONNEMENT</t>
  </si>
  <si>
    <t>Gestion de l'eau et développement de ses territoires</t>
  </si>
  <si>
    <t>modalité</t>
  </si>
  <si>
    <t>NATURE</t>
  </si>
  <si>
    <t>Quotité</t>
  </si>
  <si>
    <t>CC</t>
  </si>
  <si>
    <t>écrit</t>
  </si>
  <si>
    <t>(en %)</t>
  </si>
  <si>
    <t>CT</t>
  </si>
  <si>
    <t>oral</t>
  </si>
  <si>
    <t>mixte</t>
  </si>
  <si>
    <t>dossier</t>
  </si>
  <si>
    <t>mémoire</t>
  </si>
  <si>
    <t>rapport de visite</t>
  </si>
  <si>
    <t>écrit et oral</t>
  </si>
  <si>
    <t xml:space="preserve">Type de l'enseignement </t>
  </si>
  <si>
    <t>Si UE mutualisée à d'autres mentions ou années de formation, indiquer lesquelles</t>
  </si>
  <si>
    <t>Porteur 
(o/n)</t>
  </si>
  <si>
    <t>Session 1</t>
  </si>
  <si>
    <t>Session de rattrapage</t>
  </si>
  <si>
    <t>RNE</t>
  </si>
  <si>
    <t>RSE</t>
  </si>
  <si>
    <t>quotité (en %)</t>
  </si>
  <si>
    <t>nature</t>
  </si>
  <si>
    <t>durée</t>
  </si>
  <si>
    <t>quotité (%)</t>
  </si>
  <si>
    <t xml:space="preserve">Code Apogée de l'ELP
2018
</t>
  </si>
  <si>
    <t>Code Apogée de l'ELP
contrat 2018</t>
  </si>
  <si>
    <t>15 mn</t>
  </si>
  <si>
    <t>1h30</t>
  </si>
  <si>
    <t>30 mn</t>
  </si>
  <si>
    <t>MCF</t>
  </si>
  <si>
    <t>LLF1X2A</t>
  </si>
  <si>
    <t>LLF1X2B</t>
  </si>
  <si>
    <t>LLF1X10</t>
  </si>
  <si>
    <t>LLF1X20</t>
  </si>
  <si>
    <t>LLF1X30</t>
  </si>
  <si>
    <t>LLF1X40</t>
  </si>
  <si>
    <t>LLF1X60</t>
  </si>
  <si>
    <t>LLF1X70</t>
  </si>
  <si>
    <t>LLF1X7A</t>
  </si>
  <si>
    <t>LLF1X7B</t>
  </si>
  <si>
    <t>LLF2X10</t>
  </si>
  <si>
    <t>LLF2XST</t>
  </si>
  <si>
    <t>LLF2X1A</t>
  </si>
  <si>
    <t>LLF2X20</t>
  </si>
  <si>
    <t>LLO1XA</t>
  </si>
  <si>
    <t>LLO2X10A</t>
  </si>
  <si>
    <t>LLO1X70A</t>
  </si>
  <si>
    <t>LPI8X3
LPC8X3</t>
  </si>
  <si>
    <t>2h00</t>
  </si>
  <si>
    <t>UE</t>
  </si>
  <si>
    <t>EC</t>
  </si>
  <si>
    <t>STAG</t>
  </si>
  <si>
    <t>LPA8X3</t>
  </si>
  <si>
    <t>LLF2XMEM</t>
  </si>
  <si>
    <t>Mémoire d'alternance</t>
  </si>
  <si>
    <t>MEM</t>
  </si>
  <si>
    <t>LLF1X1D</t>
  </si>
  <si>
    <t>LLF1X1E</t>
  </si>
  <si>
    <t>EC 1 : Hydrologie, limnologie et hydrogéologie</t>
  </si>
  <si>
    <t>EC 2 : Droit et eau</t>
  </si>
  <si>
    <t>LLF1X3D</t>
  </si>
  <si>
    <t>LLF1X3E</t>
  </si>
  <si>
    <t>EC 2 : Usages et paysages de l'eau</t>
  </si>
  <si>
    <t>EC 1 : Projets de développement</t>
  </si>
  <si>
    <t>LLF1X4D</t>
  </si>
  <si>
    <t>EC 1 : Gestion financière</t>
  </si>
  <si>
    <t>EC 2 : Communication</t>
  </si>
  <si>
    <t>LLF1X4E</t>
  </si>
  <si>
    <t>EC 1 : SIG fondamentaux</t>
  </si>
  <si>
    <t>EC 2 : SIG appliqués</t>
  </si>
  <si>
    <t>LLF1X6D</t>
  </si>
  <si>
    <t>LLF1X6E</t>
  </si>
  <si>
    <t>EC 1 : Cartographie et enquête</t>
  </si>
  <si>
    <t>EC 2 : Mesures et traitements</t>
  </si>
  <si>
    <t>LLF1X80</t>
  </si>
  <si>
    <t>LLF1X90</t>
  </si>
  <si>
    <t>LLF1X8A</t>
  </si>
  <si>
    <t>LLF1X8B</t>
  </si>
  <si>
    <t>EC 2 : Biologie aquatique</t>
  </si>
  <si>
    <t>LLF1X9A</t>
  </si>
  <si>
    <t>LLF1X9B</t>
  </si>
  <si>
    <t>EC 1 : Patrimoines et productions</t>
  </si>
  <si>
    <t>EC 2 : Acceptabilité sociale</t>
  </si>
  <si>
    <t>CHAPEAU</t>
  </si>
  <si>
    <t>Suivi de projets et stage</t>
  </si>
  <si>
    <t xml:space="preserve">CC / mail ou celene </t>
  </si>
  <si>
    <t>DISTANCIEL</t>
  </si>
  <si>
    <t>LLF1XSPS</t>
  </si>
  <si>
    <t>LLF1XTH2</t>
  </si>
  <si>
    <t>LLF1X11</t>
  </si>
  <si>
    <t>LLF1X21</t>
  </si>
  <si>
    <t>LLF1X31</t>
  </si>
  <si>
    <t>LLF1X41</t>
  </si>
  <si>
    <t>LLF1X51</t>
  </si>
  <si>
    <t>LLF1X61</t>
  </si>
  <si>
    <t xml:space="preserve">pas de changement </t>
  </si>
  <si>
    <t>LLF1X50+LLF2X30</t>
  </si>
  <si>
    <t>LP GEDT  Formation théorique et professionnelle</t>
  </si>
  <si>
    <t>Maîtriser les bases hydrologiques et juridiques</t>
  </si>
  <si>
    <t>Volume horaire
Sauf information contraire et pour toutes les formations : volume horaire identique avec enseignement hybride, présentiel et distanciel (synchrone et/ou asynchrone). Si confinement = distanciel</t>
  </si>
  <si>
    <t>DM / mail ou plateforme EXAMS</t>
  </si>
  <si>
    <t>Année</t>
  </si>
  <si>
    <t>LLF1X5D</t>
  </si>
  <si>
    <t>LLF1X5E</t>
  </si>
  <si>
    <t>LLF1XTH3</t>
  </si>
  <si>
    <t>LP GEDT Chtx - Formation théorique et professionnelle - Apprentis</t>
  </si>
  <si>
    <t>PRESENTIEL</t>
  </si>
  <si>
    <t>Pas de changement</t>
  </si>
  <si>
    <t>pas de changement</t>
  </si>
  <si>
    <t>MODALITES EPREUVE(S) REMPLACEMENT SESSION DE RATTRAPAGE
Préciser : 
1) nature (DM Depôt fichier ou Test en ligne ou QCM) et durée épreuve
2) si dépôt sujet et copie par mail ou sur CELENE
3) si temps limité ou temps libre. Préciser temps dont disposeront les étudiants pour composer (en nombre d'heures ou de jours )</t>
  </si>
  <si>
    <t>MODALITES EPREUVE(S) REMPLACEMENT SESSION 1
Préciser : 
1) quotité CC / CT
2) nature (DM  Depôt fichier ou Test en ligne ou QCM) et durée épreuve
3) si dépôt sujet et copie par mail ou sur CELENE
4) si temps limité ou temps libre. Préciser temps dont disposeront les étudiants pour composer (en nombre d'heures ou de jours )</t>
  </si>
  <si>
    <t>Caroline LE CALVEZ</t>
  </si>
  <si>
    <t>MODALITES EPREUVE(S) REMPLACEMENT SESSION 1
Préciser : 
1) quotité CC / CT
2) nature (DM  Depôt fichier ou Test en ligne ou QCM) et durée épreuve
3) si dépôt sujet et copie par mail ou sur CELENE ou sur Plateforme EXAMS
4) si temps limité ou temps libre. Préciser temps dont disposeront les étudiants pour composer (en nombre d'heures ou de jours )</t>
  </si>
  <si>
    <t>MODALITES EPREUVE(S) REMPLACEMENT SESSION DE RATTRAPAGE
Préciser : 
1) nature (DM Depôt fichier ou Test en ligne ou QCM) et durée épreuve
2) si dépôt sujet et copie par mail ou sur CELENE ou sur Plateforme EXAMS
3) si temps limité ou temps libre. Préciser temps dont disposeront les étudiants pour composer (en nombre d'heures ou de jours )</t>
  </si>
  <si>
    <t>SESSION UNIQUE</t>
  </si>
  <si>
    <r>
      <t>LP GEDT GESTION DE L'EAU ET</t>
    </r>
    <r>
      <rPr>
        <b/>
        <sz val="10"/>
        <color rgb="FFFF0000"/>
        <rFont val="Arial"/>
        <family val="2"/>
      </rPr>
      <t xml:space="preserve"> </t>
    </r>
    <r>
      <rPr>
        <b/>
        <sz val="10"/>
        <color indexed="8"/>
        <rFont val="Arial"/>
        <family val="2"/>
      </rPr>
      <t>DU DEVELOPPEMENT TERRITORIAL 2018/2022  - FORMATION INITIALE et FORMATION CONTINUE</t>
    </r>
  </si>
  <si>
    <t>LP GEDT GESTION DE L'EAU ET DU DEVELOPPEMENT TERRITORIAL 2018/2022  - FORMATION  PAR APPRENTISSAGE</t>
  </si>
  <si>
    <t xml:space="preserve">Date de l'examen et avis du conseil de l'UFR 
</t>
  </si>
  <si>
    <t>14/06/2021 APPROUVE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</si>
</sst>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67" x14ac:knownFonts="1">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1"/>
      <color indexed="16"/>
      <name val="Calibri"/>
      <family val="2"/>
    </font>
    <font>
      <b/>
      <sz val="14"/>
      <color indexed="8"/>
      <name val="Calibri"/>
      <family val="2"/>
    </font>
    <font>
      <b/>
      <sz val="10"/>
      <color indexed="12"/>
      <name val="Arial"/>
      <family val="2"/>
    </font>
    <font>
      <b/>
      <sz val="10"/>
      <color rgb="FFFF0000"/>
      <name val="Arial"/>
      <family val="2"/>
    </font>
    <font>
      <sz val="9"/>
      <name val="Arial"/>
      <family val="2"/>
    </font>
    <font>
      <sz val="10"/>
      <name val="Arial"/>
      <family val="2"/>
    </font>
    <font>
      <b/>
      <sz val="10"/>
      <name val="Arial"/>
      <family val="2"/>
    </font>
    <font>
      <b/>
      <sz val="11"/>
      <color indexed="8"/>
      <name val="Calibri"/>
      <family val="2"/>
    </font>
    <font>
      <sz val="8"/>
      <name val="Arial"/>
      <family val="2"/>
    </font>
    <font>
      <sz val="11"/>
      <name val="Calibri"/>
      <family val="2"/>
      <scheme val="minor"/>
    </font>
    <font>
      <sz val="10"/>
      <color theme="1"/>
      <name val="Arial"/>
      <family val="2"/>
    </font>
    <font>
      <b/>
      <sz val="11"/>
      <color rgb="FFFF0000"/>
      <name val="Calibri"/>
      <family val="2"/>
    </font>
    <font>
      <b/>
      <i/>
      <sz val="10"/>
      <name val="Arial"/>
      <family val="2"/>
    </font>
    <font>
      <b/>
      <sz val="11"/>
      <color theme="1"/>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theme="1"/>
      <name val="Calibri"/>
      <family val="2"/>
    </font>
    <font>
      <b/>
      <sz val="9"/>
      <color theme="1"/>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sz val="11"/>
      <color rgb="FF000000"/>
      <name val="Calibri"/>
      <family val="2"/>
    </font>
    <font>
      <sz val="11"/>
      <color rgb="FF000000"/>
      <name val="Calibri"/>
      <family val="2"/>
      <charset val="1"/>
    </font>
    <font>
      <b/>
      <sz val="11"/>
      <color rgb="FF000000"/>
      <name val="Arial"/>
      <family val="2"/>
    </font>
    <font>
      <sz val="11"/>
      <color rgb="FF000000"/>
      <name val="Arial"/>
      <family val="2"/>
    </font>
    <font>
      <b/>
      <sz val="11"/>
      <color theme="1"/>
      <name val="Arial"/>
      <family val="2"/>
    </font>
    <font>
      <b/>
      <sz val="11"/>
      <name val="Calibri"/>
      <family val="2"/>
      <scheme val="minor"/>
    </font>
    <font>
      <b/>
      <sz val="9"/>
      <name val="Arial"/>
      <family val="2"/>
    </font>
    <font>
      <b/>
      <sz val="12"/>
      <name val="Arial"/>
      <family val="2"/>
    </font>
    <font>
      <sz val="12"/>
      <name val="Arial"/>
      <family val="2"/>
    </font>
    <font>
      <b/>
      <sz val="11"/>
      <name val="Arial"/>
      <family val="2"/>
    </font>
  </fonts>
  <fills count="52">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indexed="12"/>
        <bgColor auto="1"/>
      </patternFill>
    </fill>
    <fill>
      <patternFill patternType="solid">
        <fgColor theme="0"/>
        <bgColor indexed="64"/>
      </patternFill>
    </fill>
    <fill>
      <patternFill patternType="solid">
        <fgColor indexed="14"/>
        <bgColor auto="1"/>
      </patternFill>
    </fill>
    <fill>
      <patternFill patternType="solid">
        <fgColor indexed="13"/>
        <bgColor auto="1"/>
      </patternFill>
    </fill>
    <fill>
      <patternFill patternType="solid">
        <fgColor rgb="FFFF00FF"/>
        <bgColor indexed="64"/>
      </patternFill>
    </fill>
    <fill>
      <patternFill patternType="solid">
        <fgColor rgb="FFFFFF00"/>
        <bgColor indexed="64"/>
      </patternFill>
    </fill>
    <fill>
      <patternFill patternType="solid">
        <fgColor indexed="9"/>
        <bgColor indexed="64"/>
      </patternFill>
    </fill>
    <fill>
      <patternFill patternType="solid">
        <fgColor rgb="FFFEDEF8"/>
        <bgColor indexed="64"/>
      </patternFill>
    </fill>
    <fill>
      <patternFill patternType="solid">
        <fgColor rgb="FFCCCCFF"/>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DFE"/>
        <bgColor rgb="FFE2FDFE"/>
      </patternFill>
    </fill>
    <fill>
      <patternFill patternType="solid">
        <fgColor rgb="FFFFFFFF"/>
        <bgColor rgb="FFFFFFFF"/>
      </patternFill>
    </fill>
    <fill>
      <patternFill patternType="solid">
        <fgColor rgb="FF66FFFF"/>
        <bgColor indexed="64"/>
      </patternFill>
    </fill>
    <fill>
      <patternFill patternType="solid">
        <fgColor theme="0" tint="-0.249977111117893"/>
        <bgColor indexed="64"/>
      </patternFill>
    </fill>
    <fill>
      <patternFill patternType="solid">
        <fgColor theme="7" tint="0.79998168889431442"/>
        <bgColor rgb="FFB9CDE5"/>
      </patternFill>
    </fill>
    <fill>
      <patternFill patternType="solid">
        <fgColor theme="7" tint="0.79998168889431442"/>
        <bgColor rgb="FFCCCCFF"/>
      </patternFill>
    </fill>
  </fills>
  <borders count="71">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diagonal/>
    </border>
    <border>
      <left/>
      <right/>
      <top style="thin">
        <color indexed="8"/>
      </top>
      <bottom/>
      <diagonal/>
    </border>
    <border>
      <left style="thin">
        <color indexed="9"/>
      </left>
      <right style="thin">
        <color indexed="8"/>
      </right>
      <top/>
      <bottom style="thin">
        <color indexed="9"/>
      </bottom>
      <diagonal/>
    </border>
    <border>
      <left/>
      <right/>
      <top/>
      <bottom style="thin">
        <color indexed="8"/>
      </bottom>
      <diagonal/>
    </border>
    <border>
      <left/>
      <right style="thin">
        <color indexed="64"/>
      </right>
      <top style="thin">
        <color indexed="8"/>
      </top>
      <bottom style="thin">
        <color indexed="8"/>
      </bottom>
      <diagonal/>
    </border>
    <border>
      <left/>
      <right/>
      <top style="thin">
        <color indexed="64"/>
      </top>
      <bottom/>
      <diagonal/>
    </border>
    <border>
      <left/>
      <right style="thin">
        <color indexed="64"/>
      </right>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rgb="FF000000"/>
      </bottom>
      <diagonal/>
    </border>
    <border>
      <left/>
      <right style="medium">
        <color indexed="64"/>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8"/>
      </left>
      <right/>
      <top style="thin">
        <color indexed="8"/>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indexed="8"/>
      </right>
      <top/>
      <bottom style="thin">
        <color indexed="8"/>
      </bottom>
      <diagonal/>
    </border>
    <border>
      <left style="thin">
        <color auto="1"/>
      </left>
      <right/>
      <top style="thin">
        <color auto="1"/>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right style="thin">
        <color auto="1"/>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auto="1"/>
      </top>
      <bottom/>
      <diagonal/>
    </border>
    <border>
      <left/>
      <right/>
      <top/>
      <bottom style="thin">
        <color indexed="8"/>
      </bottom>
      <diagonal/>
    </border>
    <border>
      <left style="medium">
        <color indexed="64"/>
      </left>
      <right/>
      <top style="thin">
        <color auto="1"/>
      </top>
      <bottom style="thin">
        <color auto="1"/>
      </bottom>
      <diagonal/>
    </border>
    <border>
      <left/>
      <right/>
      <top style="thin">
        <color auto="1"/>
      </top>
      <bottom style="thin">
        <color auto="1"/>
      </bottom>
      <diagonal/>
    </border>
  </borders>
  <cellStyleXfs count="253">
    <xf numFmtId="0" fontId="0" fillId="0" borderId="0"/>
    <xf numFmtId="0" fontId="18" fillId="0" borderId="0"/>
    <xf numFmtId="0" fontId="41" fillId="0" borderId="0" applyNumberFormat="0" applyFill="0" applyBorder="0" applyAlignment="0" applyProtection="0"/>
    <xf numFmtId="0" fontId="42" fillId="0" borderId="32"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0" fontId="45" fillId="15"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48" fillId="18" borderId="35" applyNumberFormat="0" applyAlignment="0" applyProtection="0"/>
    <xf numFmtId="0" fontId="49" fillId="19" borderId="36" applyNumberFormat="0" applyAlignment="0" applyProtection="0"/>
    <xf numFmtId="0" fontId="50" fillId="19" borderId="35" applyNumberFormat="0" applyAlignment="0" applyProtection="0"/>
    <xf numFmtId="0" fontId="51" fillId="0" borderId="37" applyNumberFormat="0" applyFill="0" applyAlignment="0" applyProtection="0"/>
    <xf numFmtId="0" fontId="52" fillId="20" borderId="38" applyNumberFormat="0" applyAlignment="0" applyProtection="0"/>
    <xf numFmtId="0" fontId="53" fillId="0" borderId="0" applyNumberFormat="0" applyFill="0" applyBorder="0" applyAlignment="0" applyProtection="0"/>
    <xf numFmtId="0" fontId="40" fillId="21" borderId="39" applyNumberFormat="0" applyFont="0" applyAlignment="0" applyProtection="0"/>
    <xf numFmtId="0" fontId="54" fillId="0" borderId="0" applyNumberFormat="0" applyFill="0" applyBorder="0" applyAlignment="0" applyProtection="0"/>
    <xf numFmtId="0" fontId="26" fillId="0" borderId="40" applyNumberFormat="0" applyFill="0" applyAlignment="0" applyProtection="0"/>
    <xf numFmtId="0" fontId="55"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55" fillId="45" borderId="0" applyNumberFormat="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 fillId="0" borderId="0" applyNumberFormat="0" applyFill="0" applyBorder="0" applyProtection="0">
      <alignment vertical="top" wrapText="1"/>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4" fontId="57" fillId="0" borderId="0"/>
    <xf numFmtId="0" fontId="18" fillId="0" borderId="0"/>
    <xf numFmtId="0" fontId="18" fillId="0" borderId="0"/>
    <xf numFmtId="0" fontId="18" fillId="0" borderId="0"/>
    <xf numFmtId="0" fontId="18" fillId="0" borderId="0"/>
    <xf numFmtId="9" fontId="12" fillId="0" borderId="0" applyFont="0" applyFill="0" applyBorder="0" applyAlignment="0" applyProtection="0"/>
    <xf numFmtId="9" fontId="12" fillId="0" borderId="0" applyFont="0" applyFill="0" applyBorder="0" applyAlignment="0" applyProtection="0"/>
    <xf numFmtId="0" fontId="58" fillId="0" borderId="0"/>
    <xf numFmtId="0" fontId="59" fillId="46" borderId="41">
      <alignment horizontal="center" vertical="center" wrapText="1"/>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21" borderId="39" applyNumberFormat="0" applyFont="0" applyAlignment="0" applyProtection="0"/>
    <xf numFmtId="0" fontId="4" fillId="0" borderId="0" applyNumberFormat="0" applyFill="0" applyBorder="0" applyProtection="0">
      <alignment vertical="top" wrapText="1"/>
    </xf>
    <xf numFmtId="0" fontId="40" fillId="0" borderId="0"/>
    <xf numFmtId="0" fontId="40" fillId="0" borderId="0"/>
    <xf numFmtId="0" fontId="40" fillId="0" borderId="0"/>
    <xf numFmtId="0" fontId="40" fillId="0" borderId="0"/>
    <xf numFmtId="0" fontId="40" fillId="0" borderId="0"/>
    <xf numFmtId="0" fontId="18" fillId="0" borderId="0"/>
    <xf numFmtId="0" fontId="59" fillId="46" borderId="41">
      <alignment horizontal="center" vertical="center" wrapText="1"/>
    </xf>
    <xf numFmtId="0" fontId="40" fillId="0" borderId="0"/>
    <xf numFmtId="0" fontId="55" fillId="45"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40" fillId="40" borderId="0" applyNumberFormat="0" applyBorder="0" applyAlignment="0" applyProtection="0"/>
    <xf numFmtId="0" fontId="40"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55" fillId="34" borderId="0" applyNumberFormat="0" applyBorder="0" applyAlignment="0" applyProtection="0"/>
    <xf numFmtId="0" fontId="55" fillId="33" borderId="0" applyNumberFormat="0" applyBorder="0" applyAlignment="0" applyProtection="0"/>
    <xf numFmtId="0" fontId="40" fillId="32" borderId="0" applyNumberFormat="0" applyBorder="0" applyAlignment="0" applyProtection="0"/>
    <xf numFmtId="0" fontId="40" fillId="31" borderId="0" applyNumberFormat="0" applyBorder="0" applyAlignment="0" applyProtection="0"/>
    <xf numFmtId="0" fontId="55" fillId="30" borderId="0" applyNumberFormat="0" applyBorder="0" applyAlignment="0" applyProtection="0"/>
    <xf numFmtId="0" fontId="55" fillId="29" borderId="0" applyNumberFormat="0" applyBorder="0" applyAlignment="0" applyProtection="0"/>
    <xf numFmtId="0" fontId="40" fillId="28" borderId="0" applyNumberFormat="0" applyBorder="0" applyAlignment="0" applyProtection="0"/>
    <xf numFmtId="0" fontId="40" fillId="27"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40" fillId="24" borderId="0" applyNumberFormat="0" applyBorder="0" applyAlignment="0" applyProtection="0"/>
    <xf numFmtId="0" fontId="40" fillId="23" borderId="0" applyNumberFormat="0" applyBorder="0" applyAlignment="0" applyProtection="0"/>
    <xf numFmtId="0" fontId="55" fillId="22" borderId="0" applyNumberFormat="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47" fillId="17" borderId="0" applyNumberFormat="0" applyBorder="0" applyAlignment="0" applyProtection="0"/>
    <xf numFmtId="0" fontId="46" fillId="16" borderId="0" applyNumberFormat="0" applyBorder="0" applyAlignment="0" applyProtection="0"/>
    <xf numFmtId="0" fontId="45" fillId="15" borderId="0" applyNumberFormat="0" applyBorder="0" applyAlignment="0" applyProtection="0"/>
    <xf numFmtId="0" fontId="44" fillId="0" borderId="0" applyNumberFormat="0" applyFill="0" applyBorder="0" applyAlignment="0" applyProtection="0"/>
    <xf numFmtId="0" fontId="41" fillId="0" borderId="0" applyNumberFormat="0" applyFill="0" applyBorder="0" applyAlignment="0" applyProtection="0"/>
    <xf numFmtId="9" fontId="40" fillId="0" borderId="0" applyFon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60" fillId="47" borderId="41">
      <alignment horizontal="left" vertical="center" wrapText="1"/>
    </xf>
    <xf numFmtId="0" fontId="40" fillId="0" borderId="0"/>
    <xf numFmtId="0" fontId="40" fillId="0" borderId="0"/>
    <xf numFmtId="0" fontId="4" fillId="0" borderId="0" applyNumberFormat="0" applyFill="0" applyBorder="0" applyProtection="0">
      <alignment vertical="top" wrapText="1"/>
    </xf>
    <xf numFmtId="0" fontId="40" fillId="0" borderId="0"/>
    <xf numFmtId="0" fontId="40" fillId="0" borderId="0"/>
    <xf numFmtId="0" fontId="40" fillId="0" borderId="0"/>
    <xf numFmtId="0" fontId="18" fillId="0" borderId="0"/>
    <xf numFmtId="0" fontId="4" fillId="0" borderId="0" applyNumberFormat="0" applyFill="0" applyBorder="0" applyProtection="0">
      <alignment vertical="top" wrapText="1"/>
    </xf>
    <xf numFmtId="9" fontId="4" fillId="0" borderId="0" applyFont="0" applyFill="0" applyBorder="0" applyAlignment="0" applyProtection="0"/>
    <xf numFmtId="0" fontId="40" fillId="0" borderId="0"/>
    <xf numFmtId="0" fontId="40" fillId="0" borderId="0"/>
    <xf numFmtId="0" fontId="40" fillId="0" borderId="0"/>
    <xf numFmtId="0" fontId="40" fillId="0" borderId="0"/>
    <xf numFmtId="0" fontId="40" fillId="21" borderId="39" applyNumberFormat="0" applyFont="0" applyAlignment="0" applyProtection="0"/>
    <xf numFmtId="0" fontId="40" fillId="23" borderId="0" applyNumberFormat="0" applyBorder="0" applyAlignment="0" applyProtection="0"/>
    <xf numFmtId="0" fontId="40" fillId="2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21" borderId="39"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44" borderId="0" applyNumberFormat="0" applyBorder="0" applyAlignment="0" applyProtection="0"/>
    <xf numFmtId="0" fontId="40" fillId="43" borderId="0" applyNumberFormat="0" applyBorder="0" applyAlignment="0" applyProtection="0"/>
    <xf numFmtId="0" fontId="40" fillId="40"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5" borderId="0" applyNumberFormat="0" applyBorder="0" applyAlignment="0" applyProtection="0"/>
    <xf numFmtId="0" fontId="40" fillId="32" borderId="0" applyNumberFormat="0" applyBorder="0" applyAlignment="0" applyProtection="0"/>
    <xf numFmtId="0" fontId="40" fillId="31" borderId="0" applyNumberFormat="0" applyBorder="0" applyAlignment="0" applyProtection="0"/>
    <xf numFmtId="0" fontId="40" fillId="28" borderId="0" applyNumberFormat="0" applyBorder="0" applyAlignment="0" applyProtection="0"/>
    <xf numFmtId="0" fontId="40" fillId="27" borderId="0" applyNumberFormat="0" applyBorder="0" applyAlignment="0" applyProtection="0"/>
    <xf numFmtId="0" fontId="40" fillId="24" borderId="0" applyNumberFormat="0" applyBorder="0" applyAlignment="0" applyProtection="0"/>
    <xf numFmtId="0" fontId="40" fillId="23" borderId="0" applyNumberFormat="0" applyBorder="0" applyAlignment="0" applyProtection="0"/>
    <xf numFmtId="9"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 fillId="0" borderId="0" applyNumberFormat="0" applyFill="0" applyBorder="0" applyProtection="0">
      <alignment vertical="top" wrapText="1"/>
    </xf>
    <xf numFmtId="0" fontId="58" fillId="0" borderId="0"/>
  </cellStyleXfs>
  <cellXfs count="311">
    <xf numFmtId="0" fontId="0" fillId="0" borderId="0" xfId="0"/>
    <xf numFmtId="0" fontId="4" fillId="0" borderId="0" xfId="0" applyNumberFormat="1" applyFont="1" applyAlignment="1">
      <alignment vertical="top" wrapText="1"/>
    </xf>
    <xf numFmtId="0" fontId="0" fillId="0" borderId="0" xfId="0" applyFont="1" applyAlignment="1">
      <alignment vertical="top" wrapText="1"/>
    </xf>
    <xf numFmtId="1" fontId="1" fillId="3" borderId="13" xfId="0" applyNumberFormat="1" applyFont="1" applyFill="1" applyBorder="1" applyAlignment="1">
      <alignment horizontal="center" wrapText="1"/>
    </xf>
    <xf numFmtId="0" fontId="1" fillId="3" borderId="13" xfId="0" applyNumberFormat="1" applyFont="1" applyFill="1" applyBorder="1" applyAlignment="1">
      <alignment horizontal="center" wrapText="1"/>
    </xf>
    <xf numFmtId="1" fontId="6" fillId="3" borderId="13" xfId="0" applyNumberFormat="1" applyFont="1" applyFill="1" applyBorder="1" applyAlignment="1">
      <alignment horizontal="center" wrapText="1"/>
    </xf>
    <xf numFmtId="0" fontId="6" fillId="3" borderId="13" xfId="0" applyNumberFormat="1" applyFont="1" applyFill="1" applyBorder="1" applyAlignment="1">
      <alignment horizontal="center" wrapText="1"/>
    </xf>
    <xf numFmtId="1" fontId="6" fillId="3" borderId="13" xfId="0" applyNumberFormat="1" applyFont="1" applyFill="1" applyBorder="1" applyAlignment="1">
      <alignment horizontal="center"/>
    </xf>
    <xf numFmtId="1" fontId="6" fillId="3" borderId="14" xfId="0" applyNumberFormat="1" applyFont="1" applyFill="1" applyBorder="1" applyAlignment="1">
      <alignment horizontal="center" wrapText="1"/>
    </xf>
    <xf numFmtId="1" fontId="6" fillId="3" borderId="9" xfId="0" applyNumberFormat="1" applyFont="1" applyFill="1" applyBorder="1" applyAlignment="1">
      <alignment horizontal="center" wrapText="1"/>
    </xf>
    <xf numFmtId="0" fontId="7" fillId="3" borderId="9" xfId="0" applyNumberFormat="1" applyFont="1" applyFill="1" applyBorder="1" applyAlignment="1">
      <alignment vertical="top" wrapText="1"/>
    </xf>
    <xf numFmtId="0" fontId="8" fillId="3" borderId="9" xfId="0" applyNumberFormat="1" applyFont="1" applyFill="1" applyBorder="1" applyAlignment="1">
      <alignment vertical="top" wrapText="1"/>
    </xf>
    <xf numFmtId="0" fontId="9" fillId="3" borderId="9" xfId="0" applyNumberFormat="1" applyFont="1" applyFill="1" applyBorder="1" applyAlignment="1">
      <alignment vertical="top" wrapText="1"/>
    </xf>
    <xf numFmtId="0" fontId="11" fillId="3" borderId="13" xfId="0" applyNumberFormat="1" applyFont="1" applyFill="1" applyBorder="1" applyAlignment="1">
      <alignment horizontal="center"/>
    </xf>
    <xf numFmtId="0" fontId="7" fillId="3" borderId="9" xfId="0" applyNumberFormat="1" applyFont="1" applyFill="1" applyBorder="1" applyAlignment="1">
      <alignment horizontal="center" vertical="top" wrapText="1"/>
    </xf>
    <xf numFmtId="0" fontId="12" fillId="0" borderId="13" xfId="0" applyNumberFormat="1" applyFont="1" applyBorder="1" applyAlignment="1"/>
    <xf numFmtId="0" fontId="7" fillId="0" borderId="9" xfId="0" applyNumberFormat="1" applyFont="1" applyBorder="1" applyAlignment="1">
      <alignment horizontal="center" wrapText="1"/>
    </xf>
    <xf numFmtId="0" fontId="9" fillId="0" borderId="9" xfId="0" applyNumberFormat="1" applyFont="1" applyBorder="1" applyAlignment="1">
      <alignment horizontal="center" wrapText="1"/>
    </xf>
    <xf numFmtId="0" fontId="9" fillId="0" borderId="9" xfId="0" applyNumberFormat="1" applyFont="1" applyBorder="1" applyAlignment="1">
      <alignment vertical="top" wrapText="1"/>
    </xf>
    <xf numFmtId="1" fontId="12" fillId="3" borderId="13" xfId="0" applyNumberFormat="1" applyFont="1" applyFill="1" applyBorder="1" applyAlignment="1"/>
    <xf numFmtId="0" fontId="13" fillId="3" borderId="13" xfId="0" applyNumberFormat="1" applyFont="1" applyFill="1" applyBorder="1" applyAlignment="1">
      <alignment horizontal="center"/>
    </xf>
    <xf numFmtId="0" fontId="7" fillId="3" borderId="9" xfId="0" applyNumberFormat="1" applyFont="1" applyFill="1" applyBorder="1" applyAlignment="1">
      <alignment horizontal="center" wrapText="1"/>
    </xf>
    <xf numFmtId="0" fontId="9" fillId="3" borderId="9" xfId="0" applyNumberFormat="1" applyFont="1" applyFill="1" applyBorder="1" applyAlignment="1">
      <alignment horizontal="center" wrapText="1"/>
    </xf>
    <xf numFmtId="0" fontId="7" fillId="5" borderId="9" xfId="0" applyNumberFormat="1" applyFont="1" applyFill="1" applyBorder="1" applyAlignment="1">
      <alignment horizontal="center" wrapText="1"/>
    </xf>
    <xf numFmtId="0" fontId="9" fillId="5" borderId="9" xfId="0" applyNumberFormat="1" applyFont="1" applyFill="1" applyBorder="1" applyAlignment="1">
      <alignment horizontal="center" wrapText="1"/>
    </xf>
    <xf numFmtId="1" fontId="1" fillId="6" borderId="13" xfId="0" applyNumberFormat="1" applyFont="1" applyFill="1" applyBorder="1" applyAlignment="1">
      <alignment horizontal="center" wrapText="1"/>
    </xf>
    <xf numFmtId="1" fontId="12" fillId="6" borderId="14" xfId="0" applyNumberFormat="1" applyFont="1" applyFill="1" applyBorder="1" applyAlignment="1"/>
    <xf numFmtId="1" fontId="12" fillId="6" borderId="15" xfId="0" applyNumberFormat="1" applyFont="1" applyFill="1" applyBorder="1" applyAlignment="1"/>
    <xf numFmtId="1" fontId="2" fillId="6" borderId="15" xfId="0" applyNumberFormat="1" applyFont="1" applyFill="1" applyBorder="1" applyAlignment="1"/>
    <xf numFmtId="1" fontId="12" fillId="4" borderId="16" xfId="0" applyNumberFormat="1" applyFont="1" applyFill="1" applyBorder="1" applyAlignment="1"/>
    <xf numFmtId="1" fontId="1" fillId="4" borderId="18" xfId="0" applyNumberFormat="1" applyFont="1" applyFill="1" applyBorder="1" applyAlignment="1">
      <alignment horizontal="center" wrapText="1"/>
    </xf>
    <xf numFmtId="0" fontId="7" fillId="0" borderId="0" xfId="0" applyNumberFormat="1" applyFont="1" applyAlignment="1">
      <alignment vertical="top" wrapText="1"/>
    </xf>
    <xf numFmtId="0" fontId="8" fillId="0" borderId="0" xfId="0" applyNumberFormat="1" applyFont="1" applyAlignment="1">
      <alignment vertical="top" wrapText="1"/>
    </xf>
    <xf numFmtId="0" fontId="9" fillId="0" borderId="0" xfId="0" applyNumberFormat="1" applyFont="1" applyAlignment="1">
      <alignment vertical="top" wrapText="1"/>
    </xf>
    <xf numFmtId="12" fontId="9" fillId="0" borderId="9" xfId="0" applyNumberFormat="1" applyFont="1" applyBorder="1" applyAlignment="1">
      <alignment horizontal="center" wrapText="1"/>
    </xf>
    <xf numFmtId="2" fontId="9" fillId="0" borderId="9" xfId="0" applyNumberFormat="1" applyFont="1" applyBorder="1" applyAlignment="1">
      <alignment wrapText="1"/>
    </xf>
    <xf numFmtId="0" fontId="20" fillId="6" borderId="15" xfId="0" applyNumberFormat="1" applyFont="1" applyFill="1" applyBorder="1" applyAlignment="1"/>
    <xf numFmtId="1" fontId="16" fillId="5" borderId="9" xfId="0" applyNumberFormat="1" applyFont="1" applyFill="1" applyBorder="1" applyAlignment="1">
      <alignment horizontal="center" wrapText="1"/>
    </xf>
    <xf numFmtId="0" fontId="19" fillId="3" borderId="13" xfId="0" applyNumberFormat="1" applyFont="1" applyFill="1" applyBorder="1" applyAlignment="1">
      <alignment horizontal="center" vertical="top" wrapText="1"/>
    </xf>
    <xf numFmtId="0" fontId="17" fillId="8" borderId="8" xfId="0" applyNumberFormat="1" applyFont="1" applyFill="1" applyBorder="1" applyAlignment="1">
      <alignment horizontal="center" wrapText="1"/>
    </xf>
    <xf numFmtId="0" fontId="18" fillId="8" borderId="8" xfId="0" applyNumberFormat="1" applyFont="1" applyFill="1" applyBorder="1" applyAlignment="1">
      <alignment horizontal="center" wrapText="1"/>
    </xf>
    <xf numFmtId="0" fontId="18" fillId="8" borderId="8" xfId="0" applyNumberFormat="1" applyFont="1" applyFill="1" applyBorder="1" applyAlignment="1">
      <alignment horizontal="center" vertical="top" wrapText="1"/>
    </xf>
    <xf numFmtId="0" fontId="4" fillId="0" borderId="0" xfId="0" applyNumberFormat="1" applyFont="1" applyBorder="1" applyAlignment="1">
      <alignment vertical="top" wrapText="1"/>
    </xf>
    <xf numFmtId="0" fontId="7" fillId="0" borderId="0" xfId="0" applyNumberFormat="1" applyFont="1" applyBorder="1" applyAlignment="1">
      <alignment vertical="top" wrapText="1"/>
    </xf>
    <xf numFmtId="0" fontId="8" fillId="0" borderId="0" xfId="0" applyNumberFormat="1" applyFont="1" applyBorder="1" applyAlignment="1">
      <alignment vertical="top" wrapText="1"/>
    </xf>
    <xf numFmtId="0" fontId="9" fillId="0" borderId="0" xfId="0" applyNumberFormat="1" applyFont="1" applyBorder="1" applyAlignment="1">
      <alignment vertical="top" wrapText="1"/>
    </xf>
    <xf numFmtId="1" fontId="16" fillId="5" borderId="0" xfId="0" applyNumberFormat="1" applyFont="1" applyFill="1" applyBorder="1" applyAlignment="1">
      <alignment horizontal="center" wrapText="1"/>
    </xf>
    <xf numFmtId="0" fontId="7" fillId="0" borderId="0" xfId="0" applyNumberFormat="1" applyFont="1" applyBorder="1" applyAlignment="1">
      <alignment horizontal="center" wrapText="1"/>
    </xf>
    <xf numFmtId="0" fontId="9" fillId="0" borderId="0" xfId="0" applyNumberFormat="1" applyFont="1" applyBorder="1" applyAlignment="1">
      <alignment horizontal="center" wrapText="1"/>
    </xf>
    <xf numFmtId="0" fontId="9" fillId="0" borderId="0" xfId="0" applyNumberFormat="1" applyFont="1" applyBorder="1" applyAlignment="1">
      <alignment horizontal="center" vertical="top" wrapText="1"/>
    </xf>
    <xf numFmtId="1" fontId="12" fillId="0" borderId="0" xfId="0" applyNumberFormat="1" applyFont="1" applyBorder="1" applyAlignment="1"/>
    <xf numFmtId="0" fontId="12" fillId="0" borderId="21" xfId="0" applyNumberFormat="1" applyFont="1" applyBorder="1" applyAlignment="1"/>
    <xf numFmtId="1" fontId="16" fillId="5" borderId="21" xfId="0" applyNumberFormat="1" applyFont="1" applyFill="1" applyBorder="1" applyAlignment="1">
      <alignment horizontal="center" wrapText="1"/>
    </xf>
    <xf numFmtId="0" fontId="7" fillId="0" borderId="21" xfId="0" applyNumberFormat="1" applyFont="1" applyBorder="1" applyAlignment="1">
      <alignment horizontal="center" wrapText="1"/>
    </xf>
    <xf numFmtId="0" fontId="9" fillId="0" borderId="21" xfId="0" applyNumberFormat="1" applyFont="1" applyBorder="1" applyAlignment="1">
      <alignment horizontal="center" wrapText="1"/>
    </xf>
    <xf numFmtId="0" fontId="9" fillId="0" borderId="21" xfId="0" applyNumberFormat="1" applyFont="1" applyBorder="1" applyAlignment="1">
      <alignment horizontal="center" vertical="top" wrapText="1"/>
    </xf>
    <xf numFmtId="1" fontId="16" fillId="8" borderId="8" xfId="0" applyNumberFormat="1" applyFont="1" applyFill="1" applyBorder="1" applyAlignment="1">
      <alignment horizontal="center" wrapText="1"/>
    </xf>
    <xf numFmtId="1" fontId="12" fillId="6" borderId="17" xfId="0" applyNumberFormat="1" applyFont="1" applyFill="1" applyBorder="1" applyAlignment="1"/>
    <xf numFmtId="1" fontId="14" fillId="6" borderId="17"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0" fontId="22" fillId="5" borderId="9" xfId="0" applyFont="1" applyFill="1" applyBorder="1" applyAlignment="1">
      <alignment horizontal="center"/>
    </xf>
    <xf numFmtId="0" fontId="18" fillId="10" borderId="9" xfId="1" applyFont="1" applyFill="1" applyBorder="1" applyAlignment="1" applyProtection="1">
      <alignment horizontal="center" wrapText="1"/>
    </xf>
    <xf numFmtId="0" fontId="0" fillId="0" borderId="9" xfId="0" applyBorder="1"/>
    <xf numFmtId="2" fontId="15" fillId="7" borderId="9" xfId="0" applyNumberFormat="1" applyFont="1" applyFill="1" applyBorder="1" applyAlignment="1">
      <alignment horizontal="right" vertical="center" wrapText="1"/>
    </xf>
    <xf numFmtId="1" fontId="6" fillId="3" borderId="1" xfId="0" applyNumberFormat="1" applyFont="1" applyFill="1" applyBorder="1" applyAlignment="1">
      <alignment horizontal="center" wrapText="1"/>
    </xf>
    <xf numFmtId="0" fontId="18" fillId="10" borderId="23" xfId="1" applyFont="1" applyFill="1" applyBorder="1" applyAlignment="1" applyProtection="1">
      <alignment horizontal="center" wrapText="1"/>
    </xf>
    <xf numFmtId="1" fontId="16" fillId="9" borderId="9" xfId="0" applyNumberFormat="1" applyFont="1" applyFill="1" applyBorder="1" applyAlignment="1">
      <alignment horizontal="center" wrapText="1"/>
    </xf>
    <xf numFmtId="0" fontId="7" fillId="9" borderId="9" xfId="0" applyNumberFormat="1" applyFont="1" applyFill="1" applyBorder="1" applyAlignment="1">
      <alignment horizontal="center" wrapText="1"/>
    </xf>
    <xf numFmtId="0" fontId="9" fillId="9" borderId="9" xfId="0" applyNumberFormat="1" applyFont="1" applyFill="1" applyBorder="1" applyAlignment="1">
      <alignment horizontal="center" wrapText="1"/>
    </xf>
    <xf numFmtId="12" fontId="9" fillId="9" borderId="9" xfId="0" applyNumberFormat="1" applyFont="1" applyFill="1" applyBorder="1" applyAlignment="1">
      <alignment horizontal="center" wrapText="1"/>
    </xf>
    <xf numFmtId="0" fontId="9" fillId="9" borderId="9" xfId="0" applyNumberFormat="1" applyFont="1" applyFill="1" applyBorder="1" applyAlignment="1">
      <alignment vertical="top" wrapText="1"/>
    </xf>
    <xf numFmtId="2" fontId="9" fillId="9" borderId="9" xfId="0" applyNumberFormat="1" applyFont="1" applyFill="1" applyBorder="1" applyAlignment="1">
      <alignment wrapText="1"/>
    </xf>
    <xf numFmtId="0" fontId="18" fillId="0" borderId="23" xfId="0" applyFont="1" applyBorder="1" applyAlignment="1">
      <alignment horizontal="center" vertical="top" wrapText="1"/>
    </xf>
    <xf numFmtId="49" fontId="18" fillId="10" borderId="23" xfId="1" applyNumberFormat="1" applyFont="1" applyFill="1" applyBorder="1" applyAlignment="1" applyProtection="1">
      <alignment horizontal="center" wrapText="1"/>
    </xf>
    <xf numFmtId="0" fontId="0" fillId="0" borderId="23" xfId="0" applyBorder="1" applyAlignment="1">
      <alignment horizontal="center"/>
    </xf>
    <xf numFmtId="49" fontId="21" fillId="10" borderId="24" xfId="1" applyNumberFormat="1" applyFont="1" applyFill="1" applyBorder="1" applyAlignment="1" applyProtection="1">
      <alignment horizontal="center" vertical="center" wrapText="1"/>
    </xf>
    <xf numFmtId="0" fontId="18" fillId="10" borderId="24" xfId="1" applyFont="1" applyFill="1" applyBorder="1" applyAlignment="1" applyProtection="1">
      <alignment horizontal="center" wrapText="1"/>
    </xf>
    <xf numFmtId="0" fontId="23" fillId="10" borderId="24" xfId="1" applyFont="1" applyFill="1" applyBorder="1" applyAlignment="1" applyProtection="1">
      <alignment horizontal="center" wrapText="1"/>
    </xf>
    <xf numFmtId="2" fontId="16" fillId="5" borderId="9" xfId="0" applyNumberFormat="1" applyFont="1" applyFill="1" applyBorder="1" applyAlignment="1">
      <alignment horizontal="center" wrapText="1"/>
    </xf>
    <xf numFmtId="0" fontId="0" fillId="9" borderId="9" xfId="0" applyFill="1" applyBorder="1"/>
    <xf numFmtId="49" fontId="21" fillId="10" borderId="24" xfId="1" applyNumberFormat="1" applyFont="1" applyFill="1" applyBorder="1" applyAlignment="1" applyProtection="1">
      <alignment horizontal="center" wrapText="1"/>
    </xf>
    <xf numFmtId="2" fontId="24" fillId="0" borderId="9" xfId="0" applyNumberFormat="1" applyFont="1" applyBorder="1" applyAlignment="1"/>
    <xf numFmtId="0" fontId="10" fillId="3" borderId="1" xfId="0" applyNumberFormat="1" applyFont="1" applyFill="1" applyBorder="1" applyAlignment="1">
      <alignment horizontal="center" wrapText="1"/>
    </xf>
    <xf numFmtId="0" fontId="18" fillId="0" borderId="9" xfId="0" applyFont="1" applyBorder="1"/>
    <xf numFmtId="49" fontId="18" fillId="10" borderId="9" xfId="1" applyNumberFormat="1" applyFont="1" applyFill="1" applyBorder="1" applyAlignment="1" applyProtection="1">
      <alignment horizontal="center" wrapText="1"/>
    </xf>
    <xf numFmtId="49" fontId="21" fillId="10" borderId="25" xfId="1" applyNumberFormat="1" applyFont="1" applyFill="1" applyBorder="1" applyAlignment="1" applyProtection="1">
      <alignment horizontal="center" wrapText="1"/>
    </xf>
    <xf numFmtId="0" fontId="22" fillId="5" borderId="9" xfId="0" applyFont="1" applyFill="1" applyBorder="1" applyAlignment="1"/>
    <xf numFmtId="0" fontId="18" fillId="10" borderId="25" xfId="1" applyFont="1" applyFill="1" applyBorder="1" applyAlignment="1" applyProtection="1">
      <alignment horizontal="center" wrapText="1"/>
    </xf>
    <xf numFmtId="0" fontId="25" fillId="9" borderId="9" xfId="0" applyFont="1" applyFill="1" applyBorder="1"/>
    <xf numFmtId="0" fontId="18" fillId="9" borderId="23" xfId="0" applyFont="1" applyFill="1" applyBorder="1" applyAlignment="1">
      <alignment horizontal="center" vertical="top" wrapText="1"/>
    </xf>
    <xf numFmtId="49" fontId="18" fillId="9" borderId="9" xfId="1" applyNumberFormat="1" applyFont="1" applyFill="1" applyBorder="1" applyAlignment="1" applyProtection="1">
      <alignment horizontal="center" wrapText="1"/>
    </xf>
    <xf numFmtId="49" fontId="21" fillId="9" borderId="25" xfId="1" applyNumberFormat="1" applyFont="1" applyFill="1" applyBorder="1" applyAlignment="1" applyProtection="1">
      <alignment horizontal="center" wrapText="1"/>
    </xf>
    <xf numFmtId="0" fontId="22" fillId="9" borderId="9" xfId="0" applyFont="1" applyFill="1" applyBorder="1" applyAlignment="1"/>
    <xf numFmtId="0" fontId="18" fillId="9" borderId="25" xfId="1" applyFont="1" applyFill="1" applyBorder="1" applyAlignment="1" applyProtection="1">
      <alignment horizontal="center" wrapText="1"/>
    </xf>
    <xf numFmtId="0" fontId="18" fillId="9" borderId="9" xfId="1" applyFont="1" applyFill="1" applyBorder="1" applyAlignment="1" applyProtection="1">
      <alignment horizontal="center" wrapText="1"/>
    </xf>
    <xf numFmtId="2" fontId="16" fillId="9" borderId="9" xfId="0" applyNumberFormat="1" applyFont="1" applyFill="1" applyBorder="1" applyAlignment="1">
      <alignment horizontal="center" wrapText="1"/>
    </xf>
    <xf numFmtId="0" fontId="18" fillId="9" borderId="24" xfId="1" applyFont="1" applyFill="1" applyBorder="1" applyAlignment="1" applyProtection="1">
      <alignment horizontal="center" wrapText="1"/>
    </xf>
    <xf numFmtId="0" fontId="18" fillId="9" borderId="23" xfId="1" applyFont="1" applyFill="1" applyBorder="1" applyAlignment="1" applyProtection="1">
      <alignment horizontal="center" wrapText="1"/>
    </xf>
    <xf numFmtId="0" fontId="25" fillId="9" borderId="0" xfId="0" applyFont="1" applyFill="1"/>
    <xf numFmtId="0" fontId="0" fillId="0" borderId="23" xfId="0" applyBorder="1"/>
    <xf numFmtId="0" fontId="22" fillId="5" borderId="23" xfId="0" applyFont="1" applyFill="1" applyBorder="1" applyAlignment="1"/>
    <xf numFmtId="0" fontId="25" fillId="9" borderId="9" xfId="1" applyFont="1" applyFill="1" applyBorder="1" applyAlignment="1" applyProtection="1">
      <alignment horizontal="left" wrapText="1"/>
    </xf>
    <xf numFmtId="49" fontId="18" fillId="9" borderId="23" xfId="1" applyNumberFormat="1" applyFont="1" applyFill="1" applyBorder="1" applyAlignment="1" applyProtection="1">
      <alignment horizontal="center" wrapText="1"/>
    </xf>
    <xf numFmtId="49" fontId="21" fillId="9" borderId="24" xfId="1" applyNumberFormat="1" applyFont="1" applyFill="1" applyBorder="1" applyAlignment="1" applyProtection="1">
      <alignment horizontal="center" wrapText="1"/>
    </xf>
    <xf numFmtId="0" fontId="22" fillId="9" borderId="23" xfId="0" applyFont="1" applyFill="1" applyBorder="1" applyAlignment="1"/>
    <xf numFmtId="0" fontId="0" fillId="9" borderId="23" xfId="0" applyFill="1" applyBorder="1"/>
    <xf numFmtId="0" fontId="25" fillId="9" borderId="23" xfId="1" applyFont="1" applyFill="1" applyBorder="1" applyAlignment="1" applyProtection="1">
      <alignment horizontal="left" wrapText="1"/>
    </xf>
    <xf numFmtId="1" fontId="12" fillId="0" borderId="21" xfId="0" applyNumberFormat="1" applyFont="1" applyBorder="1" applyAlignment="1"/>
    <xf numFmtId="0" fontId="18" fillId="5" borderId="23" xfId="1" applyFont="1" applyFill="1" applyBorder="1" applyAlignment="1" applyProtection="1">
      <alignment horizontal="center" wrapText="1"/>
    </xf>
    <xf numFmtId="0" fontId="26" fillId="0" borderId="9" xfId="0" applyFont="1" applyBorder="1" applyAlignment="1">
      <alignment vertical="center"/>
    </xf>
    <xf numFmtId="0" fontId="26" fillId="0" borderId="12" xfId="0" applyFont="1" applyBorder="1" applyAlignment="1">
      <alignment wrapText="1"/>
    </xf>
    <xf numFmtId="0" fontId="26" fillId="0" borderId="0" xfId="0" applyFont="1"/>
    <xf numFmtId="0" fontId="26" fillId="0" borderId="0" xfId="0" applyFont="1" applyAlignment="1">
      <alignment vertical="center"/>
    </xf>
    <xf numFmtId="0" fontId="26" fillId="0" borderId="0" xfId="0" applyFont="1" applyBorder="1"/>
    <xf numFmtId="0" fontId="28" fillId="0" borderId="0" xfId="0" applyFont="1" applyAlignment="1">
      <alignment horizontal="justify" vertical="center"/>
    </xf>
    <xf numFmtId="0" fontId="28"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horizontal="justify" vertical="center"/>
    </xf>
    <xf numFmtId="0" fontId="30" fillId="0" borderId="0" xfId="0" applyFont="1" applyAlignment="1">
      <alignment horizontal="justify" vertical="center"/>
    </xf>
    <xf numFmtId="0" fontId="39" fillId="13" borderId="31" xfId="0" applyFont="1" applyFill="1" applyBorder="1" applyAlignment="1">
      <alignment horizontal="center" vertical="center"/>
    </xf>
    <xf numFmtId="0" fontId="19" fillId="0" borderId="9" xfId="0" applyFont="1" applyBorder="1"/>
    <xf numFmtId="0" fontId="18" fillId="0" borderId="25" xfId="1" applyFont="1" applyFill="1" applyBorder="1" applyAlignment="1" applyProtection="1">
      <alignment horizontal="center" wrapText="1"/>
    </xf>
    <xf numFmtId="0" fontId="18" fillId="0" borderId="9" xfId="1" applyFont="1" applyFill="1" applyBorder="1" applyAlignment="1" applyProtection="1">
      <alignment horizontal="center" wrapText="1"/>
    </xf>
    <xf numFmtId="0" fontId="18" fillId="14" borderId="27" xfId="0" applyFont="1" applyFill="1" applyBorder="1" applyAlignment="1">
      <alignment horizontal="center" vertical="center" wrapText="1"/>
    </xf>
    <xf numFmtId="0" fontId="18" fillId="14" borderId="27" xfId="1" applyFont="1" applyFill="1" applyBorder="1" applyAlignment="1" applyProtection="1">
      <alignment horizontal="center" vertical="center" wrapText="1"/>
    </xf>
    <xf numFmtId="0" fontId="18" fillId="10" borderId="27" xfId="1" applyFont="1" applyFill="1" applyBorder="1" applyAlignment="1" applyProtection="1">
      <alignment horizontal="center" vertical="center" wrapText="1"/>
    </xf>
    <xf numFmtId="0" fontId="0" fillId="0" borderId="0" xfId="0" applyFont="1" applyAlignment="1">
      <alignment vertical="center" wrapText="1"/>
    </xf>
    <xf numFmtId="0" fontId="39" fillId="13" borderId="8" xfId="0" applyFont="1" applyFill="1" applyBorder="1" applyAlignment="1">
      <alignment horizontal="center" vertical="center"/>
    </xf>
    <xf numFmtId="0" fontId="18" fillId="0" borderId="27" xfId="0" applyFont="1" applyFill="1" applyBorder="1" applyAlignment="1">
      <alignment horizontal="left" vertical="center" wrapText="1"/>
    </xf>
    <xf numFmtId="0" fontId="18" fillId="14" borderId="27" xfId="0" applyFont="1" applyFill="1" applyBorder="1" applyAlignment="1" applyProtection="1">
      <alignment vertical="center"/>
    </xf>
    <xf numFmtId="0" fontId="18" fillId="0" borderId="27" xfId="0" applyFont="1" applyFill="1" applyBorder="1" applyAlignment="1" applyProtection="1">
      <alignment vertical="center"/>
    </xf>
    <xf numFmtId="0" fontId="4" fillId="0" borderId="0" xfId="0" applyNumberFormat="1" applyFont="1" applyBorder="1" applyAlignment="1">
      <alignment vertical="center" wrapText="1"/>
    </xf>
    <xf numFmtId="0" fontId="4" fillId="0" borderId="0" xfId="0" applyNumberFormat="1" applyFont="1" applyAlignment="1">
      <alignment vertical="center" wrapText="1"/>
    </xf>
    <xf numFmtId="0" fontId="26" fillId="14" borderId="27" xfId="0" applyFont="1" applyFill="1" applyBorder="1" applyAlignment="1">
      <alignment horizontal="center" vertical="center"/>
    </xf>
    <xf numFmtId="0" fontId="4" fillId="0" borderId="0" xfId="0" applyNumberFormat="1" applyFont="1" applyAlignment="1">
      <alignment horizontal="center" vertical="center" wrapText="1"/>
    </xf>
    <xf numFmtId="0" fontId="18" fillId="0" borderId="27" xfId="0" applyFont="1" applyBorder="1" applyAlignment="1">
      <alignment horizontal="center" vertical="center" wrapText="1"/>
    </xf>
    <xf numFmtId="0" fontId="18" fillId="0" borderId="27" xfId="0" applyFont="1" applyFill="1" applyBorder="1" applyAlignment="1">
      <alignment horizontal="justify" vertical="center" wrapText="1"/>
    </xf>
    <xf numFmtId="0" fontId="6" fillId="5"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0" fillId="0" borderId="9" xfId="0" applyBorder="1" applyAlignment="1">
      <alignment horizontal="center" vertical="center"/>
    </xf>
    <xf numFmtId="0" fontId="18" fillId="0" borderId="9" xfId="1" applyFont="1" applyFill="1" applyBorder="1" applyAlignment="1" applyProtection="1">
      <alignment horizontal="left" vertical="center" wrapText="1"/>
    </xf>
    <xf numFmtId="1" fontId="1" fillId="48" borderId="9" xfId="0" applyNumberFormat="1" applyFont="1" applyFill="1" applyBorder="1" applyAlignment="1">
      <alignment horizontal="center" vertical="center" wrapText="1"/>
    </xf>
    <xf numFmtId="0" fontId="39" fillId="48" borderId="9" xfId="0" applyFont="1" applyFill="1" applyBorder="1" applyAlignment="1">
      <alignment horizontal="center" vertical="center"/>
    </xf>
    <xf numFmtId="0" fontId="39" fillId="12" borderId="31" xfId="0" applyFont="1" applyFill="1" applyBorder="1" applyAlignment="1">
      <alignment horizontal="center" vertical="center"/>
    </xf>
    <xf numFmtId="0" fontId="39" fillId="12" borderId="31" xfId="0" applyFont="1" applyFill="1" applyBorder="1" applyAlignment="1">
      <alignment horizontal="center" vertical="center" wrapText="1"/>
    </xf>
    <xf numFmtId="0" fontId="39" fillId="12" borderId="8" xfId="0" applyFont="1" applyFill="1" applyBorder="1" applyAlignment="1">
      <alignment horizontal="center" vertical="center"/>
    </xf>
    <xf numFmtId="0" fontId="39" fillId="13" borderId="31" xfId="0" applyFont="1" applyFill="1" applyBorder="1" applyAlignment="1">
      <alignment horizontal="center" vertical="center" wrapText="1"/>
    </xf>
    <xf numFmtId="0" fontId="18" fillId="0" borderId="27" xfId="0" applyFont="1" applyFill="1" applyBorder="1" applyAlignment="1" applyProtection="1">
      <alignment horizontal="center" vertical="center" wrapText="1"/>
    </xf>
    <xf numFmtId="0" fontId="0" fillId="11" borderId="9" xfId="0" applyFill="1" applyBorder="1" applyAlignment="1">
      <alignment horizontal="right" wrapText="1"/>
    </xf>
    <xf numFmtId="0" fontId="26" fillId="0" borderId="9" xfId="0" applyFont="1" applyBorder="1" applyAlignment="1">
      <alignment horizontal="center" vertical="center" wrapText="1"/>
    </xf>
    <xf numFmtId="0" fontId="0" fillId="0" borderId="0" xfId="0" applyAlignment="1">
      <alignment horizontal="right" wrapText="1"/>
    </xf>
    <xf numFmtId="15" fontId="0" fillId="11" borderId="9" xfId="0" applyNumberFormat="1" applyFill="1" applyBorder="1" applyAlignment="1">
      <alignment horizontal="right" wrapText="1"/>
    </xf>
    <xf numFmtId="0" fontId="0" fillId="5" borderId="0" xfId="0" applyFill="1" applyBorder="1" applyAlignment="1">
      <alignment horizontal="right" wrapText="1"/>
    </xf>
    <xf numFmtId="0" fontId="28" fillId="0" borderId="0" xfId="0" applyFont="1" applyAlignment="1">
      <alignment horizontal="right" vertical="center" wrapText="1"/>
    </xf>
    <xf numFmtId="15" fontId="0" fillId="11" borderId="12" xfId="0" applyNumberFormat="1" applyFill="1" applyBorder="1" applyAlignment="1">
      <alignment horizontal="right" vertical="center" wrapText="1"/>
    </xf>
    <xf numFmtId="1" fontId="1" fillId="48" borderId="48" xfId="0" applyNumberFormat="1" applyFont="1" applyFill="1" applyBorder="1" applyAlignment="1">
      <alignment horizontal="center" vertical="center" wrapText="1"/>
    </xf>
    <xf numFmtId="0" fontId="39" fillId="12" borderId="50" xfId="0" applyFont="1" applyFill="1" applyBorder="1" applyAlignment="1">
      <alignment horizontal="center" vertical="center" wrapText="1"/>
    </xf>
    <xf numFmtId="0" fontId="39" fillId="48" borderId="49" xfId="0" applyFont="1" applyFill="1" applyBorder="1" applyAlignment="1">
      <alignment horizontal="center" vertical="center"/>
    </xf>
    <xf numFmtId="0" fontId="39" fillId="12" borderId="50" xfId="0" applyFont="1" applyFill="1" applyBorder="1" applyAlignment="1">
      <alignment horizontal="center" vertical="center"/>
    </xf>
    <xf numFmtId="1" fontId="1" fillId="48" borderId="44" xfId="0" applyNumberFormat="1" applyFont="1" applyFill="1" applyBorder="1" applyAlignment="1">
      <alignment horizontal="center" vertical="center" wrapText="1"/>
    </xf>
    <xf numFmtId="1" fontId="1" fillId="48" borderId="45" xfId="0" applyNumberFormat="1" applyFont="1" applyFill="1" applyBorder="1" applyAlignment="1">
      <alignment horizontal="center" vertical="center" wrapText="1"/>
    </xf>
    <xf numFmtId="0" fontId="18" fillId="14" borderId="44" xfId="1" applyFont="1" applyFill="1" applyBorder="1" applyAlignment="1" applyProtection="1">
      <alignment horizontal="center" vertical="center" wrapText="1"/>
    </xf>
    <xf numFmtId="0" fontId="18" fillId="14" borderId="45" xfId="1" applyFont="1" applyFill="1" applyBorder="1" applyAlignment="1" applyProtection="1">
      <alignment horizontal="center" vertical="center" wrapText="1"/>
    </xf>
    <xf numFmtId="1" fontId="1" fillId="48" borderId="27" xfId="0" applyNumberFormat="1" applyFont="1" applyFill="1" applyBorder="1" applyAlignment="1">
      <alignment horizontal="center" vertical="center" wrapText="1"/>
    </xf>
    <xf numFmtId="0" fontId="18" fillId="10" borderId="44" xfId="1" applyFont="1" applyFill="1" applyBorder="1" applyAlignment="1" applyProtection="1">
      <alignment horizontal="center" vertical="center" wrapText="1"/>
    </xf>
    <xf numFmtId="0" fontId="18" fillId="10" borderId="45" xfId="1" applyFont="1" applyFill="1" applyBorder="1" applyAlignment="1" applyProtection="1">
      <alignment horizontal="center" vertical="center" wrapText="1"/>
    </xf>
    <xf numFmtId="0" fontId="39" fillId="13" borderId="57" xfId="0" applyFont="1" applyFill="1" applyBorder="1" applyAlignment="1">
      <alignment horizontal="center" vertical="center"/>
    </xf>
    <xf numFmtId="1" fontId="1" fillId="48" borderId="58" xfId="0" applyNumberFormat="1" applyFont="1" applyFill="1" applyBorder="1" applyAlignment="1">
      <alignment horizontal="center" vertical="center" wrapText="1"/>
    </xf>
    <xf numFmtId="0" fontId="18" fillId="10" borderId="58" xfId="1" applyFont="1" applyFill="1" applyBorder="1" applyAlignment="1" applyProtection="1">
      <alignment horizontal="center" vertical="center" wrapText="1"/>
    </xf>
    <xf numFmtId="1" fontId="1" fillId="48" borderId="63" xfId="0" applyNumberFormat="1" applyFont="1" applyFill="1" applyBorder="1" applyAlignment="1">
      <alignment horizontal="center" vertical="center" wrapText="1"/>
    </xf>
    <xf numFmtId="1" fontId="1" fillId="48" borderId="64" xfId="0" applyNumberFormat="1" applyFont="1" applyFill="1" applyBorder="1" applyAlignment="1">
      <alignment horizontal="center" vertical="center" wrapText="1"/>
    </xf>
    <xf numFmtId="0" fontId="18" fillId="10" borderId="63" xfId="1" applyFont="1" applyFill="1" applyBorder="1" applyAlignment="1" applyProtection="1">
      <alignment horizontal="center" vertical="center" wrapText="1"/>
    </xf>
    <xf numFmtId="0" fontId="18" fillId="10" borderId="64" xfId="1" applyFont="1" applyFill="1" applyBorder="1" applyAlignment="1" applyProtection="1">
      <alignment horizontal="center" vertical="center" wrapText="1"/>
    </xf>
    <xf numFmtId="0" fontId="18" fillId="49" borderId="51" xfId="1" applyFont="1" applyFill="1" applyBorder="1" applyAlignment="1" applyProtection="1">
      <alignment horizontal="center" vertical="center" wrapText="1"/>
    </xf>
    <xf numFmtId="0" fontId="18" fillId="49" borderId="52" xfId="1" applyFont="1" applyFill="1" applyBorder="1" applyAlignment="1" applyProtection="1">
      <alignment horizontal="center" vertical="center" wrapText="1"/>
    </xf>
    <xf numFmtId="0" fontId="18" fillId="49" borderId="63" xfId="1" applyFont="1" applyFill="1" applyBorder="1" applyAlignment="1" applyProtection="1">
      <alignment horizontal="center" vertical="center" wrapText="1"/>
    </xf>
    <xf numFmtId="0" fontId="18" fillId="49" borderId="64" xfId="1" applyFont="1" applyFill="1" applyBorder="1" applyAlignment="1" applyProtection="1">
      <alignment horizontal="center" vertical="center" wrapText="1"/>
    </xf>
    <xf numFmtId="0" fontId="62" fillId="3" borderId="27" xfId="0" applyFont="1" applyFill="1" applyBorder="1" applyAlignment="1">
      <alignment horizontal="center" vertical="center"/>
    </xf>
    <xf numFmtId="0" fontId="19" fillId="3" borderId="27" xfId="0" applyFont="1" applyFill="1" applyBorder="1" applyAlignment="1">
      <alignment vertical="center" wrapText="1"/>
    </xf>
    <xf numFmtId="0" fontId="19" fillId="3" borderId="27"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44" xfId="1" applyFont="1" applyFill="1" applyBorder="1" applyAlignment="1" applyProtection="1">
      <alignment horizontal="center" vertical="center" wrapText="1"/>
    </xf>
    <xf numFmtId="0" fontId="18" fillId="3" borderId="27" xfId="1" applyFont="1" applyFill="1" applyBorder="1" applyAlignment="1" applyProtection="1">
      <alignment horizontal="center" vertical="center" wrapText="1"/>
    </xf>
    <xf numFmtId="0" fontId="18" fillId="3" borderId="45" xfId="1" applyFont="1" applyFill="1" applyBorder="1" applyAlignment="1" applyProtection="1">
      <alignment horizontal="center" vertical="center" wrapText="1"/>
    </xf>
    <xf numFmtId="0" fontId="18" fillId="3" borderId="51" xfId="1" applyFont="1" applyFill="1" applyBorder="1" applyAlignment="1" applyProtection="1">
      <alignment horizontal="center" vertical="center" wrapText="1"/>
    </xf>
    <xf numFmtId="0" fontId="18" fillId="3" borderId="52" xfId="1" applyFont="1" applyFill="1" applyBorder="1" applyAlignment="1" applyProtection="1">
      <alignment horizontal="center" vertical="center" wrapText="1"/>
    </xf>
    <xf numFmtId="0" fontId="63" fillId="3" borderId="50" xfId="0" applyFont="1" applyFill="1" applyBorder="1" applyAlignment="1">
      <alignment horizontal="center" vertical="center"/>
    </xf>
    <xf numFmtId="0" fontId="63" fillId="3" borderId="31" xfId="0" applyFont="1" applyFill="1" applyBorder="1" applyAlignment="1">
      <alignment horizontal="center" vertical="center"/>
    </xf>
    <xf numFmtId="0" fontId="63" fillId="3" borderId="57" xfId="0" applyFont="1" applyFill="1" applyBorder="1" applyAlignment="1">
      <alignment horizontal="center" vertical="center"/>
    </xf>
    <xf numFmtId="0" fontId="63" fillId="3" borderId="51" xfId="0" applyFont="1" applyFill="1" applyBorder="1" applyAlignment="1">
      <alignment horizontal="center" vertical="center"/>
    </xf>
    <xf numFmtId="0" fontId="63" fillId="3" borderId="52" xfId="0" applyFont="1" applyFill="1" applyBorder="1" applyAlignment="1">
      <alignment horizontal="center" vertical="center"/>
    </xf>
    <xf numFmtId="0" fontId="19" fillId="14" borderId="27" xfId="0" applyFont="1" applyFill="1" applyBorder="1" applyAlignment="1">
      <alignment vertical="center"/>
    </xf>
    <xf numFmtId="0" fontId="18" fillId="0" borderId="9" xfId="0" applyFont="1" applyFill="1" applyBorder="1" applyAlignment="1">
      <alignment horizontal="left" vertical="center" wrapText="1"/>
    </xf>
    <xf numFmtId="0" fontId="18" fillId="0" borderId="9" xfId="0" applyFont="1" applyFill="1" applyBorder="1" applyAlignment="1" applyProtection="1">
      <alignment vertical="center"/>
    </xf>
    <xf numFmtId="0" fontId="18" fillId="0" borderId="9" xfId="0" applyFont="1" applyBorder="1" applyAlignment="1">
      <alignment horizontal="center" vertical="center" wrapText="1"/>
    </xf>
    <xf numFmtId="0" fontId="18" fillId="10" borderId="9" xfId="1" applyFont="1" applyFill="1" applyBorder="1" applyAlignment="1" applyProtection="1">
      <alignment horizontal="center" vertical="center" wrapText="1"/>
    </xf>
    <xf numFmtId="0" fontId="39" fillId="13" borderId="57" xfId="0" applyFont="1" applyFill="1" applyBorder="1" applyAlignment="1">
      <alignment horizontal="center" vertical="center" wrapText="1"/>
    </xf>
    <xf numFmtId="0" fontId="39" fillId="48" borderId="49" xfId="0" applyFont="1" applyFill="1" applyBorder="1" applyAlignment="1">
      <alignment horizontal="center" vertical="center" wrapText="1"/>
    </xf>
    <xf numFmtId="0" fontId="39" fillId="48" borderId="9" xfId="0" applyFont="1" applyFill="1" applyBorder="1" applyAlignment="1">
      <alignment horizontal="center" vertical="center" wrapText="1"/>
    </xf>
    <xf numFmtId="0" fontId="39" fillId="48" borderId="48" xfId="0" applyFont="1" applyFill="1" applyBorder="1" applyAlignment="1">
      <alignment horizontal="center" vertical="center" wrapText="1"/>
    </xf>
    <xf numFmtId="0" fontId="39" fillId="48" borderId="63" xfId="0" applyFont="1" applyFill="1" applyBorder="1" applyAlignment="1">
      <alignment horizontal="center" vertical="center" wrapText="1"/>
    </xf>
    <xf numFmtId="0" fontId="39" fillId="48" borderId="64" xfId="0" applyFont="1" applyFill="1" applyBorder="1" applyAlignment="1">
      <alignment horizontal="center" vertical="center" wrapText="1"/>
    </xf>
    <xf numFmtId="0" fontId="63" fillId="3" borderId="50" xfId="0" applyFont="1" applyFill="1" applyBorder="1" applyAlignment="1">
      <alignment horizontal="center" vertical="center" wrapText="1"/>
    </xf>
    <xf numFmtId="0" fontId="63" fillId="3" borderId="31" xfId="0" applyFont="1" applyFill="1" applyBorder="1" applyAlignment="1">
      <alignment horizontal="center" vertical="center" wrapText="1"/>
    </xf>
    <xf numFmtId="0" fontId="63" fillId="3" borderId="57" xfId="0" applyFont="1" applyFill="1" applyBorder="1" applyAlignment="1">
      <alignment horizontal="center" vertical="center" wrapText="1"/>
    </xf>
    <xf numFmtId="0" fontId="63" fillId="3" borderId="66" xfId="0" applyFont="1" applyFill="1" applyBorder="1" applyAlignment="1">
      <alignment horizontal="center" vertical="center" wrapText="1"/>
    </xf>
    <xf numFmtId="0" fontId="63" fillId="3" borderId="67" xfId="0" applyFont="1" applyFill="1" applyBorder="1" applyAlignment="1">
      <alignment horizontal="center" vertical="center" wrapText="1"/>
    </xf>
    <xf numFmtId="0" fontId="39" fillId="13" borderId="66" xfId="0" applyFont="1" applyFill="1" applyBorder="1" applyAlignment="1">
      <alignment horizontal="center" vertical="center" wrapText="1"/>
    </xf>
    <xf numFmtId="0" fontId="39" fillId="13" borderId="67"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3" borderId="9" xfId="0" applyFont="1" applyFill="1" applyBorder="1" applyAlignment="1">
      <alignment horizontal="center" vertical="center" wrapText="1"/>
    </xf>
    <xf numFmtId="0" fontId="39" fillId="13" borderId="63" xfId="0" applyFont="1" applyFill="1" applyBorder="1" applyAlignment="1">
      <alignment horizontal="center" vertical="center" wrapText="1"/>
    </xf>
    <xf numFmtId="0" fontId="39" fillId="13" borderId="64" xfId="0" applyFont="1" applyFill="1" applyBorder="1" applyAlignment="1">
      <alignment horizontal="center" vertical="center" wrapText="1"/>
    </xf>
    <xf numFmtId="0" fontId="39" fillId="12" borderId="65" xfId="0" applyFont="1" applyFill="1" applyBorder="1" applyAlignment="1">
      <alignment horizontal="center" vertical="center" wrapText="1"/>
    </xf>
    <xf numFmtId="0" fontId="39" fillId="13" borderId="58" xfId="0" applyFont="1" applyFill="1" applyBorder="1" applyAlignment="1">
      <alignment horizontal="center" vertical="center" wrapText="1"/>
    </xf>
    <xf numFmtId="0" fontId="62" fillId="3" borderId="9" xfId="0" applyFont="1" applyFill="1" applyBorder="1" applyAlignment="1">
      <alignment horizontal="center" vertical="center"/>
    </xf>
    <xf numFmtId="0" fontId="19" fillId="3" borderId="9" xfId="0" applyFont="1" applyFill="1" applyBorder="1" applyAlignment="1">
      <alignment vertical="center" wrapText="1"/>
    </xf>
    <xf numFmtId="0" fontId="19" fillId="3" borderId="9"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63" xfId="1" applyFont="1" applyFill="1" applyBorder="1" applyAlignment="1" applyProtection="1">
      <alignment horizontal="center" vertical="center" wrapText="1"/>
    </xf>
    <xf numFmtId="0" fontId="18" fillId="3" borderId="9" xfId="1" applyFont="1" applyFill="1" applyBorder="1" applyAlignment="1" applyProtection="1">
      <alignment horizontal="center" vertical="center" wrapText="1"/>
    </xf>
    <xf numFmtId="0" fontId="18" fillId="3" borderId="64" xfId="1" applyFont="1" applyFill="1" applyBorder="1" applyAlignment="1" applyProtection="1">
      <alignment horizontal="center" vertical="center" wrapText="1"/>
    </xf>
    <xf numFmtId="0" fontId="63" fillId="3" borderId="65" xfId="0" applyFont="1" applyFill="1" applyBorder="1" applyAlignment="1">
      <alignment horizontal="center" vertical="center"/>
    </xf>
    <xf numFmtId="0" fontId="63" fillId="3" borderId="9" xfId="0" applyFont="1" applyFill="1" applyBorder="1" applyAlignment="1">
      <alignment horizontal="center" vertical="center"/>
    </xf>
    <xf numFmtId="0" fontId="63" fillId="3" borderId="58" xfId="0" applyFont="1" applyFill="1" applyBorder="1" applyAlignment="1">
      <alignment horizontal="center" vertical="center"/>
    </xf>
    <xf numFmtId="1" fontId="19" fillId="12" borderId="19" xfId="0" applyNumberFormat="1" applyFont="1" applyFill="1" applyBorder="1" applyAlignment="1">
      <alignment horizontal="center" vertical="center" wrapText="1"/>
    </xf>
    <xf numFmtId="0" fontId="19" fillId="50" borderId="63" xfId="252" applyFont="1" applyFill="1" applyBorder="1" applyAlignment="1">
      <alignment horizontal="center" vertical="center" wrapText="1"/>
    </xf>
    <xf numFmtId="0" fontId="19" fillId="50" borderId="64" xfId="252" applyFont="1" applyFill="1" applyBorder="1" applyAlignment="1">
      <alignment horizontal="center" vertical="center" wrapText="1"/>
    </xf>
    <xf numFmtId="0" fontId="18" fillId="14" borderId="51" xfId="1" applyFont="1" applyFill="1" applyBorder="1" applyAlignment="1" applyProtection="1">
      <alignment horizontal="center" vertical="center" wrapText="1"/>
    </xf>
    <xf numFmtId="0" fontId="18" fillId="14" borderId="52" xfId="1" applyFont="1" applyFill="1" applyBorder="1" applyAlignment="1" applyProtection="1">
      <alignment horizontal="center" vertical="center" wrapText="1"/>
    </xf>
    <xf numFmtId="0" fontId="19" fillId="50" borderId="44" xfId="252" applyFont="1" applyFill="1" applyBorder="1" applyAlignment="1">
      <alignment horizontal="center" vertical="center" wrapText="1"/>
    </xf>
    <xf numFmtId="0" fontId="19" fillId="50" borderId="45" xfId="252" applyFont="1" applyFill="1" applyBorder="1" applyAlignment="1">
      <alignment horizontal="center" vertical="center" wrapText="1"/>
    </xf>
    <xf numFmtId="0" fontId="18" fillId="14" borderId="27"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3" borderId="27" xfId="1" applyNumberFormat="1" applyFont="1" applyFill="1" applyBorder="1" applyAlignment="1" applyProtection="1">
      <alignment horizontal="center" vertical="center" wrapText="1"/>
    </xf>
    <xf numFmtId="0" fontId="18" fillId="14" borderId="27" xfId="1" applyNumberFormat="1" applyFont="1" applyFill="1" applyBorder="1" applyAlignment="1" applyProtection="1">
      <alignment horizontal="center" vertical="center" wrapText="1"/>
    </xf>
    <xf numFmtId="0" fontId="18" fillId="14" borderId="48" xfId="1" applyNumberFormat="1" applyFont="1" applyFill="1" applyBorder="1" applyAlignment="1" applyProtection="1">
      <alignment horizontal="center" vertical="center" wrapText="1"/>
    </xf>
    <xf numFmtId="0" fontId="18" fillId="10" borderId="27" xfId="1" applyNumberFormat="1" applyFont="1" applyFill="1" applyBorder="1" applyAlignment="1" applyProtection="1">
      <alignment horizontal="center" vertical="center" wrapText="1"/>
    </xf>
    <xf numFmtId="0" fontId="18" fillId="10" borderId="48" xfId="1" applyNumberFormat="1" applyFont="1" applyFill="1" applyBorder="1" applyAlignment="1" applyProtection="1">
      <alignment horizontal="center" vertical="center" wrapText="1"/>
    </xf>
    <xf numFmtId="0" fontId="0" fillId="0" borderId="27" xfId="0" applyNumberFormat="1" applyBorder="1" applyAlignment="1">
      <alignment horizontal="center" vertical="center"/>
    </xf>
    <xf numFmtId="0" fontId="0" fillId="0" borderId="48" xfId="0" applyNumberFormat="1" applyBorder="1" applyAlignment="1">
      <alignment horizontal="center" vertical="center"/>
    </xf>
    <xf numFmtId="0" fontId="0" fillId="0" borderId="9" xfId="0" applyNumberFormat="1" applyBorder="1" applyAlignment="1">
      <alignment horizontal="center" vertical="center"/>
    </xf>
    <xf numFmtId="0" fontId="0" fillId="0" borderId="58" xfId="0" applyNumberFormat="1" applyBorder="1" applyAlignment="1">
      <alignment horizontal="center" vertical="center"/>
    </xf>
    <xf numFmtId="0" fontId="19" fillId="3" borderId="27" xfId="1" applyNumberFormat="1" applyFont="1" applyFill="1" applyBorder="1" applyAlignment="1" applyProtection="1">
      <alignment horizontal="center" vertical="center" wrapText="1"/>
    </xf>
    <xf numFmtId="0" fontId="18" fillId="10" borderId="9" xfId="1" applyNumberFormat="1" applyFont="1" applyFill="1" applyBorder="1" applyAlignment="1" applyProtection="1">
      <alignment horizontal="center" vertical="center" wrapText="1"/>
    </xf>
    <xf numFmtId="0" fontId="18" fillId="10" borderId="58" xfId="1" applyNumberFormat="1" applyFont="1" applyFill="1" applyBorder="1" applyAlignment="1" applyProtection="1">
      <alignment horizontal="center" vertical="center" wrapText="1"/>
    </xf>
    <xf numFmtId="0" fontId="19" fillId="3" borderId="9" xfId="1" applyNumberFormat="1" applyFont="1" applyFill="1" applyBorder="1" applyAlignment="1" applyProtection="1">
      <alignment horizontal="center" vertical="center" wrapText="1"/>
    </xf>
    <xf numFmtId="0" fontId="19" fillId="3" borderId="58" xfId="1" applyNumberFormat="1" applyFont="1" applyFill="1" applyBorder="1" applyAlignment="1" applyProtection="1">
      <alignment horizontal="center" vertical="center" wrapText="1"/>
    </xf>
    <xf numFmtId="1" fontId="16" fillId="9" borderId="56" xfId="0" applyNumberFormat="1" applyFont="1" applyFill="1" applyBorder="1" applyAlignment="1">
      <alignment vertical="center" wrapText="1"/>
    </xf>
    <xf numFmtId="1" fontId="19" fillId="12" borderId="68" xfId="0" applyNumberFormat="1" applyFont="1" applyFill="1" applyBorder="1" applyAlignment="1">
      <alignment horizontal="center" vertical="center" wrapText="1"/>
    </xf>
    <xf numFmtId="1" fontId="19" fillId="12" borderId="9" xfId="0" applyNumberFormat="1" applyFont="1" applyFill="1" applyBorder="1" applyAlignment="1">
      <alignment horizontal="center" vertical="center" wrapText="1"/>
    </xf>
    <xf numFmtId="1" fontId="16" fillId="9" borderId="9" xfId="0" applyNumberFormat="1" applyFont="1" applyFill="1" applyBorder="1" applyAlignment="1">
      <alignment vertical="center" wrapText="1"/>
    </xf>
    <xf numFmtId="1" fontId="1" fillId="48" borderId="9" xfId="0" applyNumberFormat="1" applyFont="1" applyFill="1" applyBorder="1" applyAlignment="1">
      <alignment horizontal="left" vertical="center" wrapText="1"/>
    </xf>
    <xf numFmtId="0" fontId="1" fillId="12" borderId="27" xfId="0" applyNumberFormat="1" applyFont="1" applyFill="1" applyBorder="1" applyAlignment="1">
      <alignment horizontal="center" vertical="center" wrapText="1"/>
    </xf>
    <xf numFmtId="0" fontId="1" fillId="12" borderId="58" xfId="0" applyNumberFormat="1" applyFont="1" applyFill="1" applyBorder="1" applyAlignment="1">
      <alignment horizontal="center" vertical="center" wrapText="1"/>
    </xf>
    <xf numFmtId="1" fontId="64" fillId="51" borderId="42" xfId="0" applyNumberFormat="1" applyFont="1" applyFill="1" applyBorder="1" applyAlignment="1">
      <alignment horizontal="center" vertical="center" wrapText="1"/>
    </xf>
    <xf numFmtId="1" fontId="65" fillId="14" borderId="43" xfId="0" applyNumberFormat="1" applyFont="1" applyFill="1" applyBorder="1" applyAlignment="1">
      <alignment wrapText="1"/>
    </xf>
    <xf numFmtId="1" fontId="65" fillId="14" borderId="46" xfId="0" applyNumberFormat="1" applyFont="1" applyFill="1" applyBorder="1" applyAlignment="1">
      <alignment wrapText="1"/>
    </xf>
    <xf numFmtId="1" fontId="65" fillId="14" borderId="47" xfId="0" applyNumberFormat="1" applyFont="1" applyFill="1" applyBorder="1" applyAlignment="1">
      <alignment wrapText="1"/>
    </xf>
    <xf numFmtId="0" fontId="38" fillId="12" borderId="29" xfId="0" applyNumberFormat="1" applyFont="1" applyFill="1" applyBorder="1" applyAlignment="1">
      <alignment horizontal="center" vertical="center" wrapText="1"/>
    </xf>
    <xf numFmtId="0" fontId="61" fillId="14" borderId="54" xfId="0" applyNumberFormat="1" applyFont="1" applyFill="1" applyBorder="1" applyAlignment="1">
      <alignment horizontal="center" vertical="center" wrapText="1"/>
    </xf>
    <xf numFmtId="0" fontId="61" fillId="14" borderId="55" xfId="0" applyNumberFormat="1" applyFont="1" applyFill="1" applyBorder="1" applyAlignment="1">
      <alignment horizontal="center" vertical="center"/>
    </xf>
    <xf numFmtId="0" fontId="39" fillId="12" borderId="69" xfId="0" applyFont="1" applyFill="1" applyBorder="1" applyAlignment="1">
      <alignment horizontal="center" vertical="center" wrapText="1"/>
    </xf>
    <xf numFmtId="0" fontId="39" fillId="12" borderId="70" xfId="0" applyFont="1" applyFill="1" applyBorder="1" applyAlignment="1">
      <alignment horizontal="center" vertical="center" wrapText="1"/>
    </xf>
    <xf numFmtId="0" fontId="39" fillId="12" borderId="65" xfId="0" applyFont="1" applyFill="1" applyBorder="1" applyAlignment="1">
      <alignment horizontal="center" vertical="center" wrapText="1"/>
    </xf>
    <xf numFmtId="0" fontId="1" fillId="12" borderId="26" xfId="0" applyNumberFormat="1" applyFont="1" applyFill="1" applyBorder="1" applyAlignment="1">
      <alignment horizontal="center" vertical="center" wrapText="1"/>
    </xf>
    <xf numFmtId="1" fontId="1" fillId="12" borderId="7" xfId="0" applyNumberFormat="1" applyFont="1" applyFill="1" applyBorder="1" applyAlignment="1">
      <alignment horizontal="center" vertical="center" wrapText="1"/>
    </xf>
    <xf numFmtId="0" fontId="1" fillId="12" borderId="53" xfId="0" applyNumberFormat="1" applyFont="1" applyFill="1" applyBorder="1" applyAlignment="1">
      <alignment horizontal="center" vertical="center" wrapText="1"/>
    </xf>
    <xf numFmtId="1" fontId="1" fillId="12" borderId="3" xfId="0" applyNumberFormat="1" applyFont="1" applyFill="1" applyBorder="1" applyAlignment="1">
      <alignment horizontal="center" vertical="center" wrapText="1"/>
    </xf>
    <xf numFmtId="0" fontId="38" fillId="12" borderId="30" xfId="0" applyNumberFormat="1" applyFont="1" applyFill="1" applyBorder="1" applyAlignment="1">
      <alignment horizontal="center" vertical="center" wrapText="1"/>
    </xf>
    <xf numFmtId="0" fontId="39" fillId="12" borderId="49" xfId="0" applyFont="1" applyFill="1" applyBorder="1" applyAlignment="1">
      <alignment horizontal="center" vertical="center" wrapText="1"/>
    </xf>
    <xf numFmtId="0" fontId="39" fillId="12" borderId="27" xfId="0" applyFont="1" applyFill="1" applyBorder="1" applyAlignment="1">
      <alignment horizontal="center" vertical="center" wrapText="1"/>
    </xf>
    <xf numFmtId="0" fontId="39" fillId="13" borderId="27" xfId="0" applyFont="1" applyFill="1" applyBorder="1" applyAlignment="1">
      <alignment horizontal="center" vertical="center" wrapText="1"/>
    </xf>
    <xf numFmtId="0" fontId="39" fillId="13" borderId="48" xfId="0" applyFont="1" applyFill="1" applyBorder="1" applyAlignment="1">
      <alignment horizontal="center" vertical="center" wrapText="1"/>
    </xf>
    <xf numFmtId="0" fontId="66" fillId="50" borderId="59" xfId="252" applyFont="1" applyFill="1" applyBorder="1" applyAlignment="1">
      <alignment horizontal="center" vertical="center" wrapText="1"/>
    </xf>
    <xf numFmtId="0" fontId="66" fillId="50" borderId="60" xfId="252" applyFont="1" applyFill="1" applyBorder="1" applyAlignment="1">
      <alignment horizontal="center" vertical="center" wrapText="1"/>
    </xf>
    <xf numFmtId="0" fontId="66" fillId="50" borderId="61" xfId="252" applyFont="1" applyFill="1" applyBorder="1" applyAlignment="1">
      <alignment horizontal="center" vertical="center" wrapText="1"/>
    </xf>
    <xf numFmtId="0" fontId="66" fillId="50" borderId="62" xfId="252" applyFont="1" applyFill="1" applyBorder="1" applyAlignment="1">
      <alignment horizontal="center" vertical="center" wrapText="1"/>
    </xf>
    <xf numFmtId="0" fontId="1" fillId="12" borderId="44" xfId="0" applyNumberFormat="1" applyFont="1" applyFill="1" applyBorder="1" applyAlignment="1">
      <alignment horizontal="center" vertical="center" wrapText="1"/>
    </xf>
    <xf numFmtId="0" fontId="1" fillId="0" borderId="14" xfId="0" applyNumberFormat="1" applyFont="1" applyBorder="1" applyAlignment="1">
      <alignment horizontal="right" vertical="top" wrapText="1"/>
    </xf>
    <xf numFmtId="0" fontId="0" fillId="0" borderId="15" xfId="0" applyBorder="1" applyAlignment="1">
      <alignment horizontal="right"/>
    </xf>
    <xf numFmtId="0" fontId="0" fillId="0" borderId="20" xfId="0" applyBorder="1" applyAlignment="1">
      <alignment horizontal="right"/>
    </xf>
    <xf numFmtId="0" fontId="15" fillId="7" borderId="2" xfId="0" applyNumberFormat="1" applyFont="1" applyFill="1" applyBorder="1" applyAlignment="1">
      <alignment horizontal="right" vertical="center" wrapText="1"/>
    </xf>
    <xf numFmtId="1" fontId="15" fillId="7" borderId="17" xfId="0" applyNumberFormat="1" applyFont="1" applyFill="1" applyBorder="1" applyAlignment="1">
      <alignment horizontal="right" vertical="center" wrapText="1"/>
    </xf>
    <xf numFmtId="1" fontId="15" fillId="7" borderId="11" xfId="0" applyNumberFormat="1" applyFont="1" applyFill="1" applyBorder="1" applyAlignment="1">
      <alignment horizontal="right" vertical="center" wrapText="1"/>
    </xf>
    <xf numFmtId="1" fontId="15" fillId="7" borderId="19" xfId="0" applyNumberFormat="1" applyFont="1" applyFill="1" applyBorder="1" applyAlignment="1">
      <alignment horizontal="right" vertical="center" wrapText="1"/>
    </xf>
    <xf numFmtId="0"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1" fillId="2" borderId="11"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2" fillId="0" borderId="11" xfId="0" applyNumberFormat="1" applyFont="1" applyBorder="1" applyAlignment="1">
      <alignment horizontal="right"/>
    </xf>
    <xf numFmtId="0" fontId="2" fillId="0" borderId="19" xfId="0" applyNumberFormat="1" applyFont="1" applyBorder="1" applyAlignment="1">
      <alignment horizontal="right"/>
    </xf>
    <xf numFmtId="0" fontId="2" fillId="0" borderId="22" xfId="0" applyNumberFormat="1" applyFont="1" applyBorder="1" applyAlignment="1">
      <alignment horizontal="right"/>
    </xf>
    <xf numFmtId="0" fontId="2" fillId="2" borderId="3"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0" fillId="0" borderId="4" xfId="0" applyFont="1" applyBorder="1" applyAlignment="1">
      <alignment horizontal="center" vertical="center"/>
    </xf>
    <xf numFmtId="0"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9" fillId="12" borderId="27" xfId="0" applyFont="1" applyFill="1" applyBorder="1" applyAlignment="1">
      <alignment horizontal="center" vertical="center"/>
    </xf>
    <xf numFmtId="0" fontId="39" fillId="13" borderId="27" xfId="0" applyFont="1" applyFill="1" applyBorder="1" applyAlignment="1">
      <alignment horizontal="center" vertical="center"/>
    </xf>
    <xf numFmtId="0" fontId="38" fillId="12" borderId="29" xfId="0" applyNumberFormat="1" applyFont="1" applyFill="1" applyBorder="1" applyAlignment="1">
      <alignment horizontal="center" vertical="center"/>
    </xf>
    <xf numFmtId="0" fontId="38" fillId="12" borderId="30" xfId="0" applyNumberFormat="1" applyFont="1" applyFill="1" applyBorder="1" applyAlignment="1">
      <alignment horizontal="center" vertical="center"/>
    </xf>
    <xf numFmtId="0" fontId="38" fillId="12" borderId="28" xfId="0" applyNumberFormat="1" applyFont="1" applyFill="1" applyBorder="1" applyAlignment="1">
      <alignment horizontal="center" vertical="center"/>
    </xf>
    <xf numFmtId="0" fontId="39" fillId="12" borderId="49" xfId="0" applyFont="1" applyFill="1" applyBorder="1" applyAlignment="1">
      <alignment horizontal="center" vertical="center"/>
    </xf>
  </cellXfs>
  <cellStyles count="253">
    <cellStyle name="20 % - Accent1" xfId="20" builtinId="30" customBuiltin="1"/>
    <cellStyle name="20 % - Accent1 2" xfId="138"/>
    <cellStyle name="20 % - Accent1 2 2" xfId="244"/>
    <cellStyle name="20 % - Accent1 3" xfId="168"/>
    <cellStyle name="20 % - Accent2" xfId="24" builtinId="34" customBuiltin="1"/>
    <cellStyle name="20 % - Accent2 2" xfId="134"/>
    <cellStyle name="20 % - Accent2 2 2" xfId="242"/>
    <cellStyle name="20 % - Accent2 3" xfId="170"/>
    <cellStyle name="20 % - Accent3" xfId="28" builtinId="38" customBuiltin="1"/>
    <cellStyle name="20 % - Accent3 2" xfId="130"/>
    <cellStyle name="20 % - Accent3 2 2" xfId="240"/>
    <cellStyle name="20 % - Accent3 3" xfId="172"/>
    <cellStyle name="20 % - Accent4" xfId="32" builtinId="42" customBuiltin="1"/>
    <cellStyle name="20 % - Accent4 2" xfId="126"/>
    <cellStyle name="20 % - Accent4 2 2" xfId="238"/>
    <cellStyle name="20 % - Accent4 3" xfId="174"/>
    <cellStyle name="20 % - Accent5" xfId="36" builtinId="46" customBuiltin="1"/>
    <cellStyle name="20 % - Accent5 2" xfId="122"/>
    <cellStyle name="20 % - Accent5 2 2" xfId="236"/>
    <cellStyle name="20 % - Accent5 3" xfId="176"/>
    <cellStyle name="20 % - Accent6" xfId="40" builtinId="50" customBuiltin="1"/>
    <cellStyle name="20 % - Accent6 2" xfId="118"/>
    <cellStyle name="20 % - Accent6 2 2" xfId="234"/>
    <cellStyle name="20 % - Accent6 3" xfId="178"/>
    <cellStyle name="40 % - Accent1" xfId="21" builtinId="31" customBuiltin="1"/>
    <cellStyle name="40 % - Accent1 2" xfId="137"/>
    <cellStyle name="40 % - Accent1 2 2" xfId="243"/>
    <cellStyle name="40 % - Accent1 2 5" xfId="252"/>
    <cellStyle name="40 % - Accent1 3" xfId="169"/>
    <cellStyle name="40 % - Accent2" xfId="25" builtinId="35" customBuiltin="1"/>
    <cellStyle name="40 % - Accent2 2" xfId="133"/>
    <cellStyle name="40 % - Accent2 2 2" xfId="241"/>
    <cellStyle name="40 % - Accent2 3" xfId="171"/>
    <cellStyle name="40 % - Accent3" xfId="29" builtinId="39" customBuiltin="1"/>
    <cellStyle name="40 % - Accent3 2" xfId="129"/>
    <cellStyle name="40 % - Accent3 2 2" xfId="239"/>
    <cellStyle name="40 % - Accent3 3" xfId="173"/>
    <cellStyle name="40 % - Accent4" xfId="33" builtinId="43" customBuiltin="1"/>
    <cellStyle name="40 % - Accent4 2" xfId="125"/>
    <cellStyle name="40 % - Accent4 2 2" xfId="237"/>
    <cellStyle name="40 % - Accent4 3" xfId="175"/>
    <cellStyle name="40 % - Accent5" xfId="37" builtinId="47" customBuiltin="1"/>
    <cellStyle name="40 % - Accent5 2" xfId="121"/>
    <cellStyle name="40 % - Accent5 2 2" xfId="235"/>
    <cellStyle name="40 % - Accent5 3" xfId="177"/>
    <cellStyle name="40 % - Accent6" xfId="41" builtinId="51" customBuiltin="1"/>
    <cellStyle name="40 % - Accent6 2" xfId="117"/>
    <cellStyle name="40 % - Accent6 2 2" xfId="233"/>
    <cellStyle name="40 % - Accent6 3" xfId="179"/>
    <cellStyle name="60 % - Accent1" xfId="22" builtinId="32" customBuiltin="1"/>
    <cellStyle name="60 % - Accent1 2" xfId="136"/>
    <cellStyle name="60 % - Accent2" xfId="26" builtinId="36" customBuiltin="1"/>
    <cellStyle name="60 % - Accent2 2" xfId="132"/>
    <cellStyle name="60 % - Accent3" xfId="30" builtinId="40" customBuiltin="1"/>
    <cellStyle name="60 % - Accent3 2" xfId="128"/>
    <cellStyle name="60 % - Accent4" xfId="34" builtinId="44" customBuiltin="1"/>
    <cellStyle name="60 % - Accent4 2" xfId="124"/>
    <cellStyle name="60 % - Accent5" xfId="38" builtinId="48" customBuiltin="1"/>
    <cellStyle name="60 % - Accent5 2" xfId="120"/>
    <cellStyle name="60 % - Accent6" xfId="42" builtinId="52" customBuiltin="1"/>
    <cellStyle name="60 % - Accent6 2" xfId="116"/>
    <cellStyle name="Accent1" xfId="19" builtinId="29" customBuiltin="1"/>
    <cellStyle name="Accent1 2" xfId="139"/>
    <cellStyle name="Accent2" xfId="23" builtinId="33" customBuiltin="1"/>
    <cellStyle name="Accent2 2" xfId="135"/>
    <cellStyle name="Accent3" xfId="27" builtinId="37" customBuiltin="1"/>
    <cellStyle name="Accent3 2" xfId="131"/>
    <cellStyle name="Accent4" xfId="31" builtinId="41" customBuiltin="1"/>
    <cellStyle name="Accent4 2" xfId="127"/>
    <cellStyle name="Accent5" xfId="35" builtinId="45" customBuiltin="1"/>
    <cellStyle name="Accent5 2" xfId="123"/>
    <cellStyle name="Accent6" xfId="39" builtinId="49" customBuiltin="1"/>
    <cellStyle name="Accent6 2" xfId="119"/>
    <cellStyle name="Avertissement" xfId="15" builtinId="11" customBuiltin="1"/>
    <cellStyle name="Avertissement 2" xfId="141"/>
    <cellStyle name="Calcul" xfId="12" builtinId="22" customBuiltin="1"/>
    <cellStyle name="Cellule liée" xfId="13" builtinId="24" customBuiltin="1"/>
    <cellStyle name="Commentaire 2" xfId="106"/>
    <cellStyle name="Commentaire 2 2" xfId="226"/>
    <cellStyle name="Commentaire 3" xfId="167"/>
    <cellStyle name="Entrée" xfId="10" builtinId="20" customBuiltin="1"/>
    <cellStyle name="Excel Built-in Normal" xfId="61"/>
    <cellStyle name="Insatisfaisant" xfId="8" builtinId="27" customBuiltin="1"/>
    <cellStyle name="Insatisfaisant 2" xfId="143"/>
    <cellStyle name="Neutre" xfId="9" builtinId="28" customBuiltin="1"/>
    <cellStyle name="Neutre 2" xfId="142"/>
    <cellStyle name="Normal" xfId="0" builtinId="0"/>
    <cellStyle name="Normal 10" xfId="102"/>
    <cellStyle name="Normal 10 2" xfId="222"/>
    <cellStyle name="Normal 11" xfId="161"/>
    <cellStyle name="Normal 11 2" xfId="251"/>
    <cellStyle name="Normal 12" xfId="163"/>
    <cellStyle name="Normal 2" xfId="1"/>
    <cellStyle name="Normal 2 2" xfId="64"/>
    <cellStyle name="Normal 2 2 2" xfId="65"/>
    <cellStyle name="Normal 3" xfId="43"/>
    <cellStyle name="Normal 3 2" xfId="48"/>
    <cellStyle name="Normal 3 2 2" xfId="51"/>
    <cellStyle name="Normal 3 2 2 2" xfId="60"/>
    <cellStyle name="Normal 3 2 2 2 2" xfId="85"/>
    <cellStyle name="Normal 3 2 2 2 2 2" xfId="205"/>
    <cellStyle name="Normal 3 2 2 2 3" xfId="101"/>
    <cellStyle name="Normal 3 2 2 2 3 2" xfId="221"/>
    <cellStyle name="Normal 3 2 2 2 4" xfId="190"/>
    <cellStyle name="Normal 3 2 2 3" xfId="77"/>
    <cellStyle name="Normal 3 2 2 3 2" xfId="199"/>
    <cellStyle name="Normal 3 2 2 4" xfId="93"/>
    <cellStyle name="Normal 3 2 2 4 2" xfId="213"/>
    <cellStyle name="Normal 3 2 2 5" xfId="112"/>
    <cellStyle name="Normal 3 2 2 5 2" xfId="231"/>
    <cellStyle name="Normal 3 2 2 6" xfId="182"/>
    <cellStyle name="Normal 3 2 3" xfId="56"/>
    <cellStyle name="Normal 3 2 3 2" xfId="63"/>
    <cellStyle name="Normal 3 2 3 2 2" xfId="81"/>
    <cellStyle name="Normal 3 2 3 2 3" xfId="160"/>
    <cellStyle name="Normal 3 2 3 2 4" xfId="191"/>
    <cellStyle name="Normal 3 2 3 3" xfId="97"/>
    <cellStyle name="Normal 3 2 3 3 2" xfId="217"/>
    <cellStyle name="Normal 3 2 3 4" xfId="113"/>
    <cellStyle name="Normal 3 2 3 5" xfId="158"/>
    <cellStyle name="Normal 3 2 3 5 2" xfId="249"/>
    <cellStyle name="Normal 3 2 3 6" xfId="186"/>
    <cellStyle name="Normal 3 2 4" xfId="73"/>
    <cellStyle name="Normal 3 2 4 2" xfId="195"/>
    <cellStyle name="Normal 3 2 5" xfId="89"/>
    <cellStyle name="Normal 3 2 5 2" xfId="209"/>
    <cellStyle name="Normal 3 2 6" xfId="105"/>
    <cellStyle name="Normal 3 2 6 2" xfId="225"/>
    <cellStyle name="Normal 3 2 7" xfId="166"/>
    <cellStyle name="Normal 3 3" xfId="46"/>
    <cellStyle name="Normal 3 3 2" xfId="58"/>
    <cellStyle name="Normal 3 3 2 2" xfId="83"/>
    <cellStyle name="Normal 3 3 2 2 2" xfId="203"/>
    <cellStyle name="Normal 3 3 2 3" xfId="99"/>
    <cellStyle name="Normal 3 3 2 3 2" xfId="219"/>
    <cellStyle name="Normal 3 3 2 4" xfId="188"/>
    <cellStyle name="Normal 3 3 3" xfId="75"/>
    <cellStyle name="Normal 3 3 3 2" xfId="197"/>
    <cellStyle name="Normal 3 3 4" xfId="91"/>
    <cellStyle name="Normal 3 3 4 2" xfId="211"/>
    <cellStyle name="Normal 3 3 5" xfId="110"/>
    <cellStyle name="Normal 3 3 5 2" xfId="229"/>
    <cellStyle name="Normal 3 3 6" xfId="164"/>
    <cellStyle name="Normal 3 4" xfId="52"/>
    <cellStyle name="Normal 3 4 2" xfId="78"/>
    <cellStyle name="Normal 3 4 2 2" xfId="200"/>
    <cellStyle name="Normal 3 4 3" xfId="95"/>
    <cellStyle name="Normal 3 4 3 2" xfId="215"/>
    <cellStyle name="Normal 3 4 4" xfId="108"/>
    <cellStyle name="Normal 3 4 4 2" xfId="227"/>
    <cellStyle name="Normal 3 4 5" xfId="183"/>
    <cellStyle name="Normal 3 5" xfId="53"/>
    <cellStyle name="Normal 3 5 2" xfId="62"/>
    <cellStyle name="Normal 3 5 3" xfId="156"/>
    <cellStyle name="Normal 3 6" xfId="71"/>
    <cellStyle name="Normal 3 6 2" xfId="107"/>
    <cellStyle name="Normal 3 6 3" xfId="155"/>
    <cellStyle name="Normal 3 6 3 2" xfId="247"/>
    <cellStyle name="Normal 3 6 4" xfId="193"/>
    <cellStyle name="Normal 3 7" xfId="87"/>
    <cellStyle name="Normal 3 7 2" xfId="207"/>
    <cellStyle name="Normal 3 8" xfId="103"/>
    <cellStyle name="Normal 3 8 2" xfId="223"/>
    <cellStyle name="Normal 3 9" xfId="153"/>
    <cellStyle name="Normal 4" xfId="44"/>
    <cellStyle name="Normal 4 2" xfId="45"/>
    <cellStyle name="Normal 5" xfId="47"/>
    <cellStyle name="Normal 5 2" xfId="50"/>
    <cellStyle name="Normal 5 2 2" xfId="59"/>
    <cellStyle name="Normal 5 2 2 2" xfId="84"/>
    <cellStyle name="Normal 5 2 2 2 2" xfId="204"/>
    <cellStyle name="Normal 5 2 2 3" xfId="100"/>
    <cellStyle name="Normal 5 2 2 3 2" xfId="220"/>
    <cellStyle name="Normal 5 2 2 4" xfId="189"/>
    <cellStyle name="Normal 5 2 3" xfId="76"/>
    <cellStyle name="Normal 5 2 3 2" xfId="198"/>
    <cellStyle name="Normal 5 2 4" xfId="92"/>
    <cellStyle name="Normal 5 2 4 2" xfId="212"/>
    <cellStyle name="Normal 5 2 5" xfId="111"/>
    <cellStyle name="Normal 5 2 5 2" xfId="230"/>
    <cellStyle name="Normal 5 2 6" xfId="181"/>
    <cellStyle name="Normal 5 3" xfId="55"/>
    <cellStyle name="Normal 5 3 2" xfId="80"/>
    <cellStyle name="Normal 5 3 2 2" xfId="201"/>
    <cellStyle name="Normal 5 3 3" xfId="96"/>
    <cellStyle name="Normal 5 3 3 2" xfId="216"/>
    <cellStyle name="Normal 5 3 4" xfId="185"/>
    <cellStyle name="Normal 5 4" xfId="72"/>
    <cellStyle name="Normal 5 4 2" xfId="194"/>
    <cellStyle name="Normal 5 5" xfId="88"/>
    <cellStyle name="Normal 5 5 2" xfId="208"/>
    <cellStyle name="Normal 5 6" xfId="104"/>
    <cellStyle name="Normal 5 6 2" xfId="224"/>
    <cellStyle name="Normal 5 7" xfId="165"/>
    <cellStyle name="Normal 6" xfId="49"/>
    <cellStyle name="Normal 6 2" xfId="57"/>
    <cellStyle name="Normal 6 2 2" xfId="82"/>
    <cellStyle name="Normal 6 2 2 2" xfId="202"/>
    <cellStyle name="Normal 6 2 3" xfId="98"/>
    <cellStyle name="Normal 6 2 3 2" xfId="218"/>
    <cellStyle name="Normal 6 2 4" xfId="150"/>
    <cellStyle name="Normal 6 2 5" xfId="157"/>
    <cellStyle name="Normal 6 2 5 2" xfId="248"/>
    <cellStyle name="Normal 6 2 6" xfId="187"/>
    <cellStyle name="Normal 6 3" xfId="74"/>
    <cellStyle name="Normal 6 3 2" xfId="115"/>
    <cellStyle name="Normal 6 3 2 2" xfId="232"/>
    <cellStyle name="Normal 6 3 3" xfId="148"/>
    <cellStyle name="Normal 6 3 4" xfId="196"/>
    <cellStyle name="Normal 6 4" xfId="90"/>
    <cellStyle name="Normal 6 4 2" xfId="210"/>
    <cellStyle name="Normal 6 5" xfId="109"/>
    <cellStyle name="Normal 6 5 2" xfId="228"/>
    <cellStyle name="Normal 6 6" xfId="152"/>
    <cellStyle name="Normal 6 7" xfId="180"/>
    <cellStyle name="Normal 7" xfId="54"/>
    <cellStyle name="Normal 7 2" xfId="69"/>
    <cellStyle name="Normal 7 2 2" xfId="114"/>
    <cellStyle name="Normal 7 2 3" xfId="149"/>
    <cellStyle name="Normal 7 2 4" xfId="154"/>
    <cellStyle name="Normal 7 2 4 2" xfId="246"/>
    <cellStyle name="Normal 7 2 5" xfId="79"/>
    <cellStyle name="Normal 7 3" xfId="94"/>
    <cellStyle name="Normal 7 3 2" xfId="214"/>
    <cellStyle name="Normal 7 4" xfId="151"/>
    <cellStyle name="Normal 7 5" xfId="159"/>
    <cellStyle name="Normal 7 5 2" xfId="250"/>
    <cellStyle name="Normal 7 6" xfId="184"/>
    <cellStyle name="Normal 8" xfId="70"/>
    <cellStyle name="Normal 8 2" xfId="192"/>
    <cellStyle name="Normal 9" xfId="86"/>
    <cellStyle name="Normal 9 2" xfId="206"/>
    <cellStyle name="Note" xfId="16" builtinId="10" customBuiltin="1"/>
    <cellStyle name="Pourcentage 2" xfId="66"/>
    <cellStyle name="Pourcentage 3" xfId="67"/>
    <cellStyle name="Pourcentage 4" xfId="147"/>
    <cellStyle name="Pourcentage 4 2" xfId="245"/>
    <cellStyle name="Pourcentage 5" xfId="162"/>
    <cellStyle name="Satisfaisant" xfId="7" builtinId="26" customBuiltin="1"/>
    <cellStyle name="Satisfaisant 2" xfId="144"/>
    <cellStyle name="Sortie" xfId="11" builtinId="21" customBuiltin="1"/>
    <cellStyle name="TableStyleLight1" xfId="68"/>
    <cellStyle name="Texte explicatif" xfId="17" builtinId="53" customBuiltin="1"/>
    <cellStyle name="Texte explicatif 2" xfId="140"/>
    <cellStyle name="Titre" xfId="2" builtinId="15" customBuiltin="1"/>
    <cellStyle name="Titre 2" xfId="146"/>
    <cellStyle name="Titre 1" xfId="3" builtinId="16" customBuiltin="1"/>
    <cellStyle name="Titre 2" xfId="4" builtinId="17" customBuiltin="1"/>
    <cellStyle name="Titre 3" xfId="5" builtinId="18" customBuiltin="1"/>
    <cellStyle name="Titre 4" xfId="6" builtinId="19" customBuiltin="1"/>
    <cellStyle name="Titre 4 2" xfId="145"/>
    <cellStyle name="Total" xfId="18" builtinId="25" customBuiltin="1"/>
    <cellStyle name="Vérification" xfId="14" builtinId="23" customBuiltin="1"/>
  </cellStyles>
  <dxfs count="0"/>
  <tableStyles count="4" defaultTableStyle="TableStyleMedium2"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66FFFF"/>
      <color rgb="FFCC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ion%20de%20la%20formation%20intiale\Contrat%202018-2022-%20retour%20composantes\Licence%20professionnelle\Droit,%20Economie,%20Gestion\IUT%2018\Intervention%20sociale\descriptif_de%20la%20formation_LP_intervention%20soci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K1" t="str">
            <v>01 : Droit privé et sciences criminelles</v>
          </cell>
        </row>
        <row r="2">
          <cell r="K2" t="str">
            <v>02 : Droit public</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5" sqref="B5"/>
    </sheetView>
  </sheetViews>
  <sheetFormatPr baseColWidth="10" defaultRowHeight="15" x14ac:dyDescent="0.25"/>
  <cols>
    <col min="1" max="1" width="50.7109375" customWidth="1"/>
    <col min="2" max="2" width="46.7109375" style="150" customWidth="1"/>
    <col min="3" max="3" width="11" style="150" customWidth="1"/>
    <col min="4" max="4" width="33.28515625" style="150" bestFit="1" customWidth="1"/>
  </cols>
  <sheetData>
    <row r="1" spans="1:4" ht="30.75" customHeight="1" x14ac:dyDescent="0.25">
      <c r="A1" s="109" t="s">
        <v>61</v>
      </c>
      <c r="B1" s="149" t="s">
        <v>72</v>
      </c>
      <c r="C1" s="149" t="s">
        <v>62</v>
      </c>
      <c r="D1" s="149" t="s">
        <v>73</v>
      </c>
    </row>
    <row r="2" spans="1:4" ht="30" x14ac:dyDescent="0.25">
      <c r="A2" s="110" t="s">
        <v>191</v>
      </c>
      <c r="B2" s="154">
        <v>44336</v>
      </c>
    </row>
    <row r="3" spans="1:4" x14ac:dyDescent="0.25">
      <c r="A3" s="111"/>
    </row>
    <row r="4" spans="1:4" x14ac:dyDescent="0.25">
      <c r="A4" s="109" t="s">
        <v>63</v>
      </c>
      <c r="B4" s="151" t="s">
        <v>192</v>
      </c>
    </row>
    <row r="5" spans="1:4" x14ac:dyDescent="0.25">
      <c r="A5" s="112"/>
    </row>
    <row r="6" spans="1:4" x14ac:dyDescent="0.25">
      <c r="A6" s="109" t="s">
        <v>64</v>
      </c>
      <c r="B6" s="148" t="s">
        <v>185</v>
      </c>
    </row>
    <row r="7" spans="1:4" x14ac:dyDescent="0.25">
      <c r="A7" s="109" t="s">
        <v>65</v>
      </c>
      <c r="B7" s="148" t="s">
        <v>103</v>
      </c>
    </row>
    <row r="8" spans="1:4" x14ac:dyDescent="0.25">
      <c r="A8" s="113"/>
      <c r="B8" s="152"/>
    </row>
    <row r="9" spans="1:4" x14ac:dyDescent="0.25">
      <c r="A9" s="111" t="s">
        <v>66</v>
      </c>
    </row>
    <row r="10" spans="1:4" ht="30" x14ac:dyDescent="0.25">
      <c r="A10" s="114" t="s">
        <v>67</v>
      </c>
    </row>
    <row r="12" spans="1:4" ht="180" x14ac:dyDescent="0.25">
      <c r="A12" s="115" t="s">
        <v>68</v>
      </c>
      <c r="B12" s="153"/>
    </row>
    <row r="13" spans="1:4" ht="60" x14ac:dyDescent="0.25">
      <c r="A13" s="116" t="s">
        <v>69</v>
      </c>
    </row>
    <row r="14" spans="1:4" ht="60" x14ac:dyDescent="0.25">
      <c r="A14" s="117" t="s">
        <v>70</v>
      </c>
    </row>
    <row r="15" spans="1:4" x14ac:dyDescent="0.25">
      <c r="A15" s="118"/>
    </row>
    <row r="16" spans="1:4" ht="60" x14ac:dyDescent="0.25">
      <c r="A16" s="118" t="s">
        <v>71</v>
      </c>
    </row>
    <row r="17" spans="1:1" x14ac:dyDescent="0.25">
      <c r="A17" s="118"/>
    </row>
    <row r="18" spans="1:1" x14ac:dyDescent="0.25">
      <c r="A18" s="118"/>
    </row>
    <row r="19" spans="1:1" x14ac:dyDescent="0.25">
      <c r="A19" s="118"/>
    </row>
    <row r="20" spans="1:1" x14ac:dyDescent="0.25">
      <c r="A20" s="118"/>
    </row>
    <row r="21" spans="1:1" x14ac:dyDescent="0.25">
      <c r="A21" s="118"/>
    </row>
    <row r="22" spans="1:1" x14ac:dyDescent="0.25">
      <c r="A22" s="118"/>
    </row>
    <row r="24" spans="1:1" x14ac:dyDescent="0.25">
      <c r="A24" s="1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5"/>
  <sheetViews>
    <sheetView tabSelected="1" view="pageBreakPreview" zoomScale="80" zoomScaleNormal="75" zoomScaleSheetLayoutView="80" workbookViewId="0">
      <pane xSplit="2" topLeftCell="C1" activePane="topRight" state="frozenSplit"/>
      <selection pane="topRight" activeCell="A10" sqref="A10:XFD10"/>
    </sheetView>
  </sheetViews>
  <sheetFormatPr baseColWidth="10" defaultColWidth="11.5703125" defaultRowHeight="15" x14ac:dyDescent="0.25"/>
  <cols>
    <col min="1" max="1" width="11.5703125" style="134" customWidth="1"/>
    <col min="2" max="2" width="67.42578125" style="132" customWidth="1"/>
    <col min="3" max="3" width="10.7109375" style="134" bestFit="1" customWidth="1"/>
    <col min="4" max="4" width="12.28515625" style="132" bestFit="1" customWidth="1"/>
    <col min="5" max="5" width="19.7109375" style="132" bestFit="1" customWidth="1"/>
    <col min="6" max="6" width="8.7109375" style="132" bestFit="1" customWidth="1"/>
    <col min="7" max="7" width="6.28515625" style="132" bestFit="1" customWidth="1"/>
    <col min="8" max="8" width="5.7109375" style="132" bestFit="1" customWidth="1"/>
    <col min="9" max="14" width="12.28515625" style="132" customWidth="1"/>
    <col min="15" max="16" width="35.28515625" style="132" customWidth="1"/>
    <col min="17" max="24" width="8.7109375" style="132" customWidth="1"/>
    <col min="25" max="26" width="35.28515625" style="132" customWidth="1"/>
    <col min="27" max="27" width="10.42578125" style="132" customWidth="1"/>
    <col min="28" max="34" width="8.7109375" style="132" customWidth="1"/>
    <col min="35" max="217" width="11.5703125" style="132" customWidth="1"/>
    <col min="218" max="16384" width="11.5703125" style="126"/>
  </cols>
  <sheetData>
    <row r="1" spans="1:221" ht="99.75" customHeight="1" x14ac:dyDescent="0.25">
      <c r="A1" s="265" t="s">
        <v>0</v>
      </c>
      <c r="B1" s="265" t="s">
        <v>1</v>
      </c>
      <c r="C1" s="265" t="s">
        <v>98</v>
      </c>
      <c r="D1" s="265" t="s">
        <v>87</v>
      </c>
      <c r="E1" s="265" t="s">
        <v>88</v>
      </c>
      <c r="F1" s="265" t="s">
        <v>89</v>
      </c>
      <c r="G1" s="265" t="s">
        <v>2</v>
      </c>
      <c r="H1" s="267" t="s">
        <v>3</v>
      </c>
      <c r="I1" s="260" t="s">
        <v>173</v>
      </c>
      <c r="J1" s="261"/>
      <c r="K1" s="261"/>
      <c r="L1" s="261"/>
      <c r="M1" s="261"/>
      <c r="N1" s="261"/>
      <c r="O1" s="274" t="s">
        <v>184</v>
      </c>
      <c r="P1" s="275"/>
      <c r="Q1" s="259" t="s">
        <v>90</v>
      </c>
      <c r="R1" s="259"/>
      <c r="S1" s="259"/>
      <c r="T1" s="259"/>
      <c r="U1" s="259"/>
      <c r="V1" s="259"/>
      <c r="W1" s="259"/>
      <c r="X1" s="259"/>
      <c r="Y1" s="255" t="s">
        <v>183</v>
      </c>
      <c r="Z1" s="256"/>
      <c r="AA1" s="259" t="s">
        <v>91</v>
      </c>
      <c r="AB1" s="259"/>
      <c r="AC1" s="259"/>
      <c r="AD1" s="259"/>
      <c r="AE1" s="259"/>
      <c r="AF1" s="259"/>
      <c r="AG1" s="259"/>
      <c r="AH1" s="269"/>
      <c r="HJ1" s="132"/>
      <c r="HK1" s="132"/>
      <c r="HL1" s="132"/>
      <c r="HM1" s="132"/>
    </row>
    <row r="2" spans="1:221" ht="51" customHeight="1" x14ac:dyDescent="0.25">
      <c r="A2" s="266"/>
      <c r="B2" s="266"/>
      <c r="C2" s="266"/>
      <c r="D2" s="266"/>
      <c r="E2" s="266"/>
      <c r="F2" s="266"/>
      <c r="G2" s="266"/>
      <c r="H2" s="268"/>
      <c r="I2" s="278" t="s">
        <v>10</v>
      </c>
      <c r="J2" s="253"/>
      <c r="K2" s="253" t="s">
        <v>11</v>
      </c>
      <c r="L2" s="253"/>
      <c r="M2" s="253" t="s">
        <v>12</v>
      </c>
      <c r="N2" s="254"/>
      <c r="O2" s="276"/>
      <c r="P2" s="277"/>
      <c r="Q2" s="270" t="s">
        <v>92</v>
      </c>
      <c r="R2" s="271"/>
      <c r="S2" s="271"/>
      <c r="T2" s="271"/>
      <c r="U2" s="272" t="s">
        <v>93</v>
      </c>
      <c r="V2" s="272"/>
      <c r="W2" s="272"/>
      <c r="X2" s="273"/>
      <c r="Y2" s="257"/>
      <c r="Z2" s="258"/>
      <c r="AA2" s="270" t="s">
        <v>92</v>
      </c>
      <c r="AB2" s="271"/>
      <c r="AC2" s="271"/>
      <c r="AD2" s="271"/>
      <c r="AE2" s="272" t="s">
        <v>93</v>
      </c>
      <c r="AF2" s="272"/>
      <c r="AG2" s="272"/>
      <c r="AH2" s="272"/>
      <c r="HJ2" s="132"/>
      <c r="HK2" s="132"/>
      <c r="HL2" s="132"/>
      <c r="HM2" s="132"/>
    </row>
    <row r="3" spans="1:221" ht="34.5" customHeight="1" x14ac:dyDescent="0.25">
      <c r="A3" s="266"/>
      <c r="B3" s="266"/>
      <c r="C3" s="266"/>
      <c r="D3" s="266"/>
      <c r="E3" s="266"/>
      <c r="F3" s="266"/>
      <c r="G3" s="266"/>
      <c r="H3" s="268"/>
      <c r="I3" s="248" t="s">
        <v>180</v>
      </c>
      <c r="J3" s="249" t="s">
        <v>160</v>
      </c>
      <c r="K3" s="251" t="s">
        <v>180</v>
      </c>
      <c r="L3" s="250" t="s">
        <v>160</v>
      </c>
      <c r="M3" s="251" t="s">
        <v>180</v>
      </c>
      <c r="N3" s="225" t="s">
        <v>160</v>
      </c>
      <c r="O3" s="226" t="s">
        <v>92</v>
      </c>
      <c r="P3" s="227" t="s">
        <v>93</v>
      </c>
      <c r="Q3" s="156" t="s">
        <v>94</v>
      </c>
      <c r="R3" s="144" t="s">
        <v>74</v>
      </c>
      <c r="S3" s="144" t="s">
        <v>95</v>
      </c>
      <c r="T3" s="144" t="s">
        <v>96</v>
      </c>
      <c r="U3" s="146" t="s">
        <v>97</v>
      </c>
      <c r="V3" s="146" t="s">
        <v>74</v>
      </c>
      <c r="W3" s="146" t="s">
        <v>95</v>
      </c>
      <c r="X3" s="196" t="s">
        <v>96</v>
      </c>
      <c r="Y3" s="230" t="s">
        <v>92</v>
      </c>
      <c r="Z3" s="231" t="s">
        <v>93</v>
      </c>
      <c r="AA3" s="156" t="s">
        <v>94</v>
      </c>
      <c r="AB3" s="144" t="s">
        <v>74</v>
      </c>
      <c r="AC3" s="144" t="s">
        <v>95</v>
      </c>
      <c r="AD3" s="144" t="s">
        <v>96</v>
      </c>
      <c r="AE3" s="146" t="s">
        <v>97</v>
      </c>
      <c r="AF3" s="146" t="s">
        <v>74</v>
      </c>
      <c r="AG3" s="146" t="s">
        <v>95</v>
      </c>
      <c r="AH3" s="146" t="s">
        <v>96</v>
      </c>
      <c r="HJ3" s="132"/>
      <c r="HK3" s="132"/>
      <c r="HL3" s="132"/>
      <c r="HM3" s="132"/>
    </row>
    <row r="4" spans="1:221" ht="51.75" customHeight="1" x14ac:dyDescent="0.25">
      <c r="A4" s="141" t="s">
        <v>121</v>
      </c>
      <c r="B4" s="252" t="s">
        <v>189</v>
      </c>
      <c r="C4" s="141"/>
      <c r="D4" s="141"/>
      <c r="E4" s="141"/>
      <c r="F4" s="141"/>
      <c r="G4" s="141"/>
      <c r="H4" s="155"/>
      <c r="I4" s="159"/>
      <c r="J4" s="163"/>
      <c r="K4" s="163"/>
      <c r="L4" s="163"/>
      <c r="M4" s="163"/>
      <c r="N4" s="160"/>
      <c r="O4" s="169"/>
      <c r="P4" s="170"/>
      <c r="Q4" s="197"/>
      <c r="R4" s="198"/>
      <c r="S4" s="198"/>
      <c r="T4" s="198"/>
      <c r="U4" s="198"/>
      <c r="V4" s="198"/>
      <c r="W4" s="198"/>
      <c r="X4" s="199"/>
      <c r="Y4" s="200"/>
      <c r="Z4" s="201"/>
      <c r="AA4" s="197"/>
      <c r="AB4" s="198"/>
      <c r="AC4" s="198"/>
      <c r="AD4" s="198"/>
      <c r="AE4" s="198"/>
      <c r="AF4" s="198"/>
      <c r="AG4" s="198"/>
      <c r="AH4" s="198"/>
      <c r="HJ4" s="132"/>
      <c r="HK4" s="132"/>
      <c r="HL4" s="132"/>
      <c r="HM4" s="132"/>
    </row>
    <row r="5" spans="1:221" ht="23.25" customHeight="1" x14ac:dyDescent="0.25">
      <c r="A5" s="177" t="s">
        <v>161</v>
      </c>
      <c r="B5" s="178" t="s">
        <v>158</v>
      </c>
      <c r="C5" s="179"/>
      <c r="D5" s="179" t="s">
        <v>157</v>
      </c>
      <c r="E5" s="180"/>
      <c r="F5" s="180"/>
      <c r="G5" s="243">
        <f>+G6+G9</f>
        <v>20</v>
      </c>
      <c r="H5" s="243">
        <f>+H6+H9</f>
        <v>20</v>
      </c>
      <c r="I5" s="181"/>
      <c r="J5" s="182"/>
      <c r="K5" s="182"/>
      <c r="L5" s="182"/>
      <c r="M5" s="182"/>
      <c r="N5" s="183"/>
      <c r="O5" s="184"/>
      <c r="P5" s="185"/>
      <c r="Q5" s="202"/>
      <c r="R5" s="203"/>
      <c r="S5" s="203"/>
      <c r="T5" s="203"/>
      <c r="U5" s="203"/>
      <c r="V5" s="203"/>
      <c r="W5" s="203"/>
      <c r="X5" s="204"/>
      <c r="Y5" s="205"/>
      <c r="Z5" s="206"/>
      <c r="AA5" s="202"/>
      <c r="AB5" s="203"/>
      <c r="AC5" s="203"/>
      <c r="AD5" s="203"/>
      <c r="AE5" s="203"/>
      <c r="AF5" s="203"/>
      <c r="AG5" s="203"/>
      <c r="AH5" s="203"/>
    </row>
    <row r="6" spans="1:221" ht="23.25" customHeight="1" x14ac:dyDescent="0.25">
      <c r="A6" s="133" t="s">
        <v>111</v>
      </c>
      <c r="B6" s="191" t="s">
        <v>42</v>
      </c>
      <c r="C6" s="232"/>
      <c r="D6" s="123" t="s">
        <v>123</v>
      </c>
      <c r="E6" s="129"/>
      <c r="F6" s="129"/>
      <c r="G6" s="235" t="s">
        <v>48</v>
      </c>
      <c r="H6" s="236" t="s">
        <v>48</v>
      </c>
      <c r="I6" s="161"/>
      <c r="J6" s="124"/>
      <c r="K6" s="124">
        <v>82</v>
      </c>
      <c r="L6" s="124"/>
      <c r="M6" s="124"/>
      <c r="N6" s="162"/>
      <c r="O6" s="228" t="s">
        <v>159</v>
      </c>
      <c r="P6" s="229" t="s">
        <v>159</v>
      </c>
      <c r="Q6" s="156">
        <v>100</v>
      </c>
      <c r="R6" s="144" t="s">
        <v>77</v>
      </c>
      <c r="S6" s="144" t="s">
        <v>84</v>
      </c>
      <c r="T6" s="144"/>
      <c r="U6" s="146">
        <v>100</v>
      </c>
      <c r="V6" s="146" t="s">
        <v>77</v>
      </c>
      <c r="W6" s="146" t="s">
        <v>84</v>
      </c>
      <c r="X6" s="196" t="s">
        <v>102</v>
      </c>
      <c r="Y6" s="207" t="s">
        <v>188</v>
      </c>
      <c r="Z6" s="208" t="str">
        <f>+Y6</f>
        <v>SESSION UNIQUE</v>
      </c>
      <c r="AA6" s="262" t="s">
        <v>188</v>
      </c>
      <c r="AB6" s="263"/>
      <c r="AC6" s="263"/>
      <c r="AD6" s="263"/>
      <c r="AE6" s="263"/>
      <c r="AF6" s="263"/>
      <c r="AG6" s="263"/>
      <c r="AH6" s="264"/>
    </row>
    <row r="7" spans="1:221" ht="23.25" customHeight="1" x14ac:dyDescent="0.25">
      <c r="A7" s="138" t="s">
        <v>112</v>
      </c>
      <c r="B7" s="136" t="s">
        <v>43</v>
      </c>
      <c r="C7" s="147" t="s">
        <v>120</v>
      </c>
      <c r="D7" s="135" t="s">
        <v>124</v>
      </c>
      <c r="E7" s="130"/>
      <c r="F7" s="130"/>
      <c r="G7" s="237"/>
      <c r="H7" s="238"/>
      <c r="I7" s="164"/>
      <c r="J7" s="125"/>
      <c r="K7" s="125">
        <v>3</v>
      </c>
      <c r="L7" s="125"/>
      <c r="M7" s="125"/>
      <c r="N7" s="165"/>
      <c r="O7" s="173"/>
      <c r="P7" s="174"/>
      <c r="Q7" s="156"/>
      <c r="R7" s="144"/>
      <c r="S7" s="144"/>
      <c r="T7" s="144"/>
      <c r="U7" s="146"/>
      <c r="V7" s="146"/>
      <c r="W7" s="146"/>
      <c r="X7" s="196"/>
      <c r="Y7" s="207"/>
      <c r="Z7" s="208"/>
      <c r="AA7" s="156"/>
      <c r="AB7" s="144"/>
      <c r="AC7" s="144"/>
      <c r="AD7" s="144"/>
      <c r="AE7" s="146"/>
      <c r="AF7" s="146"/>
      <c r="AG7" s="146"/>
      <c r="AH7" s="146"/>
    </row>
    <row r="8" spans="1:221" ht="23.25" customHeight="1" x14ac:dyDescent="0.25">
      <c r="A8" s="138" t="s">
        <v>113</v>
      </c>
      <c r="B8" s="128" t="s">
        <v>44</v>
      </c>
      <c r="C8" s="147"/>
      <c r="D8" s="135" t="s">
        <v>124</v>
      </c>
      <c r="E8" s="130"/>
      <c r="F8" s="130"/>
      <c r="G8" s="239"/>
      <c r="H8" s="240"/>
      <c r="I8" s="164"/>
      <c r="J8" s="125"/>
      <c r="K8" s="125">
        <v>7.5</v>
      </c>
      <c r="L8" s="125"/>
      <c r="M8" s="125"/>
      <c r="N8" s="165"/>
      <c r="O8" s="173"/>
      <c r="P8" s="174"/>
      <c r="Q8" s="156"/>
      <c r="R8" s="144"/>
      <c r="S8" s="144"/>
      <c r="T8" s="144"/>
      <c r="U8" s="146"/>
      <c r="V8" s="146"/>
      <c r="W8" s="146"/>
      <c r="X8" s="196"/>
      <c r="Y8" s="207"/>
      <c r="Z8" s="208"/>
      <c r="AA8" s="156"/>
      <c r="AB8" s="144"/>
      <c r="AC8" s="144"/>
      <c r="AD8" s="144"/>
      <c r="AE8" s="146"/>
      <c r="AF8" s="146"/>
      <c r="AG8" s="146"/>
      <c r="AH8" s="146"/>
    </row>
    <row r="9" spans="1:221" ht="23.25" customHeight="1" x14ac:dyDescent="0.25">
      <c r="A9" s="133" t="s">
        <v>115</v>
      </c>
      <c r="B9" s="191" t="s">
        <v>59</v>
      </c>
      <c r="C9" s="232" t="s">
        <v>119</v>
      </c>
      <c r="D9" s="123" t="s">
        <v>125</v>
      </c>
      <c r="E9" s="129"/>
      <c r="F9" s="129"/>
      <c r="G9" s="235" t="s">
        <v>60</v>
      </c>
      <c r="H9" s="236" t="s">
        <v>60</v>
      </c>
      <c r="I9" s="161"/>
      <c r="J9" s="124"/>
      <c r="K9" s="124">
        <v>2</v>
      </c>
      <c r="L9" s="124"/>
      <c r="M9" s="124"/>
      <c r="N9" s="162"/>
      <c r="O9" s="228" t="s">
        <v>181</v>
      </c>
      <c r="P9" s="229" t="s">
        <v>182</v>
      </c>
      <c r="Q9" s="156">
        <v>100</v>
      </c>
      <c r="R9" s="144" t="s">
        <v>80</v>
      </c>
      <c r="S9" s="144" t="s">
        <v>84</v>
      </c>
      <c r="T9" s="144"/>
      <c r="U9" s="146">
        <v>100</v>
      </c>
      <c r="V9" s="146" t="s">
        <v>80</v>
      </c>
      <c r="W9" s="146" t="s">
        <v>84</v>
      </c>
      <c r="X9" s="196"/>
      <c r="Y9" s="207"/>
      <c r="Z9" s="208"/>
      <c r="AA9" s="156"/>
      <c r="AB9" s="144"/>
      <c r="AC9" s="144"/>
      <c r="AD9" s="144"/>
      <c r="AE9" s="146"/>
      <c r="AF9" s="146"/>
      <c r="AG9" s="146"/>
      <c r="AH9" s="146"/>
    </row>
    <row r="10" spans="1:221" ht="23.25" customHeight="1" x14ac:dyDescent="0.25">
      <c r="A10" s="177" t="s">
        <v>162</v>
      </c>
      <c r="B10" s="178" t="s">
        <v>171</v>
      </c>
      <c r="C10" s="179" t="s">
        <v>118</v>
      </c>
      <c r="D10" s="179" t="s">
        <v>175</v>
      </c>
      <c r="E10" s="180"/>
      <c r="F10" s="180"/>
      <c r="G10" s="234">
        <f>SUM(G11:G32)</f>
        <v>40</v>
      </c>
      <c r="H10" s="234">
        <f>SUM(H11:H32)</f>
        <v>40</v>
      </c>
      <c r="I10" s="181"/>
      <c r="J10" s="182"/>
      <c r="K10" s="182"/>
      <c r="L10" s="182"/>
      <c r="M10" s="182"/>
      <c r="N10" s="183"/>
      <c r="O10" s="184"/>
      <c r="P10" s="185"/>
      <c r="Q10" s="202"/>
      <c r="R10" s="203"/>
      <c r="S10" s="203"/>
      <c r="T10" s="203"/>
      <c r="U10" s="203"/>
      <c r="V10" s="203"/>
      <c r="W10" s="203"/>
      <c r="X10" s="204"/>
      <c r="Y10" s="205"/>
      <c r="Z10" s="206"/>
      <c r="AA10" s="202"/>
      <c r="AB10" s="203"/>
      <c r="AC10" s="203"/>
      <c r="AD10" s="203"/>
      <c r="AE10" s="203"/>
      <c r="AF10" s="203"/>
      <c r="AG10" s="203"/>
      <c r="AH10" s="203"/>
    </row>
    <row r="11" spans="1:221" ht="23.25" customHeight="1" x14ac:dyDescent="0.25">
      <c r="A11" s="133" t="s">
        <v>163</v>
      </c>
      <c r="B11" s="191" t="s">
        <v>172</v>
      </c>
      <c r="C11" s="232" t="s">
        <v>106</v>
      </c>
      <c r="D11" s="123" t="s">
        <v>123</v>
      </c>
      <c r="E11" s="129"/>
      <c r="F11" s="129"/>
      <c r="G11" s="235">
        <v>5</v>
      </c>
      <c r="H11" s="236">
        <v>5</v>
      </c>
      <c r="I11" s="161">
        <v>21</v>
      </c>
      <c r="J11" s="124"/>
      <c r="K11" s="124">
        <v>34</v>
      </c>
      <c r="L11" s="124"/>
      <c r="M11" s="124"/>
      <c r="N11" s="162"/>
      <c r="O11" s="228" t="s">
        <v>159</v>
      </c>
      <c r="P11" s="229" t="s">
        <v>159</v>
      </c>
      <c r="Q11" s="156">
        <v>100</v>
      </c>
      <c r="R11" s="144" t="s">
        <v>77</v>
      </c>
      <c r="S11" s="144" t="s">
        <v>78</v>
      </c>
      <c r="T11" s="144"/>
      <c r="U11" s="146">
        <v>100</v>
      </c>
      <c r="V11" s="146" t="s">
        <v>80</v>
      </c>
      <c r="W11" s="146" t="s">
        <v>78</v>
      </c>
      <c r="X11" s="196" t="s">
        <v>122</v>
      </c>
      <c r="Y11" s="228" t="s">
        <v>174</v>
      </c>
      <c r="Z11" s="229" t="str">
        <f>+Y11</f>
        <v>DM / mail ou plateforme EXAMS</v>
      </c>
      <c r="AA11" s="156">
        <v>100</v>
      </c>
      <c r="AB11" s="144" t="s">
        <v>80</v>
      </c>
      <c r="AC11" s="144" t="s">
        <v>78</v>
      </c>
      <c r="AD11" s="144" t="s">
        <v>122</v>
      </c>
      <c r="AE11" s="146">
        <v>100</v>
      </c>
      <c r="AF11" s="146" t="s">
        <v>80</v>
      </c>
      <c r="AG11" s="146" t="s">
        <v>78</v>
      </c>
      <c r="AH11" s="146" t="s">
        <v>122</v>
      </c>
    </row>
    <row r="12" spans="1:221" ht="23.25" customHeight="1" x14ac:dyDescent="0.25">
      <c r="A12" s="138" t="s">
        <v>130</v>
      </c>
      <c r="B12" s="136" t="s">
        <v>132</v>
      </c>
      <c r="C12" s="147"/>
      <c r="D12" s="135" t="s">
        <v>124</v>
      </c>
      <c r="E12" s="130"/>
      <c r="F12" s="130"/>
      <c r="G12" s="237"/>
      <c r="H12" s="238"/>
      <c r="I12" s="164">
        <v>15</v>
      </c>
      <c r="J12" s="125"/>
      <c r="K12" s="125">
        <v>18</v>
      </c>
      <c r="L12" s="125"/>
      <c r="M12" s="125"/>
      <c r="N12" s="165"/>
      <c r="O12" s="173"/>
      <c r="P12" s="174"/>
      <c r="Q12" s="156"/>
      <c r="R12" s="144"/>
      <c r="S12" s="144"/>
      <c r="T12" s="144"/>
      <c r="U12" s="146"/>
      <c r="V12" s="146"/>
      <c r="W12" s="146"/>
      <c r="X12" s="196"/>
      <c r="Y12" s="207"/>
      <c r="Z12" s="208"/>
      <c r="AA12" s="156"/>
      <c r="AB12" s="144"/>
      <c r="AC12" s="144"/>
      <c r="AD12" s="144"/>
      <c r="AE12" s="146"/>
      <c r="AF12" s="146"/>
      <c r="AG12" s="146"/>
      <c r="AH12" s="146"/>
    </row>
    <row r="13" spans="1:221" ht="23.25" customHeight="1" x14ac:dyDescent="0.25">
      <c r="A13" s="138" t="s">
        <v>131</v>
      </c>
      <c r="B13" s="128" t="s">
        <v>133</v>
      </c>
      <c r="C13" s="147"/>
      <c r="D13" s="135" t="s">
        <v>124</v>
      </c>
      <c r="E13" s="130"/>
      <c r="F13" s="130"/>
      <c r="G13" s="239"/>
      <c r="H13" s="240"/>
      <c r="I13" s="164">
        <v>6</v>
      </c>
      <c r="J13" s="125"/>
      <c r="K13" s="125">
        <v>16</v>
      </c>
      <c r="L13" s="125"/>
      <c r="M13" s="125"/>
      <c r="N13" s="165"/>
      <c r="O13" s="173"/>
      <c r="P13" s="174"/>
      <c r="Q13" s="156"/>
      <c r="R13" s="144"/>
      <c r="S13" s="144"/>
      <c r="T13" s="144"/>
      <c r="U13" s="146"/>
      <c r="V13" s="146"/>
      <c r="W13" s="146"/>
      <c r="X13" s="196"/>
      <c r="Y13" s="207"/>
      <c r="Z13" s="208"/>
      <c r="AA13" s="156"/>
      <c r="AB13" s="144"/>
      <c r="AC13" s="144"/>
      <c r="AD13" s="144"/>
      <c r="AE13" s="146"/>
      <c r="AF13" s="146"/>
      <c r="AG13" s="146"/>
      <c r="AH13" s="146"/>
    </row>
    <row r="14" spans="1:221" ht="23.25" customHeight="1" x14ac:dyDescent="0.25">
      <c r="A14" s="133" t="s">
        <v>164</v>
      </c>
      <c r="B14" s="191" t="s">
        <v>30</v>
      </c>
      <c r="C14" s="232" t="s">
        <v>107</v>
      </c>
      <c r="D14" s="123" t="s">
        <v>123</v>
      </c>
      <c r="E14" s="129"/>
      <c r="F14" s="129"/>
      <c r="G14" s="235">
        <v>6</v>
      </c>
      <c r="H14" s="236">
        <v>6</v>
      </c>
      <c r="I14" s="161">
        <v>15</v>
      </c>
      <c r="J14" s="124"/>
      <c r="K14" s="124">
        <v>55</v>
      </c>
      <c r="L14" s="124"/>
      <c r="M14" s="124"/>
      <c r="N14" s="162"/>
      <c r="O14" s="228" t="s">
        <v>159</v>
      </c>
      <c r="P14" s="229" t="s">
        <v>159</v>
      </c>
      <c r="Q14" s="156">
        <v>100</v>
      </c>
      <c r="R14" s="144" t="s">
        <v>77</v>
      </c>
      <c r="S14" s="144" t="s">
        <v>78</v>
      </c>
      <c r="T14" s="144"/>
      <c r="U14" s="146">
        <v>100</v>
      </c>
      <c r="V14" s="146" t="s">
        <v>80</v>
      </c>
      <c r="W14" s="146" t="s">
        <v>78</v>
      </c>
      <c r="X14" s="196" t="s">
        <v>122</v>
      </c>
      <c r="Y14" s="228" t="s">
        <v>174</v>
      </c>
      <c r="Z14" s="229" t="str">
        <f>+Y14</f>
        <v>DM / mail ou plateforme EXAMS</v>
      </c>
      <c r="AA14" s="156">
        <v>100</v>
      </c>
      <c r="AB14" s="144" t="s">
        <v>80</v>
      </c>
      <c r="AC14" s="144" t="s">
        <v>78</v>
      </c>
      <c r="AD14" s="144" t="s">
        <v>122</v>
      </c>
      <c r="AE14" s="146">
        <v>100</v>
      </c>
      <c r="AF14" s="146" t="s">
        <v>80</v>
      </c>
      <c r="AG14" s="146" t="s">
        <v>78</v>
      </c>
      <c r="AH14" s="146" t="s">
        <v>122</v>
      </c>
    </row>
    <row r="15" spans="1:221" ht="23.25" customHeight="1" x14ac:dyDescent="0.25">
      <c r="A15" s="138" t="s">
        <v>104</v>
      </c>
      <c r="B15" s="136" t="s">
        <v>31</v>
      </c>
      <c r="C15" s="147"/>
      <c r="D15" s="135" t="s">
        <v>124</v>
      </c>
      <c r="E15" s="130"/>
      <c r="F15" s="130"/>
      <c r="G15" s="237"/>
      <c r="H15" s="238"/>
      <c r="I15" s="164">
        <v>12</v>
      </c>
      <c r="J15" s="125"/>
      <c r="K15" s="125">
        <v>28</v>
      </c>
      <c r="L15" s="125"/>
      <c r="M15" s="125"/>
      <c r="N15" s="165"/>
      <c r="O15" s="173"/>
      <c r="P15" s="174"/>
      <c r="Q15" s="156"/>
      <c r="R15" s="144"/>
      <c r="S15" s="144"/>
      <c r="T15" s="144"/>
      <c r="U15" s="146"/>
      <c r="V15" s="146"/>
      <c r="W15" s="146"/>
      <c r="X15" s="196"/>
      <c r="Y15" s="207"/>
      <c r="Z15" s="208"/>
      <c r="AA15" s="156"/>
      <c r="AB15" s="144"/>
      <c r="AC15" s="144"/>
      <c r="AD15" s="144"/>
      <c r="AE15" s="146"/>
      <c r="AF15" s="146"/>
      <c r="AG15" s="146"/>
      <c r="AH15" s="146"/>
    </row>
    <row r="16" spans="1:221" ht="23.25" customHeight="1" x14ac:dyDescent="0.25">
      <c r="A16" s="138" t="s">
        <v>105</v>
      </c>
      <c r="B16" s="128" t="s">
        <v>32</v>
      </c>
      <c r="C16" s="147"/>
      <c r="D16" s="135" t="s">
        <v>124</v>
      </c>
      <c r="E16" s="130"/>
      <c r="F16" s="130"/>
      <c r="G16" s="239"/>
      <c r="H16" s="240"/>
      <c r="I16" s="164">
        <v>3</v>
      </c>
      <c r="J16" s="125"/>
      <c r="K16" s="125">
        <v>27</v>
      </c>
      <c r="L16" s="125"/>
      <c r="M16" s="125"/>
      <c r="N16" s="165"/>
      <c r="O16" s="173"/>
      <c r="P16" s="174"/>
      <c r="Q16" s="156"/>
      <c r="R16" s="144"/>
      <c r="S16" s="144"/>
      <c r="T16" s="144"/>
      <c r="U16" s="146"/>
      <c r="V16" s="146"/>
      <c r="W16" s="146"/>
      <c r="X16" s="196"/>
      <c r="Y16" s="207"/>
      <c r="Z16" s="208"/>
      <c r="AA16" s="156"/>
      <c r="AB16" s="144"/>
      <c r="AC16" s="144"/>
      <c r="AD16" s="144"/>
      <c r="AE16" s="146"/>
      <c r="AF16" s="146"/>
      <c r="AG16" s="146"/>
      <c r="AH16" s="146"/>
    </row>
    <row r="17" spans="1:34" ht="23.25" customHeight="1" x14ac:dyDescent="0.25">
      <c r="A17" s="133" t="s">
        <v>165</v>
      </c>
      <c r="B17" s="191" t="s">
        <v>34</v>
      </c>
      <c r="C17" s="232" t="s">
        <v>108</v>
      </c>
      <c r="D17" s="123" t="s">
        <v>123</v>
      </c>
      <c r="E17" s="129"/>
      <c r="F17" s="129"/>
      <c r="G17" s="235">
        <v>5</v>
      </c>
      <c r="H17" s="236">
        <v>5</v>
      </c>
      <c r="I17" s="161">
        <v>11</v>
      </c>
      <c r="J17" s="124"/>
      <c r="K17" s="124">
        <v>44</v>
      </c>
      <c r="L17" s="124"/>
      <c r="M17" s="124"/>
      <c r="N17" s="162"/>
      <c r="O17" s="228" t="s">
        <v>159</v>
      </c>
      <c r="P17" s="229" t="s">
        <v>159</v>
      </c>
      <c r="Q17" s="156">
        <v>100</v>
      </c>
      <c r="R17" s="144" t="s">
        <v>77</v>
      </c>
      <c r="S17" s="144" t="s">
        <v>86</v>
      </c>
      <c r="T17" s="144"/>
      <c r="U17" s="146">
        <v>100</v>
      </c>
      <c r="V17" s="146" t="s">
        <v>80</v>
      </c>
      <c r="W17" s="146" t="s">
        <v>81</v>
      </c>
      <c r="X17" s="196" t="s">
        <v>100</v>
      </c>
      <c r="Y17" s="228" t="s">
        <v>174</v>
      </c>
      <c r="Z17" s="229" t="str">
        <f>+Y17</f>
        <v>DM / mail ou plateforme EXAMS</v>
      </c>
      <c r="AA17" s="156">
        <v>100</v>
      </c>
      <c r="AB17" s="144" t="s">
        <v>80</v>
      </c>
      <c r="AC17" s="144" t="s">
        <v>81</v>
      </c>
      <c r="AD17" s="144" t="s">
        <v>100</v>
      </c>
      <c r="AE17" s="146">
        <v>100</v>
      </c>
      <c r="AF17" s="146" t="s">
        <v>80</v>
      </c>
      <c r="AG17" s="146" t="s">
        <v>81</v>
      </c>
      <c r="AH17" s="146" t="s">
        <v>100</v>
      </c>
    </row>
    <row r="18" spans="1:34" ht="23.25" customHeight="1" x14ac:dyDescent="0.25">
      <c r="A18" s="138" t="s">
        <v>134</v>
      </c>
      <c r="B18" s="136" t="s">
        <v>137</v>
      </c>
      <c r="C18" s="147"/>
      <c r="D18" s="135" t="s">
        <v>124</v>
      </c>
      <c r="E18" s="130"/>
      <c r="F18" s="130"/>
      <c r="G18" s="237"/>
      <c r="H18" s="238"/>
      <c r="I18" s="164">
        <v>5</v>
      </c>
      <c r="J18" s="125"/>
      <c r="K18" s="125">
        <v>21</v>
      </c>
      <c r="L18" s="125"/>
      <c r="M18" s="125"/>
      <c r="N18" s="165"/>
      <c r="O18" s="173"/>
      <c r="P18" s="174"/>
      <c r="Q18" s="156"/>
      <c r="R18" s="144"/>
      <c r="S18" s="144"/>
      <c r="T18" s="144"/>
      <c r="U18" s="146"/>
      <c r="V18" s="146"/>
      <c r="W18" s="146"/>
      <c r="X18" s="196"/>
      <c r="Y18" s="207"/>
      <c r="Z18" s="208"/>
      <c r="AA18" s="156"/>
      <c r="AB18" s="144"/>
      <c r="AC18" s="144"/>
      <c r="AD18" s="144"/>
      <c r="AE18" s="146"/>
      <c r="AF18" s="146"/>
      <c r="AG18" s="146"/>
      <c r="AH18" s="146"/>
    </row>
    <row r="19" spans="1:34" ht="23.25" customHeight="1" x14ac:dyDescent="0.25">
      <c r="A19" s="138" t="s">
        <v>135</v>
      </c>
      <c r="B19" s="128" t="s">
        <v>136</v>
      </c>
      <c r="C19" s="147"/>
      <c r="D19" s="135" t="s">
        <v>124</v>
      </c>
      <c r="E19" s="130"/>
      <c r="F19" s="130"/>
      <c r="G19" s="239"/>
      <c r="H19" s="240"/>
      <c r="I19" s="164">
        <v>6</v>
      </c>
      <c r="J19" s="125"/>
      <c r="K19" s="125">
        <v>23</v>
      </c>
      <c r="L19" s="125"/>
      <c r="M19" s="125"/>
      <c r="N19" s="165"/>
      <c r="O19" s="173"/>
      <c r="P19" s="174"/>
      <c r="Q19" s="156"/>
      <c r="R19" s="144"/>
      <c r="S19" s="144"/>
      <c r="T19" s="144"/>
      <c r="U19" s="146"/>
      <c r="V19" s="146"/>
      <c r="W19" s="146"/>
      <c r="X19" s="196"/>
      <c r="Y19" s="207"/>
      <c r="Z19" s="208"/>
      <c r="AA19" s="156"/>
      <c r="AB19" s="144"/>
      <c r="AC19" s="144"/>
      <c r="AD19" s="144"/>
      <c r="AE19" s="146"/>
      <c r="AF19" s="146"/>
      <c r="AG19" s="146"/>
      <c r="AH19" s="146"/>
    </row>
    <row r="20" spans="1:34" ht="23.25" customHeight="1" x14ac:dyDescent="0.25">
      <c r="A20" s="133" t="s">
        <v>166</v>
      </c>
      <c r="B20" s="191" t="s">
        <v>36</v>
      </c>
      <c r="C20" s="232" t="s">
        <v>109</v>
      </c>
      <c r="D20" s="123" t="s">
        <v>123</v>
      </c>
      <c r="E20" s="129"/>
      <c r="F20" s="129"/>
      <c r="G20" s="235">
        <v>5</v>
      </c>
      <c r="H20" s="236">
        <v>5</v>
      </c>
      <c r="I20" s="161">
        <v>13</v>
      </c>
      <c r="J20" s="124"/>
      <c r="K20" s="124">
        <v>47</v>
      </c>
      <c r="L20" s="124"/>
      <c r="M20" s="124"/>
      <c r="N20" s="162"/>
      <c r="O20" s="228" t="s">
        <v>159</v>
      </c>
      <c r="P20" s="229" t="s">
        <v>159</v>
      </c>
      <c r="Q20" s="156">
        <v>100</v>
      </c>
      <c r="R20" s="144" t="s">
        <v>77</v>
      </c>
      <c r="S20" s="144" t="s">
        <v>86</v>
      </c>
      <c r="T20" s="144"/>
      <c r="U20" s="146">
        <v>100</v>
      </c>
      <c r="V20" s="146" t="s">
        <v>80</v>
      </c>
      <c r="W20" s="146" t="s">
        <v>81</v>
      </c>
      <c r="X20" s="196" t="s">
        <v>100</v>
      </c>
      <c r="Y20" s="228" t="s">
        <v>174</v>
      </c>
      <c r="Z20" s="229" t="str">
        <f>+Y20</f>
        <v>DM / mail ou plateforme EXAMS</v>
      </c>
      <c r="AA20" s="156">
        <v>100</v>
      </c>
      <c r="AB20" s="144" t="s">
        <v>80</v>
      </c>
      <c r="AC20" s="144" t="s">
        <v>81</v>
      </c>
      <c r="AD20" s="144" t="s">
        <v>100</v>
      </c>
      <c r="AE20" s="146">
        <v>100</v>
      </c>
      <c r="AF20" s="146" t="s">
        <v>80</v>
      </c>
      <c r="AG20" s="146" t="s">
        <v>81</v>
      </c>
      <c r="AH20" s="146" t="s">
        <v>100</v>
      </c>
    </row>
    <row r="21" spans="1:34" ht="23.25" customHeight="1" x14ac:dyDescent="0.25">
      <c r="A21" s="138" t="s">
        <v>138</v>
      </c>
      <c r="B21" s="136" t="s">
        <v>139</v>
      </c>
      <c r="C21" s="147"/>
      <c r="D21" s="135" t="s">
        <v>124</v>
      </c>
      <c r="E21" s="130"/>
      <c r="F21" s="130"/>
      <c r="G21" s="237"/>
      <c r="H21" s="238"/>
      <c r="I21" s="164">
        <v>6</v>
      </c>
      <c r="J21" s="125"/>
      <c r="K21" s="125">
        <v>14</v>
      </c>
      <c r="L21" s="125"/>
      <c r="M21" s="125"/>
      <c r="N21" s="165"/>
      <c r="O21" s="173"/>
      <c r="P21" s="174"/>
      <c r="Q21" s="156"/>
      <c r="R21" s="144"/>
      <c r="S21" s="144"/>
      <c r="T21" s="144"/>
      <c r="U21" s="146"/>
      <c r="V21" s="146"/>
      <c r="W21" s="146"/>
      <c r="X21" s="196"/>
      <c r="Y21" s="207"/>
      <c r="Z21" s="208"/>
      <c r="AA21" s="156"/>
      <c r="AB21" s="144"/>
      <c r="AC21" s="144"/>
      <c r="AD21" s="144"/>
      <c r="AE21" s="146"/>
      <c r="AF21" s="146"/>
      <c r="AG21" s="146"/>
      <c r="AH21" s="146"/>
    </row>
    <row r="22" spans="1:34" ht="23.25" customHeight="1" x14ac:dyDescent="0.25">
      <c r="A22" s="138" t="s">
        <v>141</v>
      </c>
      <c r="B22" s="128" t="s">
        <v>140</v>
      </c>
      <c r="C22" s="147"/>
      <c r="D22" s="135" t="s">
        <v>124</v>
      </c>
      <c r="E22" s="130"/>
      <c r="F22" s="130"/>
      <c r="G22" s="239"/>
      <c r="H22" s="240"/>
      <c r="I22" s="164">
        <v>7</v>
      </c>
      <c r="J22" s="125"/>
      <c r="K22" s="125">
        <v>33</v>
      </c>
      <c r="L22" s="125"/>
      <c r="M22" s="125"/>
      <c r="N22" s="165"/>
      <c r="O22" s="173"/>
      <c r="P22" s="174"/>
      <c r="Q22" s="156"/>
      <c r="R22" s="144"/>
      <c r="S22" s="144"/>
      <c r="T22" s="144"/>
      <c r="U22" s="146"/>
      <c r="V22" s="146"/>
      <c r="W22" s="146"/>
      <c r="X22" s="196"/>
      <c r="Y22" s="207"/>
      <c r="Z22" s="208"/>
      <c r="AA22" s="156"/>
      <c r="AB22" s="144"/>
      <c r="AC22" s="144"/>
      <c r="AD22" s="144"/>
      <c r="AE22" s="146"/>
      <c r="AF22" s="146"/>
      <c r="AG22" s="146"/>
      <c r="AH22" s="146"/>
    </row>
    <row r="23" spans="1:34" ht="31.5" customHeight="1" x14ac:dyDescent="0.25">
      <c r="A23" s="133" t="s">
        <v>167</v>
      </c>
      <c r="B23" s="191" t="s">
        <v>38</v>
      </c>
      <c r="C23" s="232" t="s">
        <v>170</v>
      </c>
      <c r="D23" s="123" t="s">
        <v>123</v>
      </c>
      <c r="E23" s="129"/>
      <c r="F23" s="129"/>
      <c r="G23" s="235">
        <v>5</v>
      </c>
      <c r="H23" s="236">
        <v>5</v>
      </c>
      <c r="I23" s="161"/>
      <c r="J23" s="124"/>
      <c r="K23" s="124">
        <v>31</v>
      </c>
      <c r="L23" s="124"/>
      <c r="M23" s="124">
        <v>29</v>
      </c>
      <c r="N23" s="162"/>
      <c r="O23" s="228" t="s">
        <v>159</v>
      </c>
      <c r="P23" s="229" t="s">
        <v>159</v>
      </c>
      <c r="Q23" s="156">
        <v>100</v>
      </c>
      <c r="R23" s="144" t="s">
        <v>77</v>
      </c>
      <c r="S23" s="144" t="s">
        <v>83</v>
      </c>
      <c r="T23" s="144"/>
      <c r="U23" s="146">
        <v>100</v>
      </c>
      <c r="V23" s="146" t="s">
        <v>80</v>
      </c>
      <c r="W23" s="146" t="s">
        <v>78</v>
      </c>
      <c r="X23" s="196" t="s">
        <v>101</v>
      </c>
      <c r="Y23" s="228" t="s">
        <v>174</v>
      </c>
      <c r="Z23" s="229" t="str">
        <f>+Y23</f>
        <v>DM / mail ou plateforme EXAMS</v>
      </c>
      <c r="AA23" s="156">
        <v>100</v>
      </c>
      <c r="AB23" s="144" t="s">
        <v>80</v>
      </c>
      <c r="AC23" s="144" t="s">
        <v>78</v>
      </c>
      <c r="AD23" s="144" t="s">
        <v>101</v>
      </c>
      <c r="AE23" s="146">
        <v>100</v>
      </c>
      <c r="AF23" s="146" t="s">
        <v>80</v>
      </c>
      <c r="AG23" s="146" t="s">
        <v>78</v>
      </c>
      <c r="AH23" s="146" t="s">
        <v>101</v>
      </c>
    </row>
    <row r="24" spans="1:34" ht="23.25" customHeight="1" x14ac:dyDescent="0.25">
      <c r="A24" s="138" t="s">
        <v>176</v>
      </c>
      <c r="B24" s="136" t="s">
        <v>142</v>
      </c>
      <c r="C24" s="147"/>
      <c r="D24" s="135" t="s">
        <v>124</v>
      </c>
      <c r="E24" s="130"/>
      <c r="F24" s="130"/>
      <c r="G24" s="237"/>
      <c r="H24" s="238"/>
      <c r="I24" s="164"/>
      <c r="J24" s="125"/>
      <c r="K24" s="125">
        <v>20</v>
      </c>
      <c r="L24" s="125"/>
      <c r="M24" s="125">
        <v>10</v>
      </c>
      <c r="N24" s="165"/>
      <c r="O24" s="173"/>
      <c r="P24" s="174"/>
      <c r="Q24" s="156"/>
      <c r="R24" s="144"/>
      <c r="S24" s="144"/>
      <c r="T24" s="144"/>
      <c r="U24" s="146"/>
      <c r="V24" s="146"/>
      <c r="W24" s="146"/>
      <c r="X24" s="196"/>
      <c r="Y24" s="207"/>
      <c r="Z24" s="208"/>
      <c r="AA24" s="156"/>
      <c r="AB24" s="144"/>
      <c r="AC24" s="144"/>
      <c r="AD24" s="144"/>
      <c r="AE24" s="146"/>
      <c r="AF24" s="146"/>
      <c r="AG24" s="146"/>
      <c r="AH24" s="146"/>
    </row>
    <row r="25" spans="1:34" ht="23.25" customHeight="1" x14ac:dyDescent="0.25">
      <c r="A25" s="138" t="s">
        <v>177</v>
      </c>
      <c r="B25" s="128" t="s">
        <v>143</v>
      </c>
      <c r="C25" s="147"/>
      <c r="D25" s="135" t="s">
        <v>124</v>
      </c>
      <c r="E25" s="130"/>
      <c r="F25" s="130"/>
      <c r="G25" s="239"/>
      <c r="H25" s="240"/>
      <c r="I25" s="164"/>
      <c r="J25" s="125"/>
      <c r="K25" s="125">
        <v>11</v>
      </c>
      <c r="L25" s="125"/>
      <c r="M25" s="125">
        <v>19</v>
      </c>
      <c r="N25" s="165"/>
      <c r="O25" s="173"/>
      <c r="P25" s="174"/>
      <c r="Q25" s="156"/>
      <c r="R25" s="144"/>
      <c r="S25" s="144"/>
      <c r="T25" s="144"/>
      <c r="U25" s="146"/>
      <c r="V25" s="146"/>
      <c r="W25" s="146"/>
      <c r="X25" s="196"/>
      <c r="Y25" s="207"/>
      <c r="Z25" s="208"/>
      <c r="AA25" s="156"/>
      <c r="AB25" s="144"/>
      <c r="AC25" s="144"/>
      <c r="AD25" s="144"/>
      <c r="AE25" s="146"/>
      <c r="AF25" s="146"/>
      <c r="AG25" s="146"/>
      <c r="AH25" s="146"/>
    </row>
    <row r="26" spans="1:34" ht="23.25" customHeight="1" x14ac:dyDescent="0.25">
      <c r="A26" s="133" t="s">
        <v>168</v>
      </c>
      <c r="B26" s="191" t="s">
        <v>40</v>
      </c>
      <c r="C26" s="232" t="s">
        <v>110</v>
      </c>
      <c r="D26" s="123" t="s">
        <v>123</v>
      </c>
      <c r="E26" s="129"/>
      <c r="F26" s="129"/>
      <c r="G26" s="235">
        <v>5</v>
      </c>
      <c r="H26" s="236">
        <v>5</v>
      </c>
      <c r="I26" s="161"/>
      <c r="J26" s="124"/>
      <c r="K26" s="124">
        <v>42</v>
      </c>
      <c r="L26" s="124"/>
      <c r="M26" s="124">
        <v>18</v>
      </c>
      <c r="N26" s="162"/>
      <c r="O26" s="228" t="s">
        <v>159</v>
      </c>
      <c r="P26" s="229" t="s">
        <v>159</v>
      </c>
      <c r="Q26" s="156">
        <v>100</v>
      </c>
      <c r="R26" s="144" t="s">
        <v>77</v>
      </c>
      <c r="S26" s="144" t="s">
        <v>85</v>
      </c>
      <c r="T26" s="144"/>
      <c r="U26" s="146">
        <v>100</v>
      </c>
      <c r="V26" s="146" t="s">
        <v>80</v>
      </c>
      <c r="W26" s="146" t="s">
        <v>81</v>
      </c>
      <c r="X26" s="196" t="s">
        <v>100</v>
      </c>
      <c r="Y26" s="228" t="s">
        <v>174</v>
      </c>
      <c r="Z26" s="229" t="str">
        <f>+Y26</f>
        <v>DM / mail ou plateforme EXAMS</v>
      </c>
      <c r="AA26" s="156">
        <v>100</v>
      </c>
      <c r="AB26" s="144" t="s">
        <v>80</v>
      </c>
      <c r="AC26" s="144" t="s">
        <v>81</v>
      </c>
      <c r="AD26" s="144" t="s">
        <v>100</v>
      </c>
      <c r="AE26" s="146">
        <v>100</v>
      </c>
      <c r="AF26" s="146" t="s">
        <v>80</v>
      </c>
      <c r="AG26" s="146" t="s">
        <v>81</v>
      </c>
      <c r="AH26" s="146" t="s">
        <v>100</v>
      </c>
    </row>
    <row r="27" spans="1:34" ht="23.25" customHeight="1" x14ac:dyDescent="0.25">
      <c r="A27" s="138" t="s">
        <v>144</v>
      </c>
      <c r="B27" s="136" t="s">
        <v>146</v>
      </c>
      <c r="C27" s="147"/>
      <c r="D27" s="135" t="s">
        <v>124</v>
      </c>
      <c r="E27" s="130"/>
      <c r="F27" s="130"/>
      <c r="G27" s="237"/>
      <c r="H27" s="238"/>
      <c r="I27" s="164"/>
      <c r="J27" s="125"/>
      <c r="K27" s="125">
        <v>15</v>
      </c>
      <c r="L27" s="125"/>
      <c r="M27" s="125">
        <v>5</v>
      </c>
      <c r="N27" s="165"/>
      <c r="O27" s="173"/>
      <c r="P27" s="174"/>
      <c r="Q27" s="156"/>
      <c r="R27" s="144"/>
      <c r="S27" s="144"/>
      <c r="T27" s="144"/>
      <c r="U27" s="146"/>
      <c r="V27" s="146"/>
      <c r="W27" s="146"/>
      <c r="X27" s="196"/>
      <c r="Y27" s="207"/>
      <c r="Z27" s="208"/>
      <c r="AA27" s="156"/>
      <c r="AB27" s="144"/>
      <c r="AC27" s="144"/>
      <c r="AD27" s="144"/>
      <c r="AE27" s="146"/>
      <c r="AF27" s="146"/>
      <c r="AG27" s="146"/>
      <c r="AH27" s="146"/>
    </row>
    <row r="28" spans="1:34" ht="23.25" customHeight="1" x14ac:dyDescent="0.25">
      <c r="A28" s="138" t="s">
        <v>145</v>
      </c>
      <c r="B28" s="128" t="s">
        <v>147</v>
      </c>
      <c r="C28" s="147"/>
      <c r="D28" s="135" t="s">
        <v>124</v>
      </c>
      <c r="E28" s="130"/>
      <c r="F28" s="130"/>
      <c r="G28" s="239"/>
      <c r="H28" s="240"/>
      <c r="I28" s="164"/>
      <c r="J28" s="125"/>
      <c r="K28" s="125">
        <v>27</v>
      </c>
      <c r="L28" s="125"/>
      <c r="M28" s="125">
        <v>13</v>
      </c>
      <c r="N28" s="165"/>
      <c r="O28" s="173"/>
      <c r="P28" s="174"/>
      <c r="Q28" s="156"/>
      <c r="R28" s="144"/>
      <c r="S28" s="144"/>
      <c r="T28" s="144"/>
      <c r="U28" s="146"/>
      <c r="V28" s="146"/>
      <c r="W28" s="146"/>
      <c r="X28" s="196"/>
      <c r="Y28" s="207"/>
      <c r="Z28" s="208"/>
      <c r="AA28" s="156"/>
      <c r="AB28" s="144"/>
      <c r="AC28" s="144"/>
      <c r="AD28" s="144"/>
      <c r="AE28" s="146"/>
      <c r="AF28" s="146"/>
      <c r="AG28" s="146"/>
      <c r="AH28" s="146"/>
    </row>
    <row r="29" spans="1:34" ht="23.25" customHeight="1" x14ac:dyDescent="0.25">
      <c r="A29" s="133" t="s">
        <v>148</v>
      </c>
      <c r="B29" s="191" t="s">
        <v>53</v>
      </c>
      <c r="C29" s="232" t="s">
        <v>114</v>
      </c>
      <c r="D29" s="123" t="s">
        <v>123</v>
      </c>
      <c r="E29" s="129"/>
      <c r="F29" s="129"/>
      <c r="G29" s="235">
        <v>5</v>
      </c>
      <c r="H29" s="236">
        <v>5</v>
      </c>
      <c r="I29" s="161">
        <v>13</v>
      </c>
      <c r="J29" s="124"/>
      <c r="K29" s="124">
        <v>34</v>
      </c>
      <c r="L29" s="124"/>
      <c r="M29" s="124">
        <v>3</v>
      </c>
      <c r="N29" s="162"/>
      <c r="O29" s="228" t="s">
        <v>159</v>
      </c>
      <c r="P29" s="229" t="s">
        <v>159</v>
      </c>
      <c r="Q29" s="156">
        <v>100</v>
      </c>
      <c r="R29" s="144" t="s">
        <v>77</v>
      </c>
      <c r="S29" s="144" t="s">
        <v>83</v>
      </c>
      <c r="T29" s="144"/>
      <c r="U29" s="146">
        <v>100</v>
      </c>
      <c r="V29" s="146" t="s">
        <v>80</v>
      </c>
      <c r="W29" s="146" t="s">
        <v>78</v>
      </c>
      <c r="X29" s="196" t="s">
        <v>101</v>
      </c>
      <c r="Y29" s="228" t="s">
        <v>174</v>
      </c>
      <c r="Z29" s="229" t="str">
        <f>+Y29</f>
        <v>DM / mail ou plateforme EXAMS</v>
      </c>
      <c r="AA29" s="156">
        <v>100</v>
      </c>
      <c r="AB29" s="144" t="s">
        <v>80</v>
      </c>
      <c r="AC29" s="144" t="s">
        <v>78</v>
      </c>
      <c r="AD29" s="144" t="s">
        <v>101</v>
      </c>
      <c r="AE29" s="146">
        <v>100</v>
      </c>
      <c r="AF29" s="146" t="s">
        <v>80</v>
      </c>
      <c r="AG29" s="146" t="s">
        <v>78</v>
      </c>
      <c r="AH29" s="146" t="s">
        <v>101</v>
      </c>
    </row>
    <row r="30" spans="1:34" ht="23.25" customHeight="1" x14ac:dyDescent="0.25">
      <c r="A30" s="138" t="s">
        <v>150</v>
      </c>
      <c r="B30" s="136" t="s">
        <v>54</v>
      </c>
      <c r="C30" s="147" t="s">
        <v>116</v>
      </c>
      <c r="D30" s="135" t="s">
        <v>124</v>
      </c>
      <c r="E30" s="130"/>
      <c r="F30" s="130"/>
      <c r="G30" s="237"/>
      <c r="H30" s="238"/>
      <c r="I30" s="164">
        <v>7</v>
      </c>
      <c r="J30" s="125"/>
      <c r="K30" s="125">
        <v>23</v>
      </c>
      <c r="L30" s="125"/>
      <c r="M30" s="125"/>
      <c r="N30" s="165"/>
      <c r="O30" s="173"/>
      <c r="P30" s="174"/>
      <c r="Q30" s="156"/>
      <c r="R30" s="144"/>
      <c r="S30" s="144"/>
      <c r="T30" s="144"/>
      <c r="U30" s="146"/>
      <c r="V30" s="146"/>
      <c r="W30" s="146"/>
      <c r="X30" s="196"/>
      <c r="Y30" s="207"/>
      <c r="Z30" s="208"/>
      <c r="AA30" s="156"/>
      <c r="AB30" s="144"/>
      <c r="AC30" s="144"/>
      <c r="AD30" s="144"/>
      <c r="AE30" s="146"/>
      <c r="AF30" s="146"/>
      <c r="AG30" s="146"/>
      <c r="AH30" s="146"/>
    </row>
    <row r="31" spans="1:34" ht="23.25" customHeight="1" x14ac:dyDescent="0.25">
      <c r="A31" s="138" t="s">
        <v>151</v>
      </c>
      <c r="B31" s="128" t="s">
        <v>152</v>
      </c>
      <c r="C31" s="147"/>
      <c r="D31" s="135" t="s">
        <v>124</v>
      </c>
      <c r="E31" s="130"/>
      <c r="F31" s="130"/>
      <c r="G31" s="239"/>
      <c r="H31" s="240"/>
      <c r="I31" s="164">
        <v>6</v>
      </c>
      <c r="J31" s="125"/>
      <c r="K31" s="125">
        <v>11</v>
      </c>
      <c r="L31" s="125"/>
      <c r="M31" s="125">
        <v>3</v>
      </c>
      <c r="N31" s="165"/>
      <c r="O31" s="173"/>
      <c r="P31" s="174"/>
      <c r="Q31" s="156"/>
      <c r="R31" s="144"/>
      <c r="S31" s="144"/>
      <c r="T31" s="144"/>
      <c r="U31" s="146"/>
      <c r="V31" s="146"/>
      <c r="W31" s="146"/>
      <c r="X31" s="196"/>
      <c r="Y31" s="207"/>
      <c r="Z31" s="208"/>
      <c r="AA31" s="156"/>
      <c r="AB31" s="144"/>
      <c r="AC31" s="144"/>
      <c r="AD31" s="144"/>
      <c r="AE31" s="146"/>
      <c r="AF31" s="146"/>
      <c r="AG31" s="146"/>
      <c r="AH31" s="146"/>
    </row>
    <row r="32" spans="1:34" ht="23.25" customHeight="1" x14ac:dyDescent="0.25">
      <c r="A32" s="133" t="s">
        <v>149</v>
      </c>
      <c r="B32" s="191" t="s">
        <v>56</v>
      </c>
      <c r="C32" s="232" t="s">
        <v>117</v>
      </c>
      <c r="D32" s="123" t="s">
        <v>123</v>
      </c>
      <c r="E32" s="129"/>
      <c r="F32" s="129"/>
      <c r="G32" s="235">
        <v>4</v>
      </c>
      <c r="H32" s="236">
        <v>4</v>
      </c>
      <c r="I32" s="161">
        <v>7</v>
      </c>
      <c r="J32" s="124"/>
      <c r="K32" s="124">
        <v>33</v>
      </c>
      <c r="L32" s="124"/>
      <c r="M32" s="124"/>
      <c r="N32" s="162"/>
      <c r="O32" s="228" t="s">
        <v>159</v>
      </c>
      <c r="P32" s="229" t="s">
        <v>159</v>
      </c>
      <c r="Q32" s="156">
        <v>100</v>
      </c>
      <c r="R32" s="144" t="s">
        <v>77</v>
      </c>
      <c r="S32" s="144" t="s">
        <v>86</v>
      </c>
      <c r="T32" s="144"/>
      <c r="U32" s="146">
        <v>100</v>
      </c>
      <c r="V32" s="146" t="s">
        <v>80</v>
      </c>
      <c r="W32" s="146" t="s">
        <v>81</v>
      </c>
      <c r="X32" s="196" t="s">
        <v>100</v>
      </c>
      <c r="Y32" s="228" t="s">
        <v>174</v>
      </c>
      <c r="Z32" s="229" t="str">
        <f>+Y32</f>
        <v>DM / mail ou plateforme EXAMS</v>
      </c>
      <c r="AA32" s="156">
        <v>100</v>
      </c>
      <c r="AB32" s="144" t="s">
        <v>80</v>
      </c>
      <c r="AC32" s="144" t="s">
        <v>81</v>
      </c>
      <c r="AD32" s="144" t="s">
        <v>100</v>
      </c>
      <c r="AE32" s="146">
        <v>100</v>
      </c>
      <c r="AF32" s="146" t="s">
        <v>80</v>
      </c>
      <c r="AG32" s="146" t="s">
        <v>81</v>
      </c>
      <c r="AH32" s="146" t="s">
        <v>100</v>
      </c>
    </row>
    <row r="33" spans="1:34" ht="23.25" customHeight="1" x14ac:dyDescent="0.25">
      <c r="A33" s="138" t="s">
        <v>153</v>
      </c>
      <c r="B33" s="128" t="s">
        <v>155</v>
      </c>
      <c r="C33" s="147"/>
      <c r="D33" s="135" t="s">
        <v>124</v>
      </c>
      <c r="E33" s="130"/>
      <c r="F33" s="130"/>
      <c r="G33" s="239"/>
      <c r="H33" s="240"/>
      <c r="I33" s="164">
        <v>4</v>
      </c>
      <c r="J33" s="125"/>
      <c r="K33" s="125">
        <v>17</v>
      </c>
      <c r="L33" s="125"/>
      <c r="M33" s="125"/>
      <c r="N33" s="165"/>
      <c r="O33" s="173"/>
      <c r="P33" s="174"/>
      <c r="Q33" s="156"/>
      <c r="R33" s="144"/>
      <c r="S33" s="144"/>
      <c r="T33" s="144"/>
      <c r="U33" s="146"/>
      <c r="V33" s="146"/>
      <c r="W33" s="146"/>
      <c r="X33" s="196"/>
      <c r="Y33" s="207"/>
      <c r="Z33" s="208"/>
      <c r="AA33" s="156"/>
      <c r="AB33" s="144"/>
      <c r="AC33" s="144"/>
      <c r="AD33" s="144"/>
      <c r="AE33" s="146"/>
      <c r="AF33" s="146"/>
      <c r="AG33" s="146"/>
      <c r="AH33" s="146"/>
    </row>
    <row r="34" spans="1:34" ht="23.25" customHeight="1" x14ac:dyDescent="0.25">
      <c r="A34" s="138" t="s">
        <v>154</v>
      </c>
      <c r="B34" s="192" t="s">
        <v>156</v>
      </c>
      <c r="C34" s="233"/>
      <c r="D34" s="194" t="s">
        <v>124</v>
      </c>
      <c r="E34" s="193"/>
      <c r="F34" s="193"/>
      <c r="G34" s="241"/>
      <c r="H34" s="242"/>
      <c r="I34" s="171">
        <v>3</v>
      </c>
      <c r="J34" s="195"/>
      <c r="K34" s="195">
        <v>16</v>
      </c>
      <c r="L34" s="195"/>
      <c r="M34" s="195"/>
      <c r="N34" s="172"/>
      <c r="O34" s="175"/>
      <c r="P34" s="176"/>
      <c r="Q34" s="213"/>
      <c r="R34" s="209"/>
      <c r="S34" s="209"/>
      <c r="T34" s="209"/>
      <c r="U34" s="210"/>
      <c r="V34" s="210"/>
      <c r="W34" s="210"/>
      <c r="X34" s="214"/>
      <c r="Y34" s="211"/>
      <c r="Z34" s="212"/>
      <c r="AA34" s="213"/>
      <c r="AB34" s="209"/>
      <c r="AC34" s="209"/>
      <c r="AD34" s="209"/>
      <c r="AE34" s="210"/>
      <c r="AF34" s="210"/>
      <c r="AG34" s="210"/>
      <c r="AH34" s="210"/>
    </row>
    <row r="35" spans="1:34" x14ac:dyDescent="0.25">
      <c r="K35" s="131"/>
      <c r="L35" s="131"/>
      <c r="M35" s="131"/>
      <c r="N35" s="131"/>
      <c r="O35" s="131"/>
      <c r="P35" s="131"/>
    </row>
  </sheetData>
  <mergeCells count="21">
    <mergeCell ref="AA6:AH6"/>
    <mergeCell ref="A1:A3"/>
    <mergeCell ref="B1:B3"/>
    <mergeCell ref="C1:C3"/>
    <mergeCell ref="D1:D3"/>
    <mergeCell ref="E1:E3"/>
    <mergeCell ref="F1:F3"/>
    <mergeCell ref="G1:G3"/>
    <mergeCell ref="H1:H3"/>
    <mergeCell ref="AA1:AH1"/>
    <mergeCell ref="Q2:T2"/>
    <mergeCell ref="U2:X2"/>
    <mergeCell ref="AA2:AD2"/>
    <mergeCell ref="AE2:AH2"/>
    <mergeCell ref="O1:P2"/>
    <mergeCell ref="I2:J2"/>
    <mergeCell ref="K2:L2"/>
    <mergeCell ref="M2:N2"/>
    <mergeCell ref="Y1:Z2"/>
    <mergeCell ref="Q1:X1"/>
    <mergeCell ref="I1:N1"/>
  </mergeCells>
  <dataValidations count="2">
    <dataValidation type="list" allowBlank="1" showInputMessage="1" showErrorMessage="1" sqref="AB7:AB9 R11:R34 V5:V9 R5:R9 AF11:AF34 AB11:AB34 V11:V34 AB5 AF5 AF7:AF9">
      <formula1>mod</formula1>
    </dataValidation>
    <dataValidation type="list" allowBlank="1" showInputMessage="1" showErrorMessage="1" sqref="S5:S9 AG7:AG9 W11:W34 W5:W9 S11:S34 AC11:AC34 AG11:AG34 AG5 AC5 AC7:AC9">
      <formula1>nat</formula1>
    </dataValidation>
  </dataValidations>
  <pageMargins left="0.31496062992125984" right="0.31496062992125984" top="0.35433070866141736" bottom="0.35433070866141736" header="0.31496062992125984" footer="0.31496062992125984"/>
  <pageSetup paperSize="8" scale="62" fitToWidth="2" fitToHeight="2" orientation="landscape" r:id="rId1"/>
  <headerFooter>
    <oddHeader>&amp;R&amp;D</oddHeader>
  </headerFooter>
  <colBreaks count="1" manualBreakCount="1">
    <brk id="16"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53"/>
  <sheetViews>
    <sheetView workbookViewId="0">
      <selection activeCell="B8" sqref="B8"/>
    </sheetView>
  </sheetViews>
  <sheetFormatPr baseColWidth="10" defaultColWidth="11.5703125" defaultRowHeight="15" x14ac:dyDescent="0.25"/>
  <cols>
    <col min="1" max="1" width="11.5703125" style="1" customWidth="1"/>
    <col min="2" max="2" width="67.42578125" style="1" customWidth="1"/>
    <col min="3" max="3" width="11.5703125" style="1" customWidth="1"/>
    <col min="4" max="4" width="8.5703125" style="1" customWidth="1"/>
    <col min="5" max="5" width="8.28515625" style="1" customWidth="1"/>
    <col min="6" max="6" width="15" style="1" customWidth="1"/>
    <col min="7" max="9" width="11.5703125" style="1" customWidth="1"/>
    <col min="10" max="11" width="12.7109375" style="1" customWidth="1"/>
    <col min="12" max="12" width="11.5703125" style="31" customWidth="1"/>
    <col min="13" max="13" width="11.5703125" style="32" customWidth="1"/>
    <col min="14" max="23" width="11.5703125" style="33" customWidth="1"/>
    <col min="24" max="231" width="11.5703125" style="1" customWidth="1"/>
    <col min="232" max="16384" width="11.5703125" style="2"/>
  </cols>
  <sheetData>
    <row r="1" spans="1:23" ht="51" customHeight="1" x14ac:dyDescent="0.25">
      <c r="A1" s="294" t="s">
        <v>0</v>
      </c>
      <c r="B1" s="294" t="s">
        <v>1</v>
      </c>
      <c r="C1" s="294" t="s">
        <v>99</v>
      </c>
      <c r="D1" s="294" t="s">
        <v>2</v>
      </c>
      <c r="E1" s="294" t="s">
        <v>3</v>
      </c>
      <c r="F1" s="294" t="s">
        <v>4</v>
      </c>
      <c r="G1" s="294" t="s">
        <v>5</v>
      </c>
      <c r="H1" s="300" t="s">
        <v>6</v>
      </c>
      <c r="I1" s="301"/>
      <c r="J1" s="301"/>
      <c r="K1" s="302"/>
      <c r="L1" s="303" t="s">
        <v>7</v>
      </c>
      <c r="M1" s="304"/>
      <c r="N1" s="304"/>
      <c r="O1" s="304"/>
      <c r="P1" s="303" t="s">
        <v>8</v>
      </c>
      <c r="Q1" s="304"/>
      <c r="R1" s="304"/>
      <c r="S1" s="304"/>
      <c r="T1" s="303" t="s">
        <v>9</v>
      </c>
      <c r="U1" s="304"/>
      <c r="V1" s="304"/>
      <c r="W1" s="304"/>
    </row>
    <row r="2" spans="1:23" ht="51" customHeight="1" x14ac:dyDescent="0.25">
      <c r="A2" s="295"/>
      <c r="B2" s="295"/>
      <c r="C2" s="295"/>
      <c r="D2" s="295"/>
      <c r="E2" s="295"/>
      <c r="F2" s="295"/>
      <c r="G2" s="295"/>
      <c r="H2" s="294" t="s">
        <v>10</v>
      </c>
      <c r="I2" s="294" t="s">
        <v>11</v>
      </c>
      <c r="J2" s="288" t="s">
        <v>12</v>
      </c>
      <c r="K2" s="290" t="s">
        <v>13</v>
      </c>
      <c r="L2" s="292" t="s">
        <v>14</v>
      </c>
      <c r="M2" s="292" t="s">
        <v>15</v>
      </c>
      <c r="N2" s="286" t="s">
        <v>16</v>
      </c>
      <c r="O2" s="286" t="s">
        <v>17</v>
      </c>
      <c r="P2" s="286" t="s">
        <v>14</v>
      </c>
      <c r="Q2" s="286" t="s">
        <v>15</v>
      </c>
      <c r="R2" s="286" t="s">
        <v>16</v>
      </c>
      <c r="S2" s="286" t="s">
        <v>17</v>
      </c>
      <c r="T2" s="286" t="s">
        <v>14</v>
      </c>
      <c r="U2" s="286" t="s">
        <v>15</v>
      </c>
      <c r="V2" s="286" t="s">
        <v>16</v>
      </c>
      <c r="W2" s="286" t="s">
        <v>17</v>
      </c>
    </row>
    <row r="3" spans="1:23" ht="34.5" customHeight="1" x14ac:dyDescent="0.25">
      <c r="A3" s="296"/>
      <c r="B3" s="296"/>
      <c r="C3" s="296"/>
      <c r="D3" s="296"/>
      <c r="E3" s="296"/>
      <c r="F3" s="296"/>
      <c r="G3" s="296"/>
      <c r="H3" s="296"/>
      <c r="I3" s="296"/>
      <c r="J3" s="289"/>
      <c r="K3" s="291"/>
      <c r="L3" s="293"/>
      <c r="M3" s="293"/>
      <c r="N3" s="286"/>
      <c r="O3" s="286"/>
      <c r="P3" s="287"/>
      <c r="Q3" s="287"/>
      <c r="R3" s="286"/>
      <c r="S3" s="286"/>
      <c r="T3" s="287"/>
      <c r="U3" s="287"/>
      <c r="V3" s="286"/>
      <c r="W3" s="286"/>
    </row>
    <row r="4" spans="1:23" ht="17.100000000000001" customHeight="1" x14ac:dyDescent="0.2">
      <c r="A4" s="3"/>
      <c r="B4" s="4" t="s">
        <v>18</v>
      </c>
      <c r="C4" s="4" t="s">
        <v>19</v>
      </c>
      <c r="D4" s="5"/>
      <c r="E4" s="5"/>
      <c r="F4" s="6" t="s">
        <v>19</v>
      </c>
      <c r="G4" s="7"/>
      <c r="H4" s="5"/>
      <c r="I4" s="5"/>
      <c r="J4" s="8"/>
      <c r="K4" s="9"/>
      <c r="L4" s="10"/>
      <c r="M4" s="11"/>
      <c r="N4" s="12"/>
      <c r="O4" s="12"/>
      <c r="P4" s="12"/>
      <c r="Q4" s="12"/>
      <c r="R4" s="12"/>
      <c r="S4" s="12"/>
      <c r="T4" s="12"/>
      <c r="U4" s="12"/>
      <c r="V4" s="12"/>
      <c r="W4" s="12"/>
    </row>
    <row r="5" spans="1:23" ht="16.5" customHeight="1" x14ac:dyDescent="0.2">
      <c r="A5" s="3"/>
      <c r="B5" s="82"/>
      <c r="C5" s="3"/>
      <c r="D5" s="64"/>
      <c r="E5" s="64"/>
      <c r="F5" s="5"/>
      <c r="G5" s="13"/>
      <c r="H5" s="5"/>
      <c r="I5" s="5"/>
      <c r="J5" s="8"/>
      <c r="K5" s="9"/>
      <c r="L5" s="14"/>
      <c r="M5" s="11"/>
      <c r="N5" s="12"/>
      <c r="O5" s="12"/>
      <c r="P5" s="12"/>
      <c r="Q5" s="12"/>
      <c r="R5" s="12"/>
      <c r="S5" s="12"/>
      <c r="T5" s="12"/>
      <c r="U5" s="12"/>
      <c r="V5" s="12"/>
      <c r="W5" s="12"/>
    </row>
    <row r="6" spans="1:23" ht="23.25" customHeight="1" x14ac:dyDescent="0.25">
      <c r="A6" s="79" t="s">
        <v>27</v>
      </c>
      <c r="B6" s="88" t="s">
        <v>28</v>
      </c>
      <c r="C6" s="89" t="str">
        <f>'M3C 2021-22 LP GEDT FI+FC HYP2'!C11</f>
        <v>LLF1X10</v>
      </c>
      <c r="D6" s="90" t="s">
        <v>45</v>
      </c>
      <c r="E6" s="90" t="s">
        <v>45</v>
      </c>
      <c r="F6" s="91" t="s">
        <v>49</v>
      </c>
      <c r="G6" s="92">
        <v>32</v>
      </c>
      <c r="H6" s="93">
        <f>'M3C 2021-22 LP GEDT FI+FC HYP2'!I11</f>
        <v>21</v>
      </c>
      <c r="I6" s="94">
        <f>'M3C 2021-22 LP GEDT FI+FC HYP2'!K11</f>
        <v>34</v>
      </c>
      <c r="J6" s="93">
        <f>'M3C 2021-22 LP GEDT FI+FC HYP2'!N11</f>
        <v>0</v>
      </c>
      <c r="K6" s="95">
        <f t="shared" ref="K6:K22" si="0">O6+S6+W6</f>
        <v>58</v>
      </c>
      <c r="L6" s="67">
        <v>1.5</v>
      </c>
      <c r="M6" s="68">
        <v>1</v>
      </c>
      <c r="N6" s="93">
        <v>16</v>
      </c>
      <c r="O6" s="68">
        <f t="shared" ref="O6:O35" si="1">N6*L6</f>
        <v>24</v>
      </c>
      <c r="P6" s="68">
        <v>1</v>
      </c>
      <c r="Q6" s="68">
        <v>1</v>
      </c>
      <c r="R6" s="94">
        <v>34</v>
      </c>
      <c r="S6" s="68">
        <f t="shared" ref="S6:S22" si="2">Q6*R6</f>
        <v>34</v>
      </c>
      <c r="T6" s="69"/>
      <c r="U6" s="70"/>
      <c r="V6" s="70"/>
      <c r="W6" s="71"/>
    </row>
    <row r="7" spans="1:23" ht="23.25" customHeight="1" x14ac:dyDescent="0.25">
      <c r="A7" s="62"/>
      <c r="B7" s="83" t="e">
        <f>'M3C 2021-22 LP GEDT FI+FC HYP2'!#REF!</f>
        <v>#REF!</v>
      </c>
      <c r="C7" s="72" t="e">
        <f>'M3C 2021-22 LP GEDT FI+FC HYP2'!#REF!</f>
        <v>#REF!</v>
      </c>
      <c r="D7" s="84"/>
      <c r="E7" s="84"/>
      <c r="F7" s="85"/>
      <c r="G7" s="86"/>
      <c r="H7" s="121" t="e">
        <f>'M3C 2021-22 LP GEDT FI+FC HYP2'!#REF!</f>
        <v>#REF!</v>
      </c>
      <c r="I7" s="122" t="e">
        <f>'M3C 2021-22 LP GEDT FI+FC HYP2'!#REF!</f>
        <v>#REF!</v>
      </c>
      <c r="J7" s="121" t="e">
        <f>'M3C 2021-22 LP GEDT FI+FC HYP2'!#REF!</f>
        <v>#REF!</v>
      </c>
      <c r="K7" s="78"/>
      <c r="L7" s="16"/>
      <c r="M7" s="17"/>
      <c r="N7" s="87"/>
      <c r="O7" s="17"/>
      <c r="P7" s="17"/>
      <c r="Q7" s="17"/>
      <c r="R7" s="61"/>
      <c r="S7" s="17"/>
      <c r="T7" s="34"/>
      <c r="U7" s="18"/>
      <c r="V7" s="18"/>
      <c r="W7" s="35"/>
    </row>
    <row r="8" spans="1:23" ht="23.25" customHeight="1" x14ac:dyDescent="0.25">
      <c r="A8" s="62"/>
      <c r="B8" s="83" t="e">
        <f>'M3C 2021-22 LP GEDT FI+FC HYP2'!#REF!</f>
        <v>#REF!</v>
      </c>
      <c r="C8" s="72" t="e">
        <f>'M3C 2021-22 LP GEDT FI+FC HYP2'!#REF!</f>
        <v>#REF!</v>
      </c>
      <c r="D8" s="84"/>
      <c r="E8" s="84"/>
      <c r="F8" s="85"/>
      <c r="G8" s="86"/>
      <c r="H8" s="121" t="e">
        <f>'M3C 2021-22 LP GEDT FI+FC HYP2'!#REF!</f>
        <v>#REF!</v>
      </c>
      <c r="I8" s="122" t="e">
        <f>'M3C 2021-22 LP GEDT FI+FC HYP2'!#REF!</f>
        <v>#REF!</v>
      </c>
      <c r="J8" s="121" t="e">
        <f>'M3C 2021-22 LP GEDT FI+FC HYP2'!#REF!</f>
        <v>#REF!</v>
      </c>
      <c r="K8" s="78"/>
      <c r="L8" s="16"/>
      <c r="M8" s="17"/>
      <c r="N8" s="87"/>
      <c r="O8" s="17"/>
      <c r="P8" s="17"/>
      <c r="Q8" s="17"/>
      <c r="R8" s="61"/>
      <c r="S8" s="17"/>
      <c r="T8" s="34"/>
      <c r="U8" s="18"/>
      <c r="V8" s="18"/>
      <c r="W8" s="35"/>
    </row>
    <row r="9" spans="1:23" ht="23.25" customHeight="1" x14ac:dyDescent="0.25">
      <c r="A9" s="62"/>
      <c r="B9" s="83" t="e">
        <f>'M3C 2021-22 LP GEDT FI+FC HYP2'!#REF!</f>
        <v>#REF!</v>
      </c>
      <c r="C9" s="72" t="e">
        <f>'M3C 2021-22 LP GEDT FI+FC HYP2'!#REF!</f>
        <v>#REF!</v>
      </c>
      <c r="D9" s="84"/>
      <c r="E9" s="84"/>
      <c r="F9" s="85"/>
      <c r="G9" s="86"/>
      <c r="H9" s="121" t="e">
        <f>'M3C 2021-22 LP GEDT FI+FC HYP2'!#REF!</f>
        <v>#REF!</v>
      </c>
      <c r="I9" s="122" t="e">
        <f>'M3C 2021-22 LP GEDT FI+FC HYP2'!#REF!</f>
        <v>#REF!</v>
      </c>
      <c r="J9" s="121" t="e">
        <f>'M3C 2021-22 LP GEDT FI+FC HYP2'!#REF!</f>
        <v>#REF!</v>
      </c>
      <c r="K9" s="78"/>
      <c r="L9" s="16"/>
      <c r="M9" s="17"/>
      <c r="N9" s="87"/>
      <c r="O9" s="17"/>
      <c r="P9" s="17"/>
      <c r="Q9" s="17"/>
      <c r="R9" s="61"/>
      <c r="S9" s="17"/>
      <c r="T9" s="34"/>
      <c r="U9" s="18"/>
      <c r="V9" s="18"/>
      <c r="W9" s="35"/>
    </row>
    <row r="10" spans="1:23" ht="23.25" customHeight="1" x14ac:dyDescent="0.25">
      <c r="A10" s="79" t="s">
        <v>29</v>
      </c>
      <c r="B10" s="88" t="s">
        <v>30</v>
      </c>
      <c r="C10" s="89" t="str">
        <f>'M3C 2021-22 LP GEDT FI+FC HYP2'!C14</f>
        <v>LLF1X20</v>
      </c>
      <c r="D10" s="90" t="s">
        <v>46</v>
      </c>
      <c r="E10" s="90" t="s">
        <v>46</v>
      </c>
      <c r="F10" s="91" t="s">
        <v>50</v>
      </c>
      <c r="G10" s="92">
        <v>32</v>
      </c>
      <c r="H10" s="93">
        <f>'M3C 2021-22 LP GEDT FI+FC HYP2'!I14</f>
        <v>15</v>
      </c>
      <c r="I10" s="94">
        <f>'M3C 2021-22 LP GEDT FI+FC HYP2'!K14</f>
        <v>55</v>
      </c>
      <c r="J10" s="93">
        <f>'M3C 2021-22 LP GEDT FI+FC HYP2'!N14</f>
        <v>0</v>
      </c>
      <c r="K10" s="95">
        <f t="shared" ref="K10:K14" si="3">O10+S10+W10</f>
        <v>81</v>
      </c>
      <c r="L10" s="67">
        <v>1.5</v>
      </c>
      <c r="M10" s="68">
        <v>1</v>
      </c>
      <c r="N10" s="93">
        <v>22</v>
      </c>
      <c r="O10" s="68">
        <f t="shared" ref="O10:O14" si="4">N10*L10</f>
        <v>33</v>
      </c>
      <c r="P10" s="68">
        <v>1</v>
      </c>
      <c r="Q10" s="68">
        <v>1</v>
      </c>
      <c r="R10" s="94">
        <v>48</v>
      </c>
      <c r="S10" s="68">
        <f t="shared" ref="S10:S14" si="5">Q10*R10</f>
        <v>48</v>
      </c>
      <c r="T10" s="69"/>
      <c r="U10" s="68"/>
      <c r="V10" s="96"/>
      <c r="W10" s="71"/>
    </row>
    <row r="11" spans="1:23" ht="23.25" customHeight="1" x14ac:dyDescent="0.25">
      <c r="A11" s="62"/>
      <c r="B11" s="83" t="str">
        <f>'M3C 2021-22 LP GEDT FI+FC HYP2'!B15</f>
        <v>EC 1 : L'hydraulique agricole</v>
      </c>
      <c r="C11" s="72" t="str">
        <f>'M3C 2021-22 LP GEDT FI+FC HYP2'!D15</f>
        <v>EC</v>
      </c>
      <c r="D11" s="84"/>
      <c r="E11" s="84"/>
      <c r="F11" s="85"/>
      <c r="G11" s="86"/>
      <c r="H11" s="121">
        <f>'M3C 2021-22 LP GEDT FI+FC HYP2'!I15</f>
        <v>12</v>
      </c>
      <c r="I11" s="122">
        <f>'M3C 2021-22 LP GEDT FI+FC HYP2'!K15</f>
        <v>28</v>
      </c>
      <c r="J11" s="121">
        <f>'M3C 2021-22 LP GEDT FI+FC HYP2'!N15</f>
        <v>0</v>
      </c>
      <c r="K11" s="78"/>
      <c r="L11" s="16"/>
      <c r="M11" s="17"/>
      <c r="N11" s="87"/>
      <c r="O11" s="17"/>
      <c r="P11" s="17"/>
      <c r="Q11" s="17"/>
      <c r="R11" s="61"/>
      <c r="S11" s="17"/>
      <c r="T11" s="34"/>
      <c r="U11" s="17"/>
      <c r="V11" s="76"/>
      <c r="W11" s="35"/>
    </row>
    <row r="12" spans="1:23" ht="23.25" customHeight="1" x14ac:dyDescent="0.25">
      <c r="A12" s="62"/>
      <c r="B12" s="83" t="str">
        <f>'M3C 2021-22 LP GEDT FI+FC HYP2'!B16</f>
        <v>EC 2 : L'hydraulique urbaine</v>
      </c>
      <c r="C12" s="72" t="str">
        <f>'M3C 2021-22 LP GEDT FI+FC HYP2'!D16</f>
        <v>EC</v>
      </c>
      <c r="D12" s="84"/>
      <c r="E12" s="84"/>
      <c r="F12" s="85"/>
      <c r="G12" s="86"/>
      <c r="H12" s="121">
        <f>'M3C 2021-22 LP GEDT FI+FC HYP2'!I16</f>
        <v>3</v>
      </c>
      <c r="I12" s="122">
        <f>'M3C 2021-22 LP GEDT FI+FC HYP2'!K16</f>
        <v>27</v>
      </c>
      <c r="J12" s="121">
        <f>'M3C 2021-22 LP GEDT FI+FC HYP2'!N16</f>
        <v>0</v>
      </c>
      <c r="K12" s="78"/>
      <c r="L12" s="16"/>
      <c r="M12" s="17"/>
      <c r="N12" s="87"/>
      <c r="O12" s="17"/>
      <c r="P12" s="17"/>
      <c r="Q12" s="17"/>
      <c r="R12" s="61"/>
      <c r="S12" s="17"/>
      <c r="T12" s="34"/>
      <c r="U12" s="17"/>
      <c r="V12" s="77"/>
      <c r="W12" s="35"/>
    </row>
    <row r="13" spans="1:23" ht="23.25" customHeight="1" x14ac:dyDescent="0.25">
      <c r="A13" s="62"/>
      <c r="B13" s="83" t="e">
        <f>'M3C 2021-22 LP GEDT FI+FC HYP2'!#REF!</f>
        <v>#REF!</v>
      </c>
      <c r="C13" s="72" t="e">
        <f>'M3C 2021-22 LP GEDT FI+FC HYP2'!#REF!</f>
        <v>#REF!</v>
      </c>
      <c r="D13" s="84"/>
      <c r="E13" s="84"/>
      <c r="F13" s="85"/>
      <c r="G13" s="86"/>
      <c r="H13" s="121" t="e">
        <f>'M3C 2021-22 LP GEDT FI+FC HYP2'!#REF!</f>
        <v>#REF!</v>
      </c>
      <c r="I13" s="122" t="e">
        <f>'M3C 2021-22 LP GEDT FI+FC HYP2'!#REF!</f>
        <v>#REF!</v>
      </c>
      <c r="J13" s="121" t="e">
        <f>'M3C 2021-22 LP GEDT FI+FC HYP2'!#REF!</f>
        <v>#REF!</v>
      </c>
      <c r="K13" s="78"/>
      <c r="L13" s="16"/>
      <c r="M13" s="17"/>
      <c r="N13" s="87"/>
      <c r="O13" s="17"/>
      <c r="P13" s="17"/>
      <c r="Q13" s="17"/>
      <c r="R13" s="61"/>
      <c r="S13" s="17"/>
      <c r="T13" s="34"/>
      <c r="U13" s="17"/>
      <c r="V13" s="77"/>
      <c r="W13" s="35"/>
    </row>
    <row r="14" spans="1:23" ht="23.25" customHeight="1" x14ac:dyDescent="0.25">
      <c r="A14" s="79" t="s">
        <v>33</v>
      </c>
      <c r="B14" s="88" t="s">
        <v>34</v>
      </c>
      <c r="C14" s="89" t="str">
        <f>'M3C 2021-22 LP GEDT FI+FC HYP2'!C17</f>
        <v>LLF1X30</v>
      </c>
      <c r="D14" s="90" t="s">
        <v>45</v>
      </c>
      <c r="E14" s="90" t="s">
        <v>45</v>
      </c>
      <c r="F14" s="91" t="s">
        <v>49</v>
      </c>
      <c r="G14" s="92">
        <v>32</v>
      </c>
      <c r="H14" s="93">
        <f>'M3C 2021-22 LP GEDT FI+FC HYP2'!I17</f>
        <v>11</v>
      </c>
      <c r="I14" s="94">
        <f>'M3C 2021-22 LP GEDT FI+FC HYP2'!K17</f>
        <v>44</v>
      </c>
      <c r="J14" s="93">
        <f>'M3C 2021-22 LP GEDT FI+FC HYP2'!N17</f>
        <v>0</v>
      </c>
      <c r="K14" s="95">
        <f t="shared" si="3"/>
        <v>55</v>
      </c>
      <c r="L14" s="67">
        <v>1.5</v>
      </c>
      <c r="M14" s="68">
        <v>1</v>
      </c>
      <c r="N14" s="93">
        <v>10</v>
      </c>
      <c r="O14" s="68">
        <f t="shared" si="4"/>
        <v>15</v>
      </c>
      <c r="P14" s="68">
        <v>1</v>
      </c>
      <c r="Q14" s="68">
        <v>1</v>
      </c>
      <c r="R14" s="94">
        <v>40</v>
      </c>
      <c r="S14" s="68">
        <f t="shared" si="5"/>
        <v>40</v>
      </c>
      <c r="T14" s="69"/>
      <c r="U14" s="68"/>
      <c r="V14" s="96"/>
      <c r="W14" s="71"/>
    </row>
    <row r="15" spans="1:23" ht="23.25" customHeight="1" x14ac:dyDescent="0.25">
      <c r="A15" s="62"/>
      <c r="B15" s="83" t="e">
        <f>'M3C 2021-22 LP GEDT FI+FC HYP2'!#REF!</f>
        <v>#REF!</v>
      </c>
      <c r="C15" s="72" t="e">
        <f>'M3C 2021-22 LP GEDT FI+FC HYP2'!#REF!</f>
        <v>#REF!</v>
      </c>
      <c r="D15" s="84"/>
      <c r="E15" s="84"/>
      <c r="F15" s="85"/>
      <c r="G15" s="86"/>
      <c r="H15" s="121" t="e">
        <f>'M3C 2021-22 LP GEDT FI+FC HYP2'!#REF!</f>
        <v>#REF!</v>
      </c>
      <c r="I15" s="122" t="e">
        <f>'M3C 2021-22 LP GEDT FI+FC HYP2'!#REF!</f>
        <v>#REF!</v>
      </c>
      <c r="J15" s="121" t="e">
        <f>'M3C 2021-22 LP GEDT FI+FC HYP2'!#REF!</f>
        <v>#REF!</v>
      </c>
      <c r="K15" s="78"/>
      <c r="L15" s="16"/>
      <c r="M15" s="17"/>
      <c r="N15" s="87"/>
      <c r="O15" s="17"/>
      <c r="P15" s="17"/>
      <c r="Q15" s="17"/>
      <c r="R15" s="61"/>
      <c r="S15" s="17"/>
      <c r="T15" s="34"/>
      <c r="U15" s="18"/>
      <c r="V15" s="18"/>
      <c r="W15" s="35"/>
    </row>
    <row r="16" spans="1:23" ht="23.25" customHeight="1" x14ac:dyDescent="0.25">
      <c r="A16" s="62"/>
      <c r="B16" s="83" t="e">
        <f>'M3C 2021-22 LP GEDT FI+FC HYP2'!#REF!</f>
        <v>#REF!</v>
      </c>
      <c r="C16" s="72" t="e">
        <f>'M3C 2021-22 LP GEDT FI+FC HYP2'!#REF!</f>
        <v>#REF!</v>
      </c>
      <c r="D16" s="84"/>
      <c r="E16" s="84"/>
      <c r="F16" s="85"/>
      <c r="G16" s="86"/>
      <c r="H16" s="121" t="e">
        <f>'M3C 2021-22 LP GEDT FI+FC HYP2'!#REF!</f>
        <v>#REF!</v>
      </c>
      <c r="I16" s="122" t="e">
        <f>'M3C 2021-22 LP GEDT FI+FC HYP2'!#REF!</f>
        <v>#REF!</v>
      </c>
      <c r="J16" s="121" t="e">
        <f>'M3C 2021-22 LP GEDT FI+FC HYP2'!#REF!</f>
        <v>#REF!</v>
      </c>
      <c r="K16" s="78"/>
      <c r="L16" s="16"/>
      <c r="M16" s="17"/>
      <c r="N16" s="87"/>
      <c r="O16" s="17"/>
      <c r="P16" s="17"/>
      <c r="Q16" s="17"/>
      <c r="R16" s="61"/>
      <c r="S16" s="17"/>
      <c r="T16" s="34"/>
      <c r="U16" s="18"/>
      <c r="V16" s="18"/>
      <c r="W16" s="35"/>
    </row>
    <row r="17" spans="1:23" ht="23.25" customHeight="1" x14ac:dyDescent="0.25">
      <c r="A17" s="62"/>
      <c r="B17" s="83" t="e">
        <f>'M3C 2021-22 LP GEDT FI+FC HYP2'!#REF!</f>
        <v>#REF!</v>
      </c>
      <c r="C17" s="72" t="e">
        <f>'M3C 2021-22 LP GEDT FI+FC HYP2'!#REF!</f>
        <v>#REF!</v>
      </c>
      <c r="D17" s="84"/>
      <c r="E17" s="84"/>
      <c r="F17" s="85"/>
      <c r="G17" s="86"/>
      <c r="H17" s="121" t="e">
        <f>'M3C 2021-22 LP GEDT FI+FC HYP2'!#REF!</f>
        <v>#REF!</v>
      </c>
      <c r="I17" s="122" t="e">
        <f>'M3C 2021-22 LP GEDT FI+FC HYP2'!#REF!</f>
        <v>#REF!</v>
      </c>
      <c r="J17" s="121" t="e">
        <f>'M3C 2021-22 LP GEDT FI+FC HYP2'!#REF!</f>
        <v>#REF!</v>
      </c>
      <c r="K17" s="78"/>
      <c r="L17" s="16"/>
      <c r="M17" s="17"/>
      <c r="N17" s="87"/>
      <c r="O17" s="17"/>
      <c r="P17" s="17"/>
      <c r="Q17" s="17"/>
      <c r="R17" s="61"/>
      <c r="S17" s="17"/>
      <c r="T17" s="34"/>
      <c r="U17" s="18"/>
      <c r="V17" s="18"/>
      <c r="W17" s="35"/>
    </row>
    <row r="18" spans="1:23" ht="23.25" customHeight="1" x14ac:dyDescent="0.25">
      <c r="A18" s="79" t="s">
        <v>35</v>
      </c>
      <c r="B18" s="98" t="s">
        <v>36</v>
      </c>
      <c r="C18" s="89" t="str">
        <f>'M3C 2021-22 LP GEDT FI+FC HYP2'!C20</f>
        <v>LLF1X40</v>
      </c>
      <c r="D18" s="90" t="s">
        <v>45</v>
      </c>
      <c r="E18" s="90" t="s">
        <v>45</v>
      </c>
      <c r="F18" s="91" t="s">
        <v>51</v>
      </c>
      <c r="G18" s="92">
        <v>32</v>
      </c>
      <c r="H18" s="93">
        <f>'M3C 2021-22 LP GEDT FI+FC HYP2'!I20</f>
        <v>13</v>
      </c>
      <c r="I18" s="94">
        <f>'M3C 2021-22 LP GEDT FI+FC HYP2'!K20</f>
        <v>47</v>
      </c>
      <c r="J18" s="93">
        <f>'M3C 2021-22 LP GEDT FI+FC HYP2'!N20</f>
        <v>0</v>
      </c>
      <c r="K18" s="95">
        <f t="shared" ref="K18" si="6">O18+S18+W18</f>
        <v>55</v>
      </c>
      <c r="L18" s="67">
        <v>1.5</v>
      </c>
      <c r="M18" s="68">
        <v>1</v>
      </c>
      <c r="N18" s="93">
        <v>10</v>
      </c>
      <c r="O18" s="68">
        <f t="shared" ref="O18" si="7">N18*L18</f>
        <v>15</v>
      </c>
      <c r="P18" s="68">
        <v>1</v>
      </c>
      <c r="Q18" s="68">
        <v>1</v>
      </c>
      <c r="R18" s="94">
        <v>40</v>
      </c>
      <c r="S18" s="68">
        <f t="shared" ref="S18" si="8">Q18*R18</f>
        <v>40</v>
      </c>
      <c r="T18" s="69"/>
      <c r="U18" s="70"/>
      <c r="V18" s="70"/>
      <c r="W18" s="71"/>
    </row>
    <row r="19" spans="1:23" ht="23.25" customHeight="1" x14ac:dyDescent="0.25">
      <c r="A19" s="62"/>
      <c r="B19" s="83" t="e">
        <f>'M3C 2021-22 LP GEDT FI+FC HYP2'!#REF!</f>
        <v>#REF!</v>
      </c>
      <c r="C19" s="72" t="e">
        <f>'M3C 2021-22 LP GEDT FI+FC HYP2'!#REF!</f>
        <v>#REF!</v>
      </c>
      <c r="D19" s="84"/>
      <c r="E19" s="84"/>
      <c r="F19" s="85"/>
      <c r="G19" s="86"/>
      <c r="H19" s="121" t="e">
        <f>'M3C 2021-22 LP GEDT FI+FC HYP2'!#REF!</f>
        <v>#REF!</v>
      </c>
      <c r="I19" s="122" t="e">
        <f>'M3C 2021-22 LP GEDT FI+FC HYP2'!#REF!</f>
        <v>#REF!</v>
      </c>
      <c r="J19" s="121" t="e">
        <f>'M3C 2021-22 LP GEDT FI+FC HYP2'!#REF!</f>
        <v>#REF!</v>
      </c>
      <c r="K19" s="78"/>
      <c r="L19" s="16"/>
      <c r="M19" s="17"/>
      <c r="N19" s="87"/>
      <c r="O19" s="17"/>
      <c r="P19" s="17"/>
      <c r="Q19" s="17"/>
      <c r="R19" s="61"/>
      <c r="S19" s="17"/>
      <c r="T19" s="34"/>
      <c r="U19" s="18"/>
      <c r="V19" s="18"/>
      <c r="W19" s="35"/>
    </row>
    <row r="20" spans="1:23" ht="23.25" customHeight="1" x14ac:dyDescent="0.25">
      <c r="A20" s="62"/>
      <c r="B20" s="83" t="e">
        <f>'M3C 2021-22 LP GEDT FI+FC HYP2'!#REF!</f>
        <v>#REF!</v>
      </c>
      <c r="C20" s="72" t="e">
        <f>'M3C 2021-22 LP GEDT FI+FC HYP2'!#REF!</f>
        <v>#REF!</v>
      </c>
      <c r="D20" s="84"/>
      <c r="E20" s="84"/>
      <c r="F20" s="85"/>
      <c r="G20" s="86"/>
      <c r="H20" s="121" t="e">
        <f>'M3C 2021-22 LP GEDT FI+FC HYP2'!#REF!</f>
        <v>#REF!</v>
      </c>
      <c r="I20" s="122" t="e">
        <f>'M3C 2021-22 LP GEDT FI+FC HYP2'!#REF!</f>
        <v>#REF!</v>
      </c>
      <c r="J20" s="121" t="e">
        <f>'M3C 2021-22 LP GEDT FI+FC HYP2'!#REF!</f>
        <v>#REF!</v>
      </c>
      <c r="K20" s="78"/>
      <c r="L20" s="16"/>
      <c r="M20" s="17"/>
      <c r="N20" s="87"/>
      <c r="O20" s="17"/>
      <c r="P20" s="17"/>
      <c r="Q20" s="17"/>
      <c r="R20" s="61"/>
      <c r="S20" s="17"/>
      <c r="T20" s="34"/>
      <c r="U20" s="18"/>
      <c r="V20" s="18"/>
      <c r="W20" s="35"/>
    </row>
    <row r="21" spans="1:23" ht="23.25" customHeight="1" x14ac:dyDescent="0.25">
      <c r="A21" s="62"/>
      <c r="B21" s="83" t="e">
        <f>'M3C 2021-22 LP GEDT FI+FC HYP2'!#REF!</f>
        <v>#REF!</v>
      </c>
      <c r="C21" s="72" t="e">
        <f>'M3C 2021-22 LP GEDT FI+FC HYP2'!#REF!</f>
        <v>#REF!</v>
      </c>
      <c r="D21" s="84"/>
      <c r="E21" s="84"/>
      <c r="F21" s="85"/>
      <c r="G21" s="86"/>
      <c r="H21" s="121" t="e">
        <f>'M3C 2021-22 LP GEDT FI+FC HYP2'!#REF!</f>
        <v>#REF!</v>
      </c>
      <c r="I21" s="122" t="e">
        <f>'M3C 2021-22 LP GEDT FI+FC HYP2'!#REF!</f>
        <v>#REF!</v>
      </c>
      <c r="J21" s="121" t="e">
        <f>'M3C 2021-22 LP GEDT FI+FC HYP2'!#REF!</f>
        <v>#REF!</v>
      </c>
      <c r="K21" s="78"/>
      <c r="L21" s="16"/>
      <c r="M21" s="17"/>
      <c r="N21" s="87"/>
      <c r="O21" s="17"/>
      <c r="P21" s="17"/>
      <c r="Q21" s="17"/>
      <c r="R21" s="61"/>
      <c r="S21" s="17"/>
      <c r="T21" s="34"/>
      <c r="U21" s="18"/>
      <c r="V21" s="18"/>
      <c r="W21" s="35"/>
    </row>
    <row r="22" spans="1:23" ht="23.25" customHeight="1" x14ac:dyDescent="0.25">
      <c r="A22" s="79" t="s">
        <v>37</v>
      </c>
      <c r="B22" s="88" t="s">
        <v>38</v>
      </c>
      <c r="C22" s="89" t="str">
        <f>'M3C 2021-22 LP GEDT FI+FC HYP2'!C23</f>
        <v>LLF1X50+LLF2X30</v>
      </c>
      <c r="D22" s="90" t="s">
        <v>47</v>
      </c>
      <c r="E22" s="90" t="s">
        <v>47</v>
      </c>
      <c r="F22" s="91" t="s">
        <v>49</v>
      </c>
      <c r="G22" s="92">
        <v>32</v>
      </c>
      <c r="H22" s="93">
        <f>'M3C 2021-22 LP GEDT FI+FC HYP2'!I23</f>
        <v>0</v>
      </c>
      <c r="I22" s="94">
        <f>'M3C 2021-22 LP GEDT FI+FC HYP2'!K23</f>
        <v>31</v>
      </c>
      <c r="J22" s="93">
        <f>'M3C 2021-22 LP GEDT FI+FC HYP2'!N23</f>
        <v>0</v>
      </c>
      <c r="K22" s="95">
        <f t="shared" si="0"/>
        <v>33.333333333333329</v>
      </c>
      <c r="L22" s="67">
        <v>1.5</v>
      </c>
      <c r="M22" s="68">
        <v>1</v>
      </c>
      <c r="N22" s="93">
        <v>0</v>
      </c>
      <c r="O22" s="68">
        <f t="shared" si="1"/>
        <v>0</v>
      </c>
      <c r="P22" s="68">
        <v>1</v>
      </c>
      <c r="Q22" s="68">
        <v>1</v>
      </c>
      <c r="R22" s="94">
        <v>20</v>
      </c>
      <c r="S22" s="68">
        <f t="shared" si="2"/>
        <v>20</v>
      </c>
      <c r="T22" s="69">
        <v>0.66666666666666663</v>
      </c>
      <c r="U22" s="68">
        <v>2</v>
      </c>
      <c r="V22" s="68">
        <v>10</v>
      </c>
      <c r="W22" s="71">
        <f t="shared" ref="W22:W35" si="9">(U22*V22)*T22</f>
        <v>13.333333333333332</v>
      </c>
    </row>
    <row r="23" spans="1:23" ht="23.25" customHeight="1" x14ac:dyDescent="0.25">
      <c r="A23" s="62"/>
      <c r="B23" s="83" t="e">
        <f>'M3C 2021-22 LP GEDT FI+FC HYP2'!#REF!</f>
        <v>#REF!</v>
      </c>
      <c r="C23" s="72" t="e">
        <f>'M3C 2021-22 LP GEDT FI+FC HYP2'!#REF!</f>
        <v>#REF!</v>
      </c>
      <c r="D23" s="84"/>
      <c r="E23" s="84"/>
      <c r="F23" s="85"/>
      <c r="G23" s="86"/>
      <c r="H23" s="121" t="e">
        <f>'M3C 2021-22 LP GEDT FI+FC HYP2'!#REF!</f>
        <v>#REF!</v>
      </c>
      <c r="I23" s="122" t="e">
        <f>'M3C 2021-22 LP GEDT FI+FC HYP2'!#REF!</f>
        <v>#REF!</v>
      </c>
      <c r="J23" s="121" t="e">
        <f>'M3C 2021-22 LP GEDT FI+FC HYP2'!#REF!</f>
        <v>#REF!</v>
      </c>
      <c r="K23" s="78"/>
      <c r="L23" s="16"/>
      <c r="M23" s="17"/>
      <c r="N23" s="87"/>
      <c r="O23" s="17"/>
      <c r="P23" s="17"/>
      <c r="Q23" s="17"/>
      <c r="R23" s="61"/>
      <c r="S23" s="17"/>
      <c r="T23" s="34"/>
      <c r="U23" s="18"/>
      <c r="V23" s="18"/>
      <c r="W23" s="35"/>
    </row>
    <row r="24" spans="1:23" ht="23.25" customHeight="1" x14ac:dyDescent="0.25">
      <c r="A24" s="62"/>
      <c r="B24" s="83" t="e">
        <f>'M3C 2021-22 LP GEDT FI+FC HYP2'!#REF!</f>
        <v>#REF!</v>
      </c>
      <c r="C24" s="72" t="e">
        <f>'M3C 2021-22 LP GEDT FI+FC HYP2'!#REF!</f>
        <v>#REF!</v>
      </c>
      <c r="D24" s="84"/>
      <c r="E24" s="84"/>
      <c r="F24" s="85"/>
      <c r="G24" s="86"/>
      <c r="H24" s="121" t="e">
        <f>'M3C 2021-22 LP GEDT FI+FC HYP2'!#REF!</f>
        <v>#REF!</v>
      </c>
      <c r="I24" s="122" t="e">
        <f>'M3C 2021-22 LP GEDT FI+FC HYP2'!#REF!</f>
        <v>#REF!</v>
      </c>
      <c r="J24" s="121" t="e">
        <f>'M3C 2021-22 LP GEDT FI+FC HYP2'!#REF!</f>
        <v>#REF!</v>
      </c>
      <c r="K24" s="78"/>
      <c r="L24" s="16"/>
      <c r="M24" s="17"/>
      <c r="N24" s="87"/>
      <c r="O24" s="17"/>
      <c r="P24" s="17"/>
      <c r="Q24" s="17"/>
      <c r="R24" s="61"/>
      <c r="S24" s="17"/>
      <c r="T24" s="34"/>
      <c r="U24" s="18"/>
      <c r="V24" s="18"/>
      <c r="W24" s="35"/>
    </row>
    <row r="25" spans="1:23" ht="23.25" customHeight="1" x14ac:dyDescent="0.25">
      <c r="A25" s="62"/>
      <c r="B25" s="83" t="e">
        <f>'M3C 2021-22 LP GEDT FI+FC HYP2'!#REF!</f>
        <v>#REF!</v>
      </c>
      <c r="C25" s="72" t="e">
        <f>'M3C 2021-22 LP GEDT FI+FC HYP2'!#REF!</f>
        <v>#REF!</v>
      </c>
      <c r="D25" s="84"/>
      <c r="E25" s="84"/>
      <c r="F25" s="85"/>
      <c r="G25" s="86"/>
      <c r="H25" s="121" t="e">
        <f>'M3C 2021-22 LP GEDT FI+FC HYP2'!#REF!</f>
        <v>#REF!</v>
      </c>
      <c r="I25" s="122" t="e">
        <f>'M3C 2021-22 LP GEDT FI+FC HYP2'!#REF!</f>
        <v>#REF!</v>
      </c>
      <c r="J25" s="121" t="e">
        <f>'M3C 2021-22 LP GEDT FI+FC HYP2'!#REF!</f>
        <v>#REF!</v>
      </c>
      <c r="K25" s="78"/>
      <c r="L25" s="16"/>
      <c r="M25" s="17"/>
      <c r="N25" s="87"/>
      <c r="O25" s="17"/>
      <c r="P25" s="17"/>
      <c r="Q25" s="17"/>
      <c r="R25" s="61"/>
      <c r="S25" s="17"/>
      <c r="T25" s="34"/>
      <c r="U25" s="18"/>
      <c r="V25" s="18"/>
      <c r="W25" s="35"/>
    </row>
    <row r="26" spans="1:23" ht="23.25" customHeight="1" x14ac:dyDescent="0.25">
      <c r="A26" s="79" t="s">
        <v>39</v>
      </c>
      <c r="B26" s="88" t="s">
        <v>40</v>
      </c>
      <c r="C26" s="89" t="str">
        <f>'M3C 2021-22 LP GEDT FI+FC HYP2'!C26</f>
        <v>LLF1X60</v>
      </c>
      <c r="D26" s="90" t="s">
        <v>45</v>
      </c>
      <c r="E26" s="90" t="s">
        <v>45</v>
      </c>
      <c r="F26" s="91" t="s">
        <v>49</v>
      </c>
      <c r="G26" s="92">
        <v>32</v>
      </c>
      <c r="H26" s="93">
        <f>'M3C 2021-22 LP GEDT FI+FC HYP2'!I26</f>
        <v>0</v>
      </c>
      <c r="I26" s="94">
        <f>'M3C 2021-22 LP GEDT FI+FC HYP2'!K26</f>
        <v>42</v>
      </c>
      <c r="J26" s="93">
        <f>'M3C 2021-22 LP GEDT FI+FC HYP2'!N26</f>
        <v>0</v>
      </c>
      <c r="K26" s="95">
        <f t="shared" ref="K26" si="10">O26+S26+W26</f>
        <v>50</v>
      </c>
      <c r="L26" s="67">
        <v>1.5</v>
      </c>
      <c r="M26" s="68">
        <v>1</v>
      </c>
      <c r="N26" s="93">
        <v>0</v>
      </c>
      <c r="O26" s="68">
        <f t="shared" ref="O26:O30" si="11">N26*L26</f>
        <v>0</v>
      </c>
      <c r="P26" s="68">
        <v>1</v>
      </c>
      <c r="Q26" s="68">
        <v>1</v>
      </c>
      <c r="R26" s="94">
        <v>50</v>
      </c>
      <c r="S26" s="68">
        <f t="shared" ref="S26:S31" si="12">Q26*R26</f>
        <v>50</v>
      </c>
      <c r="T26" s="69"/>
      <c r="U26" s="70"/>
      <c r="V26" s="70"/>
      <c r="W26" s="71">
        <f t="shared" ref="W26:W30" si="13">(U26*V26)*T26</f>
        <v>0</v>
      </c>
    </row>
    <row r="27" spans="1:23" ht="23.25" customHeight="1" x14ac:dyDescent="0.25">
      <c r="A27" s="62"/>
      <c r="B27" s="83" t="e">
        <f>'M3C 2021-22 LP GEDT FI+FC HYP2'!#REF!</f>
        <v>#REF!</v>
      </c>
      <c r="C27" s="72" t="e">
        <f>'M3C 2021-22 LP GEDT FI+FC HYP2'!#REF!</f>
        <v>#REF!</v>
      </c>
      <c r="D27" s="84"/>
      <c r="E27" s="84"/>
      <c r="F27" s="85"/>
      <c r="G27" s="86"/>
      <c r="H27" s="121" t="e">
        <f>'M3C 2021-22 LP GEDT FI+FC HYP2'!#REF!</f>
        <v>#REF!</v>
      </c>
      <c r="I27" s="122" t="e">
        <f>'M3C 2021-22 LP GEDT FI+FC HYP2'!#REF!</f>
        <v>#REF!</v>
      </c>
      <c r="J27" s="121" t="e">
        <f>'M3C 2021-22 LP GEDT FI+FC HYP2'!#REF!</f>
        <v>#REF!</v>
      </c>
      <c r="K27" s="78"/>
      <c r="L27" s="16"/>
      <c r="M27" s="17"/>
      <c r="N27" s="87"/>
      <c r="O27" s="17"/>
      <c r="P27" s="17"/>
      <c r="Q27" s="17"/>
      <c r="R27" s="61"/>
      <c r="S27" s="17"/>
      <c r="T27" s="34"/>
      <c r="U27" s="18"/>
      <c r="V27" s="18"/>
      <c r="W27" s="35"/>
    </row>
    <row r="28" spans="1:23" ht="23.25" customHeight="1" x14ac:dyDescent="0.25">
      <c r="A28" s="62"/>
      <c r="B28" s="83" t="e">
        <f>'M3C 2021-22 LP GEDT FI+FC HYP2'!#REF!</f>
        <v>#REF!</v>
      </c>
      <c r="C28" s="72" t="e">
        <f>'M3C 2021-22 LP GEDT FI+FC HYP2'!#REF!</f>
        <v>#REF!</v>
      </c>
      <c r="D28" s="84"/>
      <c r="E28" s="84"/>
      <c r="F28" s="85"/>
      <c r="G28" s="86"/>
      <c r="H28" s="121" t="e">
        <f>'M3C 2021-22 LP GEDT FI+FC HYP2'!#REF!</f>
        <v>#REF!</v>
      </c>
      <c r="I28" s="122" t="e">
        <f>'M3C 2021-22 LP GEDT FI+FC HYP2'!#REF!</f>
        <v>#REF!</v>
      </c>
      <c r="J28" s="121" t="e">
        <f>'M3C 2021-22 LP GEDT FI+FC HYP2'!#REF!</f>
        <v>#REF!</v>
      </c>
      <c r="K28" s="78"/>
      <c r="L28" s="16"/>
      <c r="M28" s="17"/>
      <c r="N28" s="87"/>
      <c r="O28" s="17"/>
      <c r="P28" s="17"/>
      <c r="Q28" s="17"/>
      <c r="R28" s="61"/>
      <c r="S28" s="17"/>
      <c r="T28" s="34"/>
      <c r="U28" s="18"/>
      <c r="V28" s="18"/>
      <c r="W28" s="35"/>
    </row>
    <row r="29" spans="1:23" ht="23.25" customHeight="1" x14ac:dyDescent="0.25">
      <c r="A29" s="62"/>
      <c r="B29" s="83" t="e">
        <f>'M3C 2021-22 LP GEDT FI+FC HYP2'!#REF!</f>
        <v>#REF!</v>
      </c>
      <c r="C29" s="72" t="e">
        <f>'M3C 2021-22 LP GEDT FI+FC HYP2'!#REF!</f>
        <v>#REF!</v>
      </c>
      <c r="D29" s="84"/>
      <c r="E29" s="84"/>
      <c r="F29" s="85"/>
      <c r="G29" s="86"/>
      <c r="H29" s="121" t="e">
        <f>'M3C 2021-22 LP GEDT FI+FC HYP2'!#REF!</f>
        <v>#REF!</v>
      </c>
      <c r="I29" s="122" t="e">
        <f>'M3C 2021-22 LP GEDT FI+FC HYP2'!#REF!</f>
        <v>#REF!</v>
      </c>
      <c r="J29" s="121" t="e">
        <f>'M3C 2021-22 LP GEDT FI+FC HYP2'!#REF!</f>
        <v>#REF!</v>
      </c>
      <c r="K29" s="78"/>
      <c r="L29" s="16"/>
      <c r="M29" s="17"/>
      <c r="N29" s="87"/>
      <c r="O29" s="17"/>
      <c r="P29" s="17"/>
      <c r="Q29" s="17"/>
      <c r="R29" s="61"/>
      <c r="S29" s="17"/>
      <c r="T29" s="34"/>
      <c r="U29" s="18"/>
      <c r="V29" s="18"/>
      <c r="W29" s="35"/>
    </row>
    <row r="30" spans="1:23" ht="23.25" customHeight="1" x14ac:dyDescent="0.25">
      <c r="A30" s="79" t="s">
        <v>41</v>
      </c>
      <c r="B30" s="88" t="s">
        <v>42</v>
      </c>
      <c r="C30" s="89">
        <f>'M3C 2021-22 LP GEDT FI+FC HYP2'!C6</f>
        <v>0</v>
      </c>
      <c r="D30" s="90" t="s">
        <v>48</v>
      </c>
      <c r="E30" s="90" t="s">
        <v>48</v>
      </c>
      <c r="F30" s="91" t="s">
        <v>49</v>
      </c>
      <c r="G30" s="92">
        <v>32</v>
      </c>
      <c r="H30" s="93">
        <f>'M3C 2021-22 LP GEDT FI+FC HYP2'!I6</f>
        <v>0</v>
      </c>
      <c r="I30" s="94">
        <f>'M3C 2021-22 LP GEDT FI+FC HYP2'!K6</f>
        <v>82</v>
      </c>
      <c r="J30" s="93">
        <f>'M3C 2021-22 LP GEDT FI+FC HYP2'!N6</f>
        <v>0</v>
      </c>
      <c r="K30" s="66">
        <f>O31+S31+W31</f>
        <v>96</v>
      </c>
      <c r="L30" s="67">
        <v>1.5</v>
      </c>
      <c r="M30" s="68">
        <v>1</v>
      </c>
      <c r="N30" s="93">
        <v>0</v>
      </c>
      <c r="O30" s="68">
        <f t="shared" si="11"/>
        <v>0</v>
      </c>
      <c r="P30" s="68">
        <v>1</v>
      </c>
      <c r="Q30" s="68">
        <v>1</v>
      </c>
      <c r="R30" s="94">
        <v>82</v>
      </c>
      <c r="S30" s="68">
        <f t="shared" si="12"/>
        <v>82</v>
      </c>
      <c r="T30" s="69"/>
      <c r="U30" s="70"/>
      <c r="V30" s="70"/>
      <c r="W30" s="71">
        <f t="shared" si="13"/>
        <v>0</v>
      </c>
    </row>
    <row r="31" spans="1:23" ht="23.25" customHeight="1" x14ac:dyDescent="0.25">
      <c r="A31" s="62"/>
      <c r="B31" s="83" t="str">
        <f>'M3C 2021-22 LP GEDT FI+FC HYP2'!B7</f>
        <v>EC1 : Projet tuteuré</v>
      </c>
      <c r="C31" s="72" t="str">
        <f>'M3C 2021-22 LP GEDT FI+FC HYP2'!D7</f>
        <v>EC</v>
      </c>
      <c r="D31" s="73"/>
      <c r="E31" s="73"/>
      <c r="F31" s="75"/>
      <c r="G31" s="60"/>
      <c r="H31" s="121">
        <f>'M3C 2021-22 LP GEDT FI+FC HYP2'!I7</f>
        <v>0</v>
      </c>
      <c r="I31" s="122">
        <f>'M3C 2021-22 LP GEDT FI+FC HYP2'!K7</f>
        <v>3</v>
      </c>
      <c r="J31" s="121">
        <f>'M3C 2021-22 LP GEDT FI+FC HYP2'!N7</f>
        <v>0</v>
      </c>
      <c r="L31" s="16"/>
      <c r="M31" s="17"/>
      <c r="N31" s="61"/>
      <c r="O31" s="17"/>
      <c r="P31" s="24">
        <v>1</v>
      </c>
      <c r="Q31" s="24">
        <v>32</v>
      </c>
      <c r="R31" s="108">
        <v>3</v>
      </c>
      <c r="S31" s="24">
        <f t="shared" si="12"/>
        <v>96</v>
      </c>
      <c r="T31" s="34"/>
      <c r="U31" s="18"/>
      <c r="V31" s="18"/>
      <c r="W31" s="35"/>
    </row>
    <row r="32" spans="1:23" ht="23.25" customHeight="1" x14ac:dyDescent="0.25">
      <c r="A32" s="62"/>
      <c r="B32" s="83" t="str">
        <f>'M3C 2021-22 LP GEDT FI+FC HYP2'!B8</f>
        <v>EC2 : Atelier Technique de Recherche d'Emploi</v>
      </c>
      <c r="C32" s="72" t="str">
        <f>'M3C 2021-22 LP GEDT FI+FC HYP2'!D8</f>
        <v>EC</v>
      </c>
      <c r="D32" s="74"/>
      <c r="E32" s="74"/>
      <c r="F32" s="75"/>
      <c r="G32" s="60"/>
      <c r="H32" s="121">
        <f>'M3C 2021-22 LP GEDT FI+FC HYP2'!I8</f>
        <v>0</v>
      </c>
      <c r="I32" s="122">
        <f>'M3C 2021-22 LP GEDT FI+FC HYP2'!K8</f>
        <v>7.5</v>
      </c>
      <c r="J32" s="121">
        <f>'M3C 2021-22 LP GEDT FI+FC HYP2'!N8</f>
        <v>0</v>
      </c>
      <c r="K32" s="78"/>
      <c r="L32" s="16"/>
      <c r="M32" s="17"/>
      <c r="N32" s="61"/>
      <c r="O32" s="17"/>
      <c r="P32" s="17"/>
      <c r="Q32" s="17"/>
      <c r="R32" s="65"/>
      <c r="S32" s="17"/>
      <c r="T32" s="34"/>
      <c r="U32" s="18"/>
      <c r="V32" s="18"/>
      <c r="W32" s="35"/>
    </row>
    <row r="33" spans="1:23" ht="23.25" customHeight="1" x14ac:dyDescent="0.25">
      <c r="A33" s="297" t="s">
        <v>22</v>
      </c>
      <c r="B33" s="298"/>
      <c r="C33" s="298"/>
      <c r="D33" s="298"/>
      <c r="E33" s="298"/>
      <c r="F33" s="298"/>
      <c r="G33" s="298"/>
      <c r="H33" s="298"/>
      <c r="I33" s="298"/>
      <c r="J33" s="299"/>
      <c r="K33" s="78">
        <f>SUM(K6,K10,K14,K18,K22,K26)</f>
        <v>332.33333333333331</v>
      </c>
      <c r="L33" s="16"/>
      <c r="M33" s="17"/>
      <c r="N33" s="17"/>
      <c r="O33" s="17"/>
      <c r="P33" s="17"/>
      <c r="Q33" s="17"/>
      <c r="R33" s="17"/>
      <c r="S33" s="17"/>
      <c r="T33" s="34"/>
      <c r="U33" s="18"/>
      <c r="V33" s="18"/>
      <c r="W33" s="35"/>
    </row>
    <row r="34" spans="1:23" ht="23.25" customHeight="1" x14ac:dyDescent="0.25">
      <c r="A34" s="19"/>
      <c r="B34" s="38" t="s">
        <v>20</v>
      </c>
      <c r="C34" s="5"/>
      <c r="D34" s="5"/>
      <c r="E34" s="5"/>
      <c r="F34" s="5"/>
      <c r="G34" s="20"/>
      <c r="H34" s="5"/>
      <c r="I34" s="5"/>
      <c r="J34" s="8"/>
      <c r="K34" s="9"/>
      <c r="L34" s="21"/>
      <c r="M34" s="22"/>
      <c r="N34" s="22"/>
      <c r="O34" s="22"/>
      <c r="P34" s="22"/>
      <c r="Q34" s="22"/>
      <c r="R34" s="22"/>
      <c r="S34" s="22"/>
      <c r="T34" s="12"/>
      <c r="U34" s="12"/>
      <c r="V34" s="12"/>
      <c r="W34" s="12"/>
    </row>
    <row r="35" spans="1:23" ht="23.25" customHeight="1" x14ac:dyDescent="0.25">
      <c r="A35" s="79" t="s">
        <v>52</v>
      </c>
      <c r="B35" s="101" t="s">
        <v>53</v>
      </c>
      <c r="C35" s="89" t="str">
        <f>'M3C 2021-22 LP GEDT FI+FC HYP2'!C29</f>
        <v>LLF2X10</v>
      </c>
      <c r="D35" s="102" t="s">
        <v>48</v>
      </c>
      <c r="E35" s="102" t="s">
        <v>48</v>
      </c>
      <c r="F35" s="103" t="s">
        <v>49</v>
      </c>
      <c r="G35" s="104">
        <v>32</v>
      </c>
      <c r="H35" s="93">
        <f>'M3C 2021-22 LP GEDT FI+FC HYP2'!I29</f>
        <v>13</v>
      </c>
      <c r="I35" s="94">
        <f>'M3C 2021-22 LP GEDT FI+FC HYP2'!K29</f>
        <v>34</v>
      </c>
      <c r="J35" s="93">
        <f>'M3C 2021-22 LP GEDT FI+FC HYP2'!N29</f>
        <v>0</v>
      </c>
      <c r="K35" s="66">
        <f t="shared" ref="K35" si="14">O35+S35+W35</f>
        <v>56</v>
      </c>
      <c r="L35" s="67">
        <v>1.5</v>
      </c>
      <c r="M35" s="68">
        <v>1</v>
      </c>
      <c r="N35" s="96">
        <v>12</v>
      </c>
      <c r="O35" s="68">
        <f t="shared" si="1"/>
        <v>18</v>
      </c>
      <c r="P35" s="68">
        <v>1</v>
      </c>
      <c r="Q35" s="68">
        <v>1</v>
      </c>
      <c r="R35" s="97">
        <v>38</v>
      </c>
      <c r="S35" s="68">
        <f t="shared" ref="S35" si="15">Q35*R35</f>
        <v>38</v>
      </c>
      <c r="T35" s="69"/>
      <c r="U35" s="68"/>
      <c r="V35" s="97"/>
      <c r="W35" s="71">
        <f t="shared" si="9"/>
        <v>0</v>
      </c>
    </row>
    <row r="36" spans="1:23" ht="23.25" customHeight="1" x14ac:dyDescent="0.25">
      <c r="A36" s="62"/>
      <c r="B36" s="83" t="str">
        <f>'M3C 2021-22 LP GEDT FI+FC HYP2'!B30</f>
        <v>EC 1 : Outils de gestion hydrologique</v>
      </c>
      <c r="C36" s="72" t="str">
        <f>'M3C 2021-22 LP GEDT FI+FC HYP2'!D30</f>
        <v>EC</v>
      </c>
      <c r="D36" s="73"/>
      <c r="E36" s="73"/>
      <c r="F36" s="80"/>
      <c r="G36" s="100"/>
      <c r="H36" s="121">
        <f>'M3C 2021-22 LP GEDT FI+FC HYP2'!I30</f>
        <v>7</v>
      </c>
      <c r="I36" s="122">
        <f>'M3C 2021-22 LP GEDT FI+FC HYP2'!K30</f>
        <v>23</v>
      </c>
      <c r="J36" s="121">
        <f>'M3C 2021-22 LP GEDT FI+FC HYP2'!N30</f>
        <v>0</v>
      </c>
      <c r="K36" s="37"/>
      <c r="L36" s="23"/>
      <c r="M36" s="17"/>
      <c r="N36" s="76"/>
      <c r="O36" s="17"/>
      <c r="P36" s="24"/>
      <c r="Q36" s="24"/>
      <c r="R36" s="65"/>
      <c r="S36" s="24"/>
      <c r="T36" s="34"/>
      <c r="U36" s="17"/>
      <c r="V36" s="76"/>
      <c r="W36" s="35"/>
    </row>
    <row r="37" spans="1:23" ht="23.25" customHeight="1" x14ac:dyDescent="0.25">
      <c r="A37" s="62"/>
      <c r="B37" s="83" t="e">
        <f>'M3C 2021-22 LP GEDT FI+FC HYP2'!#REF!</f>
        <v>#REF!</v>
      </c>
      <c r="C37" s="72" t="e">
        <f>'M3C 2021-22 LP GEDT FI+FC HYP2'!#REF!</f>
        <v>#REF!</v>
      </c>
      <c r="D37" s="73"/>
      <c r="E37" s="73"/>
      <c r="F37" s="80"/>
      <c r="G37" s="100"/>
      <c r="H37" s="121" t="e">
        <f>'M3C 2021-22 LP GEDT FI+FC HYP2'!#REF!</f>
        <v>#REF!</v>
      </c>
      <c r="I37" s="122" t="e">
        <f>'M3C 2021-22 LP GEDT FI+FC HYP2'!#REF!</f>
        <v>#REF!</v>
      </c>
      <c r="J37" s="121" t="e">
        <f>'M3C 2021-22 LP GEDT FI+FC HYP2'!#REF!</f>
        <v>#REF!</v>
      </c>
      <c r="K37" s="37"/>
      <c r="L37" s="23"/>
      <c r="M37" s="17"/>
      <c r="N37" s="76"/>
      <c r="O37" s="17"/>
      <c r="P37" s="24"/>
      <c r="Q37" s="24"/>
      <c r="R37" s="65"/>
      <c r="S37" s="24"/>
      <c r="T37" s="34"/>
      <c r="U37" s="17"/>
      <c r="V37" s="76"/>
      <c r="W37" s="35"/>
    </row>
    <row r="38" spans="1:23" ht="23.25" customHeight="1" x14ac:dyDescent="0.25">
      <c r="A38" s="62"/>
      <c r="B38" s="83" t="e">
        <f>'M3C 2021-22 LP GEDT FI+FC HYP2'!#REF!</f>
        <v>#REF!</v>
      </c>
      <c r="C38" s="72" t="e">
        <f>'M3C 2021-22 LP GEDT FI+FC HYP2'!#REF!</f>
        <v>#REF!</v>
      </c>
      <c r="D38" s="73"/>
      <c r="E38" s="73"/>
      <c r="F38" s="80"/>
      <c r="G38" s="100"/>
      <c r="H38" s="121" t="e">
        <f>'M3C 2021-22 LP GEDT FI+FC HYP2'!#REF!</f>
        <v>#REF!</v>
      </c>
      <c r="I38" s="122" t="e">
        <f>'M3C 2021-22 LP GEDT FI+FC HYP2'!#REF!</f>
        <v>#REF!</v>
      </c>
      <c r="J38" s="121" t="e">
        <f>'M3C 2021-22 LP GEDT FI+FC HYP2'!#REF!</f>
        <v>#REF!</v>
      </c>
      <c r="K38" s="37"/>
      <c r="L38" s="23"/>
      <c r="M38" s="17"/>
      <c r="N38" s="76"/>
      <c r="O38" s="17"/>
      <c r="P38" s="24"/>
      <c r="Q38" s="24"/>
      <c r="R38" s="65"/>
      <c r="S38" s="24"/>
      <c r="T38" s="34"/>
      <c r="U38" s="17"/>
      <c r="V38" s="76"/>
      <c r="W38" s="35"/>
    </row>
    <row r="39" spans="1:23" ht="23.25" customHeight="1" x14ac:dyDescent="0.25">
      <c r="A39" s="62"/>
      <c r="B39" s="83" t="e">
        <f>'M3C 2021-22 LP GEDT FI+FC HYP2'!#REF!</f>
        <v>#REF!</v>
      </c>
      <c r="C39" s="72" t="e">
        <f>'M3C 2021-22 LP GEDT FI+FC HYP2'!#REF!</f>
        <v>#REF!</v>
      </c>
      <c r="D39" s="73"/>
      <c r="E39" s="73"/>
      <c r="F39" s="80"/>
      <c r="G39" s="100"/>
      <c r="H39" s="121" t="e">
        <f>'M3C 2021-22 LP GEDT FI+FC HYP2'!#REF!</f>
        <v>#REF!</v>
      </c>
      <c r="I39" s="122" t="e">
        <f>'M3C 2021-22 LP GEDT FI+FC HYP2'!#REF!</f>
        <v>#REF!</v>
      </c>
      <c r="J39" s="121" t="e">
        <f>'M3C 2021-22 LP GEDT FI+FC HYP2'!#REF!</f>
        <v>#REF!</v>
      </c>
      <c r="K39" s="37"/>
      <c r="L39" s="23"/>
      <c r="M39" s="17"/>
      <c r="N39" s="76"/>
      <c r="O39" s="17"/>
      <c r="P39" s="24"/>
      <c r="Q39" s="24"/>
      <c r="R39" s="65"/>
      <c r="S39" s="24"/>
      <c r="T39" s="34"/>
      <c r="U39" s="18"/>
      <c r="V39" s="18"/>
      <c r="W39" s="35"/>
    </row>
    <row r="40" spans="1:23" ht="23.25" customHeight="1" x14ac:dyDescent="0.25">
      <c r="A40" s="79" t="s">
        <v>55</v>
      </c>
      <c r="B40" s="101" t="s">
        <v>56</v>
      </c>
      <c r="C40" s="89" t="str">
        <f>'M3C 2021-22 LP GEDT FI+FC HYP2'!C32</f>
        <v>LLF2X20</v>
      </c>
      <c r="D40" s="102" t="s">
        <v>48</v>
      </c>
      <c r="E40" s="102" t="s">
        <v>48</v>
      </c>
      <c r="F40" s="103" t="s">
        <v>49</v>
      </c>
      <c r="G40" s="104">
        <v>32</v>
      </c>
      <c r="H40" s="93">
        <f>'M3C 2021-22 LP GEDT FI+FC HYP2'!I32</f>
        <v>7</v>
      </c>
      <c r="I40" s="94">
        <f>'M3C 2021-22 LP GEDT FI+FC HYP2'!K32</f>
        <v>33</v>
      </c>
      <c r="J40" s="93">
        <f>'M3C 2021-22 LP GEDT FI+FC HYP2'!N32</f>
        <v>0</v>
      </c>
      <c r="K40" s="66">
        <f t="shared" ref="K40" si="16">O40+S40+W40</f>
        <v>55</v>
      </c>
      <c r="L40" s="67">
        <v>1.5</v>
      </c>
      <c r="M40" s="68">
        <v>1</v>
      </c>
      <c r="N40" s="96">
        <v>10</v>
      </c>
      <c r="O40" s="68">
        <f t="shared" ref="O40" si="17">N40*L40</f>
        <v>15</v>
      </c>
      <c r="P40" s="68">
        <v>1</v>
      </c>
      <c r="Q40" s="68">
        <v>1</v>
      </c>
      <c r="R40" s="97">
        <v>40</v>
      </c>
      <c r="S40" s="68">
        <f t="shared" ref="S40" si="18">Q40*R40</f>
        <v>40</v>
      </c>
      <c r="T40" s="69"/>
      <c r="U40" s="70"/>
      <c r="V40" s="70"/>
      <c r="W40" s="71">
        <f t="shared" ref="W40" si="19">(U40*V40)*T40</f>
        <v>0</v>
      </c>
    </row>
    <row r="41" spans="1:23" ht="23.25" customHeight="1" x14ac:dyDescent="0.25">
      <c r="A41" s="62"/>
      <c r="B41" s="83" t="e">
        <f>'M3C 2021-22 LP GEDT FI+FC HYP2'!#REF!</f>
        <v>#REF!</v>
      </c>
      <c r="C41" s="72" t="e">
        <f>'M3C 2021-22 LP GEDT FI+FC HYP2'!#REF!</f>
        <v>#REF!</v>
      </c>
      <c r="D41" s="73"/>
      <c r="E41" s="73"/>
      <c r="F41" s="80"/>
      <c r="G41" s="100"/>
      <c r="H41" s="121" t="e">
        <f>'M3C 2021-22 LP GEDT FI+FC HYP2'!#REF!</f>
        <v>#REF!</v>
      </c>
      <c r="I41" s="122" t="e">
        <f>'M3C 2021-22 LP GEDT FI+FC HYP2'!#REF!</f>
        <v>#REF!</v>
      </c>
      <c r="J41" s="121" t="e">
        <f>'M3C 2021-22 LP GEDT FI+FC HYP2'!#REF!</f>
        <v>#REF!</v>
      </c>
      <c r="K41" s="37"/>
      <c r="L41" s="23"/>
      <c r="M41" s="17"/>
      <c r="N41" s="76"/>
      <c r="O41" s="17"/>
      <c r="P41" s="24"/>
      <c r="Q41" s="24"/>
      <c r="R41" s="65"/>
      <c r="S41" s="24"/>
      <c r="T41" s="34"/>
      <c r="U41" s="17"/>
      <c r="V41" s="76"/>
      <c r="W41" s="35"/>
    </row>
    <row r="42" spans="1:23" ht="23.25" customHeight="1" x14ac:dyDescent="0.25">
      <c r="A42" s="62"/>
      <c r="B42" s="83" t="e">
        <f>'M3C 2021-22 LP GEDT FI+FC HYP2'!#REF!</f>
        <v>#REF!</v>
      </c>
      <c r="C42" s="72" t="e">
        <f>'M3C 2021-22 LP GEDT FI+FC HYP2'!#REF!</f>
        <v>#REF!</v>
      </c>
      <c r="D42" s="73"/>
      <c r="E42" s="73"/>
      <c r="F42" s="80"/>
      <c r="G42" s="100"/>
      <c r="H42" s="121" t="e">
        <f>'M3C 2021-22 LP GEDT FI+FC HYP2'!#REF!</f>
        <v>#REF!</v>
      </c>
      <c r="I42" s="122" t="e">
        <f>'M3C 2021-22 LP GEDT FI+FC HYP2'!#REF!</f>
        <v>#REF!</v>
      </c>
      <c r="J42" s="121" t="e">
        <f>'M3C 2021-22 LP GEDT FI+FC HYP2'!#REF!</f>
        <v>#REF!</v>
      </c>
      <c r="K42" s="37"/>
      <c r="L42" s="23"/>
      <c r="M42" s="17"/>
      <c r="N42" s="76"/>
      <c r="O42" s="17"/>
      <c r="P42" s="24"/>
      <c r="Q42" s="24"/>
      <c r="R42" s="65"/>
      <c r="S42" s="24"/>
      <c r="T42" s="34"/>
      <c r="U42" s="17"/>
      <c r="V42" s="76"/>
      <c r="W42" s="35"/>
    </row>
    <row r="43" spans="1:23" ht="23.25" customHeight="1" x14ac:dyDescent="0.25">
      <c r="A43" s="62"/>
      <c r="B43" s="83" t="e">
        <f>'M3C 2021-22 LP GEDT FI+FC HYP2'!#REF!</f>
        <v>#REF!</v>
      </c>
      <c r="C43" s="72" t="e">
        <f>'M3C 2021-22 LP GEDT FI+FC HYP2'!#REF!</f>
        <v>#REF!</v>
      </c>
      <c r="D43" s="73"/>
      <c r="E43" s="73"/>
      <c r="F43" s="80"/>
      <c r="G43" s="100"/>
      <c r="H43" s="121" t="e">
        <f>'M3C 2021-22 LP GEDT FI+FC HYP2'!#REF!</f>
        <v>#REF!</v>
      </c>
      <c r="I43" s="122" t="e">
        <f>'M3C 2021-22 LP GEDT FI+FC HYP2'!#REF!</f>
        <v>#REF!</v>
      </c>
      <c r="J43" s="121" t="e">
        <f>'M3C 2021-22 LP GEDT FI+FC HYP2'!#REF!</f>
        <v>#REF!</v>
      </c>
      <c r="K43" s="37"/>
      <c r="L43" s="23"/>
      <c r="M43" s="17"/>
      <c r="N43" s="76"/>
      <c r="O43" s="17"/>
      <c r="P43" s="24"/>
      <c r="Q43" s="24"/>
      <c r="R43" s="65"/>
      <c r="S43" s="24"/>
      <c r="T43" s="34"/>
      <c r="U43" s="17"/>
      <c r="V43" s="76"/>
      <c r="W43" s="35"/>
    </row>
    <row r="44" spans="1:23" ht="23.25" customHeight="1" x14ac:dyDescent="0.25">
      <c r="A44" s="105" t="s">
        <v>57</v>
      </c>
      <c r="B44" s="106" t="s">
        <v>38</v>
      </c>
      <c r="C44" s="89" t="e">
        <f>'M3C 2021-22 LP GEDT FI+FC HYP2'!#REF!</f>
        <v>#REF!</v>
      </c>
      <c r="D44" s="102" t="s">
        <v>48</v>
      </c>
      <c r="E44" s="102" t="s">
        <v>48</v>
      </c>
      <c r="F44" s="103" t="s">
        <v>49</v>
      </c>
      <c r="G44" s="104">
        <v>32</v>
      </c>
      <c r="H44" s="93" t="e">
        <f>'M3C 2021-22 LP GEDT FI+FC HYP2'!#REF!</f>
        <v>#REF!</v>
      </c>
      <c r="I44" s="94" t="e">
        <f>'M3C 2021-22 LP GEDT FI+FC HYP2'!#REF!</f>
        <v>#REF!</v>
      </c>
      <c r="J44" s="93" t="e">
        <f>'M3C 2021-22 LP GEDT FI+FC HYP2'!#REF!</f>
        <v>#REF!</v>
      </c>
      <c r="K44" s="66">
        <f t="shared" ref="K44" si="20">O44+S44+W44</f>
        <v>63.333333333333329</v>
      </c>
      <c r="L44" s="67">
        <v>1.5</v>
      </c>
      <c r="M44" s="68">
        <v>1</v>
      </c>
      <c r="N44" s="96">
        <v>0</v>
      </c>
      <c r="O44" s="68">
        <f t="shared" ref="O44" si="21">N44*L44</f>
        <v>0</v>
      </c>
      <c r="P44" s="68">
        <v>1</v>
      </c>
      <c r="Q44" s="68">
        <v>1</v>
      </c>
      <c r="R44" s="97">
        <v>10</v>
      </c>
      <c r="S44" s="68">
        <f t="shared" ref="S44" si="22">Q44*R44</f>
        <v>10</v>
      </c>
      <c r="T44" s="69">
        <v>0.66666666666666663</v>
      </c>
      <c r="U44" s="68">
        <v>2</v>
      </c>
      <c r="V44" s="96">
        <v>40</v>
      </c>
      <c r="W44" s="71">
        <f t="shared" ref="W44" si="23">(U44*V44)*T44</f>
        <v>53.333333333333329</v>
      </c>
    </row>
    <row r="45" spans="1:23" ht="23.25" customHeight="1" x14ac:dyDescent="0.25">
      <c r="A45" s="99"/>
      <c r="B45" s="83" t="e">
        <f>'M3C 2021-22 LP GEDT FI+FC HYP2'!#REF!</f>
        <v>#REF!</v>
      </c>
      <c r="C45" s="72" t="e">
        <f>'M3C 2021-22 LP GEDT FI+FC HYP2'!#REF!</f>
        <v>#REF!</v>
      </c>
      <c r="D45" s="73"/>
      <c r="E45" s="73"/>
      <c r="F45" s="80"/>
      <c r="G45" s="100"/>
      <c r="H45" s="121" t="e">
        <f>'M3C 2021-22 LP GEDT FI+FC HYP2'!#REF!</f>
        <v>#REF!</v>
      </c>
      <c r="I45" s="122" t="e">
        <f>'M3C 2021-22 LP GEDT FI+FC HYP2'!#REF!</f>
        <v>#REF!</v>
      </c>
      <c r="J45" s="121" t="e">
        <f>'M3C 2021-22 LP GEDT FI+FC HYP2'!#REF!</f>
        <v>#REF!</v>
      </c>
      <c r="K45" s="37"/>
      <c r="L45" s="23"/>
      <c r="M45" s="17"/>
      <c r="N45" s="24"/>
      <c r="O45" s="17"/>
      <c r="P45" s="24"/>
      <c r="Q45" s="24"/>
      <c r="R45" s="24"/>
      <c r="S45" s="24"/>
      <c r="T45" s="34"/>
      <c r="U45" s="18"/>
      <c r="V45" s="18"/>
      <c r="W45" s="35"/>
    </row>
    <row r="46" spans="1:23" ht="23.25" customHeight="1" x14ac:dyDescent="0.25">
      <c r="A46" s="99"/>
      <c r="B46" s="83" t="e">
        <f>'M3C 2021-22 LP GEDT FI+FC HYP2'!#REF!</f>
        <v>#REF!</v>
      </c>
      <c r="C46" s="72" t="e">
        <f>'M3C 2021-22 LP GEDT FI+FC HYP2'!#REF!</f>
        <v>#REF!</v>
      </c>
      <c r="D46" s="73"/>
      <c r="E46" s="73"/>
      <c r="F46" s="80"/>
      <c r="G46" s="100"/>
      <c r="H46" s="121" t="e">
        <f>'M3C 2021-22 LP GEDT FI+FC HYP2'!#REF!</f>
        <v>#REF!</v>
      </c>
      <c r="I46" s="122" t="e">
        <f>'M3C 2021-22 LP GEDT FI+FC HYP2'!#REF!</f>
        <v>#REF!</v>
      </c>
      <c r="J46" s="121" t="e">
        <f>'M3C 2021-22 LP GEDT FI+FC HYP2'!#REF!</f>
        <v>#REF!</v>
      </c>
      <c r="K46" s="37"/>
      <c r="L46" s="23"/>
      <c r="M46" s="17"/>
      <c r="N46" s="24"/>
      <c r="O46" s="17"/>
      <c r="P46" s="24"/>
      <c r="Q46" s="24"/>
      <c r="R46" s="24"/>
      <c r="S46" s="24"/>
      <c r="T46" s="34"/>
      <c r="U46" s="18"/>
      <c r="V46" s="18"/>
      <c r="W46" s="35"/>
    </row>
    <row r="47" spans="1:23" ht="23.25" customHeight="1" x14ac:dyDescent="0.25">
      <c r="A47" s="99"/>
      <c r="B47" s="83" t="e">
        <f>'M3C 2021-22 LP GEDT FI+FC HYP2'!#REF!</f>
        <v>#REF!</v>
      </c>
      <c r="C47" s="72" t="e">
        <f>'M3C 2021-22 LP GEDT FI+FC HYP2'!#REF!</f>
        <v>#REF!</v>
      </c>
      <c r="D47" s="73"/>
      <c r="E47" s="73"/>
      <c r="F47" s="80"/>
      <c r="G47" s="100"/>
      <c r="H47" s="121" t="e">
        <f>'M3C 2021-22 LP GEDT FI+FC HYP2'!#REF!</f>
        <v>#REF!</v>
      </c>
      <c r="I47" s="122" t="e">
        <f>'M3C 2021-22 LP GEDT FI+FC HYP2'!#REF!</f>
        <v>#REF!</v>
      </c>
      <c r="J47" s="121" t="e">
        <f>'M3C 2021-22 LP GEDT FI+FC HYP2'!#REF!</f>
        <v>#REF!</v>
      </c>
      <c r="K47" s="37"/>
      <c r="L47" s="23"/>
      <c r="M47" s="17"/>
      <c r="N47" s="76"/>
      <c r="O47" s="17"/>
      <c r="P47" s="24"/>
      <c r="Q47" s="24"/>
      <c r="R47" s="65"/>
      <c r="S47" s="24"/>
      <c r="T47" s="34"/>
      <c r="U47" s="17"/>
      <c r="V47" s="76"/>
      <c r="W47" s="35"/>
    </row>
    <row r="48" spans="1:23" ht="23.25" customHeight="1" x14ac:dyDescent="0.25">
      <c r="A48" s="99" t="s">
        <v>58</v>
      </c>
      <c r="B48" s="120" t="str">
        <f>'M3C 2021-22 LP GEDT FI+FC HYP2'!B9</f>
        <v>Stage</v>
      </c>
      <c r="C48" s="72" t="str">
        <f>'M3C 2021-22 LP GEDT FI+FC HYP2'!D9</f>
        <v>STAG</v>
      </c>
      <c r="D48" s="73" t="s">
        <v>60</v>
      </c>
      <c r="E48" s="73" t="s">
        <v>60</v>
      </c>
      <c r="F48" s="80" t="s">
        <v>49</v>
      </c>
      <c r="G48" s="100">
        <v>32</v>
      </c>
      <c r="H48" s="121">
        <f>'M3C 2021-22 LP GEDT FI+FC HYP2'!I9</f>
        <v>0</v>
      </c>
      <c r="I48" s="122">
        <f>'M3C 2021-22 LP GEDT FI+FC HYP2'!K9</f>
        <v>2</v>
      </c>
      <c r="J48" s="121">
        <f>'M3C 2021-22 LP GEDT FI+FC HYP2'!N9</f>
        <v>0</v>
      </c>
      <c r="K48" s="37">
        <f t="shared" ref="K48" si="24">O48+S48+W48</f>
        <v>64</v>
      </c>
      <c r="L48" s="23"/>
      <c r="M48" s="17"/>
      <c r="N48" s="24"/>
      <c r="O48" s="17"/>
      <c r="P48" s="24">
        <v>1</v>
      </c>
      <c r="Q48" s="24">
        <v>32</v>
      </c>
      <c r="R48" s="108">
        <v>2</v>
      </c>
      <c r="S48" s="24">
        <f t="shared" ref="S48" si="25">Q48*R48</f>
        <v>64</v>
      </c>
      <c r="T48" s="34"/>
      <c r="U48" s="18"/>
      <c r="V48" s="18"/>
      <c r="W48" s="35"/>
    </row>
    <row r="49" spans="1:23" ht="23.25" customHeight="1" x14ac:dyDescent="0.25">
      <c r="A49" s="15"/>
      <c r="B49" s="279" t="s">
        <v>23</v>
      </c>
      <c r="C49" s="280"/>
      <c r="D49" s="280"/>
      <c r="E49" s="280"/>
      <c r="F49" s="280"/>
      <c r="G49" s="280"/>
      <c r="H49" s="280"/>
      <c r="I49" s="280"/>
      <c r="J49" s="281"/>
      <c r="K49" s="37">
        <f>SUM(K44,K41,K35)</f>
        <v>119.33333333333333</v>
      </c>
      <c r="L49" s="23"/>
      <c r="M49" s="17"/>
      <c r="N49" s="24"/>
      <c r="O49" s="17"/>
      <c r="P49" s="24"/>
      <c r="Q49" s="24"/>
      <c r="R49" s="24"/>
      <c r="S49" s="24"/>
      <c r="T49" s="34"/>
      <c r="U49" s="18"/>
      <c r="V49" s="18"/>
      <c r="W49" s="35"/>
    </row>
    <row r="50" spans="1:23" ht="30.75" customHeight="1" x14ac:dyDescent="0.25">
      <c r="A50" s="25"/>
      <c r="B50" s="26"/>
      <c r="C50" s="27"/>
      <c r="D50" s="27"/>
      <c r="E50" s="36" t="s">
        <v>21</v>
      </c>
      <c r="F50" s="28"/>
      <c r="G50" s="58"/>
      <c r="H50" s="57" t="e">
        <f>SUM(H6:H48)</f>
        <v>#REF!</v>
      </c>
      <c r="I50" s="57" t="e">
        <f>SUM(I35:I44,I30,I26,I22,I18,I14,I10,I6)</f>
        <v>#REF!</v>
      </c>
      <c r="J50" s="57" t="e">
        <f>SUM(J6:J48)</f>
        <v>#REF!</v>
      </c>
      <c r="K50" s="56"/>
      <c r="L50" s="39"/>
      <c r="M50" s="40"/>
      <c r="N50" s="40"/>
      <c r="O50" s="40"/>
      <c r="P50" s="40"/>
      <c r="Q50" s="40"/>
      <c r="R50" s="40"/>
      <c r="S50" s="40"/>
      <c r="T50" s="41"/>
      <c r="U50" s="41"/>
      <c r="V50" s="41"/>
      <c r="W50" s="41"/>
    </row>
    <row r="51" spans="1:23" ht="30.75" customHeight="1" x14ac:dyDescent="0.25">
      <c r="A51" s="29"/>
      <c r="B51" s="282" t="s">
        <v>26</v>
      </c>
      <c r="C51" s="283"/>
      <c r="D51" s="283"/>
      <c r="E51" s="283"/>
      <c r="F51" s="283"/>
      <c r="G51" s="59" t="s">
        <v>25</v>
      </c>
      <c r="H51" s="81">
        <f>SUM(K48,K44,K40,K35,K30,K26,K22,K18,K14,K10,K6)</f>
        <v>666.66666666666663</v>
      </c>
      <c r="I51" s="51"/>
      <c r="J51" s="107" t="e">
        <f>SUM(H50,I50,J50)</f>
        <v>#REF!</v>
      </c>
      <c r="K51" s="52">
        <f>SUM(K44,K40,K35,K26,K22,K18,K14,K10,K6)</f>
        <v>506.66666666666663</v>
      </c>
      <c r="L51" s="53"/>
      <c r="M51" s="54"/>
      <c r="N51" s="54"/>
      <c r="O51" s="54"/>
      <c r="P51" s="54"/>
      <c r="Q51" s="54"/>
      <c r="R51" s="54"/>
      <c r="S51" s="54"/>
      <c r="T51" s="55"/>
      <c r="U51" s="55"/>
      <c r="V51" s="55"/>
      <c r="W51" s="55"/>
    </row>
    <row r="52" spans="1:23" ht="30.75" customHeight="1" x14ac:dyDescent="0.25">
      <c r="A52" s="30"/>
      <c r="B52" s="284"/>
      <c r="C52" s="285"/>
      <c r="D52" s="285"/>
      <c r="E52" s="285"/>
      <c r="F52" s="285"/>
      <c r="G52" s="59" t="s">
        <v>24</v>
      </c>
      <c r="H52" s="63">
        <f>H51/G6</f>
        <v>20.833333333333332</v>
      </c>
      <c r="I52" s="50"/>
      <c r="J52" s="50"/>
      <c r="K52" s="46"/>
      <c r="L52" s="47"/>
      <c r="M52" s="48"/>
      <c r="N52" s="48"/>
      <c r="O52" s="48"/>
      <c r="P52" s="48"/>
      <c r="Q52" s="48"/>
      <c r="R52" s="48"/>
      <c r="S52" s="48"/>
      <c r="T52" s="49"/>
      <c r="U52" s="49"/>
      <c r="V52" s="49"/>
      <c r="W52" s="49"/>
    </row>
    <row r="53" spans="1:23" x14ac:dyDescent="0.2">
      <c r="I53" s="42"/>
      <c r="J53" s="42"/>
      <c r="K53" s="46"/>
      <c r="L53" s="43"/>
      <c r="M53" s="44"/>
      <c r="N53" s="45"/>
      <c r="O53" s="45"/>
      <c r="P53" s="45"/>
      <c r="Q53" s="45"/>
      <c r="R53" s="45"/>
      <c r="S53" s="45"/>
      <c r="T53" s="45"/>
      <c r="U53" s="45"/>
      <c r="V53" s="45"/>
      <c r="W53" s="45"/>
    </row>
  </sheetData>
  <mergeCells count="30">
    <mergeCell ref="A1:A3"/>
    <mergeCell ref="B1:B3"/>
    <mergeCell ref="C1:C3"/>
    <mergeCell ref="D1:D3"/>
    <mergeCell ref="E1:E3"/>
    <mergeCell ref="V2:V3"/>
    <mergeCell ref="W2:W3"/>
    <mergeCell ref="A33:J33"/>
    <mergeCell ref="M2:M3"/>
    <mergeCell ref="N2:N3"/>
    <mergeCell ref="O2:O3"/>
    <mergeCell ref="P2:P3"/>
    <mergeCell ref="Q2:Q3"/>
    <mergeCell ref="R2:R3"/>
    <mergeCell ref="G1:G3"/>
    <mergeCell ref="H1:K1"/>
    <mergeCell ref="L1:O1"/>
    <mergeCell ref="P1:S1"/>
    <mergeCell ref="T1:W1"/>
    <mergeCell ref="H2:H3"/>
    <mergeCell ref="I2:I3"/>
    <mergeCell ref="B49:J49"/>
    <mergeCell ref="B51:F52"/>
    <mergeCell ref="S2:S3"/>
    <mergeCell ref="T2:T3"/>
    <mergeCell ref="U2:U3"/>
    <mergeCell ref="J2:J3"/>
    <mergeCell ref="K2:K3"/>
    <mergeCell ref="L2:L3"/>
    <mergeCell ref="F1:F3"/>
  </mergeCells>
  <dataValidations count="1">
    <dataValidation type="list" allowBlank="1" showInputMessage="1" showErrorMessage="1" sqref="F6:F32 F35:F48">
      <formula1>sections_CNU</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2"/>
  <sheetViews>
    <sheetView view="pageBreakPreview" zoomScale="75" zoomScaleNormal="75" zoomScaleSheetLayoutView="75" workbookViewId="0">
      <pane ySplit="4" topLeftCell="A5" activePane="bottomLeft" state="frozen"/>
      <selection pane="bottomLeft" activeCell="N3" sqref="N3"/>
    </sheetView>
  </sheetViews>
  <sheetFormatPr baseColWidth="10" defaultColWidth="11.5703125" defaultRowHeight="15" x14ac:dyDescent="0.25"/>
  <cols>
    <col min="1" max="1" width="11.5703125" style="134" customWidth="1"/>
    <col min="2" max="2" width="67.42578125" style="132" customWidth="1"/>
    <col min="3" max="3" width="12.7109375" style="132" customWidth="1"/>
    <col min="4" max="6" width="11.5703125" style="132" customWidth="1"/>
    <col min="7" max="7" width="8.5703125" style="132" customWidth="1"/>
    <col min="8" max="8" width="8.28515625" style="132" customWidth="1"/>
    <col min="9" max="14" width="11.7109375" style="132" customWidth="1"/>
    <col min="15" max="16" width="35.28515625" style="132" customWidth="1"/>
    <col min="17" max="24" width="8.7109375" style="132" customWidth="1"/>
    <col min="25" max="26" width="35.28515625" style="132" customWidth="1"/>
    <col min="27" max="34" width="8.7109375" style="132" customWidth="1"/>
    <col min="35" max="217" width="11.5703125" style="132" customWidth="1"/>
    <col min="218" max="16384" width="11.5703125" style="126"/>
  </cols>
  <sheetData>
    <row r="1" spans="1:221" ht="105" customHeight="1" x14ac:dyDescent="0.25">
      <c r="A1" s="265" t="s">
        <v>0</v>
      </c>
      <c r="B1" s="265" t="s">
        <v>1</v>
      </c>
      <c r="C1" s="265" t="s">
        <v>98</v>
      </c>
      <c r="D1" s="265" t="s">
        <v>87</v>
      </c>
      <c r="E1" s="265" t="s">
        <v>88</v>
      </c>
      <c r="F1" s="265" t="s">
        <v>89</v>
      </c>
      <c r="G1" s="265" t="s">
        <v>2</v>
      </c>
      <c r="H1" s="267" t="s">
        <v>3</v>
      </c>
      <c r="I1" s="260" t="s">
        <v>173</v>
      </c>
      <c r="J1" s="261"/>
      <c r="K1" s="261"/>
      <c r="L1" s="261"/>
      <c r="M1" s="261"/>
      <c r="N1" s="261"/>
      <c r="O1" s="274" t="s">
        <v>186</v>
      </c>
      <c r="P1" s="275"/>
      <c r="Q1" s="307" t="s">
        <v>90</v>
      </c>
      <c r="R1" s="307"/>
      <c r="S1" s="307"/>
      <c r="T1" s="307"/>
      <c r="U1" s="307"/>
      <c r="V1" s="307"/>
      <c r="W1" s="307"/>
      <c r="X1" s="308"/>
      <c r="Y1" s="255" t="s">
        <v>187</v>
      </c>
      <c r="Z1" s="256"/>
      <c r="AA1" s="309" t="s">
        <v>91</v>
      </c>
      <c r="AB1" s="307"/>
      <c r="AC1" s="307"/>
      <c r="AD1" s="307"/>
      <c r="AE1" s="307"/>
      <c r="AF1" s="307"/>
      <c r="AG1" s="307"/>
      <c r="AH1" s="308"/>
      <c r="HJ1" s="132"/>
      <c r="HK1" s="132"/>
      <c r="HL1" s="132"/>
      <c r="HM1" s="132"/>
    </row>
    <row r="2" spans="1:221" ht="51" customHeight="1" x14ac:dyDescent="0.25">
      <c r="A2" s="266"/>
      <c r="B2" s="266"/>
      <c r="C2" s="266"/>
      <c r="D2" s="266"/>
      <c r="E2" s="266"/>
      <c r="F2" s="266"/>
      <c r="G2" s="266"/>
      <c r="H2" s="268"/>
      <c r="I2" s="278" t="s">
        <v>10</v>
      </c>
      <c r="J2" s="253"/>
      <c r="K2" s="253" t="s">
        <v>11</v>
      </c>
      <c r="L2" s="253"/>
      <c r="M2" s="253" t="s">
        <v>12</v>
      </c>
      <c r="N2" s="254"/>
      <c r="O2" s="276"/>
      <c r="P2" s="277"/>
      <c r="Q2" s="310" t="s">
        <v>92</v>
      </c>
      <c r="R2" s="305"/>
      <c r="S2" s="305"/>
      <c r="T2" s="305"/>
      <c r="U2" s="306" t="s">
        <v>93</v>
      </c>
      <c r="V2" s="306"/>
      <c r="W2" s="306"/>
      <c r="X2" s="306"/>
      <c r="Y2" s="257"/>
      <c r="Z2" s="258"/>
      <c r="AA2" s="305" t="s">
        <v>92</v>
      </c>
      <c r="AB2" s="305"/>
      <c r="AC2" s="305"/>
      <c r="AD2" s="305"/>
      <c r="AE2" s="306" t="s">
        <v>93</v>
      </c>
      <c r="AF2" s="306"/>
      <c r="AG2" s="306"/>
      <c r="AH2" s="306"/>
      <c r="HJ2" s="132"/>
      <c r="HK2" s="132"/>
      <c r="HL2" s="132"/>
      <c r="HM2" s="132"/>
    </row>
    <row r="3" spans="1:221" ht="34.5" customHeight="1" x14ac:dyDescent="0.25">
      <c r="A3" s="266"/>
      <c r="B3" s="266"/>
      <c r="C3" s="266"/>
      <c r="D3" s="266"/>
      <c r="E3" s="266"/>
      <c r="F3" s="266"/>
      <c r="G3" s="266"/>
      <c r="H3" s="268"/>
      <c r="I3" s="249" t="s">
        <v>180</v>
      </c>
      <c r="J3" s="249" t="s">
        <v>160</v>
      </c>
      <c r="K3" s="249" t="s">
        <v>180</v>
      </c>
      <c r="L3" s="250" t="s">
        <v>160</v>
      </c>
      <c r="M3" s="249" t="s">
        <v>180</v>
      </c>
      <c r="N3" s="225" t="s">
        <v>160</v>
      </c>
      <c r="O3" s="226" t="s">
        <v>92</v>
      </c>
      <c r="P3" s="227" t="s">
        <v>93</v>
      </c>
      <c r="Q3" s="158" t="s">
        <v>94</v>
      </c>
      <c r="R3" s="143" t="s">
        <v>74</v>
      </c>
      <c r="S3" s="143" t="s">
        <v>95</v>
      </c>
      <c r="T3" s="143" t="s">
        <v>96</v>
      </c>
      <c r="U3" s="119" t="s">
        <v>97</v>
      </c>
      <c r="V3" s="119" t="s">
        <v>74</v>
      </c>
      <c r="W3" s="119" t="s">
        <v>95</v>
      </c>
      <c r="X3" s="119" t="s">
        <v>96</v>
      </c>
      <c r="Y3" s="230" t="s">
        <v>92</v>
      </c>
      <c r="Z3" s="231" t="s">
        <v>93</v>
      </c>
      <c r="AA3" s="143" t="s">
        <v>94</v>
      </c>
      <c r="AB3" s="143" t="s">
        <v>74</v>
      </c>
      <c r="AC3" s="143" t="s">
        <v>95</v>
      </c>
      <c r="AD3" s="143" t="s">
        <v>96</v>
      </c>
      <c r="AE3" s="119" t="s">
        <v>97</v>
      </c>
      <c r="AF3" s="119" t="s">
        <v>74</v>
      </c>
      <c r="AG3" s="119" t="s">
        <v>95</v>
      </c>
      <c r="AH3" s="119" t="s">
        <v>96</v>
      </c>
      <c r="HJ3" s="132"/>
      <c r="HK3" s="132"/>
      <c r="HL3" s="132"/>
      <c r="HM3" s="132"/>
    </row>
    <row r="4" spans="1:221" ht="56.25" customHeight="1" x14ac:dyDescent="0.25">
      <c r="A4" s="141" t="s">
        <v>126</v>
      </c>
      <c r="B4" s="252" t="s">
        <v>190</v>
      </c>
      <c r="C4" s="141"/>
      <c r="D4" s="141"/>
      <c r="E4" s="141"/>
      <c r="F4" s="141"/>
      <c r="G4" s="141"/>
      <c r="H4" s="167"/>
      <c r="I4" s="159"/>
      <c r="J4" s="163"/>
      <c r="K4" s="163"/>
      <c r="L4" s="163"/>
      <c r="M4" s="163"/>
      <c r="N4" s="167"/>
      <c r="O4" s="169"/>
      <c r="P4" s="170"/>
      <c r="Q4" s="157"/>
      <c r="R4" s="142"/>
      <c r="S4" s="142"/>
      <c r="T4" s="142"/>
      <c r="U4" s="142"/>
      <c r="V4" s="142"/>
      <c r="W4" s="142"/>
      <c r="X4" s="142"/>
      <c r="Y4" s="200"/>
      <c r="Z4" s="201"/>
      <c r="AA4" s="142"/>
      <c r="AB4" s="142"/>
      <c r="AC4" s="142"/>
      <c r="AD4" s="142"/>
      <c r="AE4" s="142"/>
      <c r="AF4" s="142"/>
      <c r="AG4" s="142"/>
      <c r="AH4" s="142"/>
      <c r="HJ4" s="132"/>
      <c r="HK4" s="132"/>
      <c r="HL4" s="132"/>
      <c r="HM4" s="132"/>
    </row>
    <row r="5" spans="1:221" ht="23.25" customHeight="1" x14ac:dyDescent="0.25">
      <c r="A5" s="177" t="s">
        <v>178</v>
      </c>
      <c r="B5" s="178" t="s">
        <v>179</v>
      </c>
      <c r="C5" s="179" t="s">
        <v>118</v>
      </c>
      <c r="D5" s="179" t="s">
        <v>175</v>
      </c>
      <c r="E5" s="180"/>
      <c r="F5" s="180"/>
      <c r="G5" s="243">
        <f>SUM(G6:G27)</f>
        <v>45</v>
      </c>
      <c r="H5" s="243">
        <f>SUM(H6:H27)</f>
        <v>45</v>
      </c>
      <c r="I5" s="181"/>
      <c r="J5" s="182"/>
      <c r="K5" s="182"/>
      <c r="L5" s="182"/>
      <c r="M5" s="182"/>
      <c r="N5" s="183"/>
      <c r="O5" s="184"/>
      <c r="P5" s="185"/>
      <c r="Q5" s="186"/>
      <c r="R5" s="187"/>
      <c r="S5" s="187"/>
      <c r="T5" s="187"/>
      <c r="U5" s="187"/>
      <c r="V5" s="187"/>
      <c r="W5" s="187"/>
      <c r="X5" s="188"/>
      <c r="Y5" s="205"/>
      <c r="Z5" s="206"/>
      <c r="AA5" s="189"/>
      <c r="AB5" s="190"/>
      <c r="AC5" s="186"/>
      <c r="AD5" s="187"/>
      <c r="AE5" s="187"/>
      <c r="AF5" s="187"/>
      <c r="AG5" s="187"/>
      <c r="AH5" s="187"/>
      <c r="HJ5" s="132"/>
      <c r="HK5" s="132"/>
    </row>
    <row r="6" spans="1:221" ht="23.25" customHeight="1" x14ac:dyDescent="0.25">
      <c r="A6" s="133" t="str">
        <f>IF('M3C 2021-22 LP GEDT FI+FC HYP2'!A11="","",'M3C 2021-22 LP GEDT FI+FC HYP2'!A11)</f>
        <v>LLF1X11</v>
      </c>
      <c r="B6" s="191" t="str">
        <f>IF('M3C 2021-22 LP GEDT FI+FC HYP2'!B11="","",'M3C 2021-22 LP GEDT FI+FC HYP2'!B11)</f>
        <v>Maîtriser les bases hydrologiques et juridiques</v>
      </c>
      <c r="C6" s="129" t="str">
        <f>IF('M3C 2021-22 LP GEDT FI+FC HYP2'!C11="","",'M3C 2021-22 LP GEDT FI+FC HYP2'!C11)</f>
        <v>LLF1X10</v>
      </c>
      <c r="D6" s="123" t="str">
        <f>IF('M3C 2021-22 LP GEDT FI+FC HYP2'!D11="","",'M3C 2021-22 LP GEDT FI+FC HYP2'!D11)</f>
        <v>UE</v>
      </c>
      <c r="E6" s="129"/>
      <c r="F6" s="129"/>
      <c r="G6" s="235">
        <v>6</v>
      </c>
      <c r="H6" s="236">
        <v>6</v>
      </c>
      <c r="I6" s="161">
        <f>IF('M3C 2021-22 LP GEDT FI+FC HYP2'!I11="","",'M3C 2021-22 LP GEDT FI+FC HYP2'!I11)</f>
        <v>21</v>
      </c>
      <c r="J6" s="124"/>
      <c r="K6" s="124">
        <f>IF('M3C 2021-22 LP GEDT FI+FC HYP2'!K11="","",'M3C 2021-22 LP GEDT FI+FC HYP2'!K11)</f>
        <v>34</v>
      </c>
      <c r="L6" s="124" t="str">
        <f>IF('M3C 2021-22 LP GEDT FI+FC HYP2'!L11="","",'M3C 2021-22 LP GEDT FI+FC HYP2'!L11)</f>
        <v/>
      </c>
      <c r="M6" s="124"/>
      <c r="N6" s="162" t="str">
        <f>IF('M3C 2021-22 LP GEDT FI+FC HYP2'!N11="","",'M3C 2021-22 LP GEDT FI+FC HYP2'!N11)</f>
        <v/>
      </c>
      <c r="O6" s="228" t="str">
        <f>+'M3C 2021-22 LP GEDT FI+FC HYP2'!O11</f>
        <v xml:space="preserve">CC / mail ou celene </v>
      </c>
      <c r="P6" s="229" t="str">
        <f>+'M3C 2021-22 LP GEDT FI+FC HYP2'!P11</f>
        <v xml:space="preserve">CC / mail ou celene </v>
      </c>
      <c r="Q6" s="156">
        <v>100</v>
      </c>
      <c r="R6" s="144" t="s">
        <v>77</v>
      </c>
      <c r="S6" s="144" t="s">
        <v>78</v>
      </c>
      <c r="T6" s="144"/>
      <c r="U6" s="146">
        <v>100</v>
      </c>
      <c r="V6" s="146" t="s">
        <v>80</v>
      </c>
      <c r="W6" s="146" t="s">
        <v>78</v>
      </c>
      <c r="X6" s="196" t="s">
        <v>122</v>
      </c>
      <c r="Y6" s="228" t="s">
        <v>174</v>
      </c>
      <c r="Z6" s="229" t="str">
        <f>+Y6</f>
        <v>DM / mail ou plateforme EXAMS</v>
      </c>
      <c r="AA6" s="156">
        <v>100</v>
      </c>
      <c r="AB6" s="144" t="s">
        <v>80</v>
      </c>
      <c r="AC6" s="144" t="s">
        <v>78</v>
      </c>
      <c r="AD6" s="144" t="s">
        <v>122</v>
      </c>
      <c r="AE6" s="146">
        <v>100</v>
      </c>
      <c r="AF6" s="146" t="s">
        <v>80</v>
      </c>
      <c r="AG6" s="146" t="s">
        <v>78</v>
      </c>
      <c r="AH6" s="146" t="s">
        <v>122</v>
      </c>
      <c r="HJ6" s="132"/>
      <c r="HK6" s="132"/>
    </row>
    <row r="7" spans="1:221" ht="23.25" customHeight="1" x14ac:dyDescent="0.25">
      <c r="A7" s="138" t="str">
        <f>IF('M3C 2021-22 LP GEDT FI+FC HYP2'!A12="","",'M3C 2021-22 LP GEDT FI+FC HYP2'!A12)</f>
        <v>LLF1X1D</v>
      </c>
      <c r="B7" s="136" t="str">
        <f>IF('M3C 2021-22 LP GEDT FI+FC HYP2'!B12="","",'M3C 2021-22 LP GEDT FI+FC HYP2'!B12)</f>
        <v>EC 1 : Hydrologie, limnologie et hydrogéologie</v>
      </c>
      <c r="C7" s="147" t="str">
        <f>IF('M3C 2021-22 LP GEDT FI+FC HYP2'!C12="","",'M3C 2021-22 LP GEDT FI+FC HYP2'!C12)</f>
        <v/>
      </c>
      <c r="D7" s="135" t="str">
        <f>IF('M3C 2021-22 LP GEDT FI+FC HYP2'!D12="","",'M3C 2021-22 LP GEDT FI+FC HYP2'!D12)</f>
        <v>EC</v>
      </c>
      <c r="E7" s="130"/>
      <c r="F7" s="130"/>
      <c r="G7" s="237"/>
      <c r="H7" s="238"/>
      <c r="I7" s="164">
        <f>IF('M3C 2021-22 LP GEDT FI+FC HYP2'!I12="","",'M3C 2021-22 LP GEDT FI+FC HYP2'!I12)</f>
        <v>15</v>
      </c>
      <c r="J7" s="125"/>
      <c r="K7" s="125">
        <f>IF('M3C 2021-22 LP GEDT FI+FC HYP2'!K12="","",'M3C 2021-22 LP GEDT FI+FC HYP2'!K12)</f>
        <v>18</v>
      </c>
      <c r="L7" s="125" t="str">
        <f>IF('M3C 2021-22 LP GEDT FI+FC HYP2'!L12="","",'M3C 2021-22 LP GEDT FI+FC HYP2'!L12)</f>
        <v/>
      </c>
      <c r="M7" s="125"/>
      <c r="N7" s="165" t="str">
        <f>IF('M3C 2021-22 LP GEDT FI+FC HYP2'!N12="","",'M3C 2021-22 LP GEDT FI+FC HYP2'!N12)</f>
        <v/>
      </c>
      <c r="O7" s="173" t="str">
        <f>IF('M3C 2021-22 LP GEDT FI+FC HYP2'!O12="","",'M3C 2021-22 LP GEDT FI+FC HYP2'!O12)</f>
        <v/>
      </c>
      <c r="P7" s="174" t="str">
        <f>IF('M3C 2021-22 LP GEDT FI+FC HYP2'!P12="","",'M3C 2021-22 LP GEDT FI+FC HYP2'!P12)</f>
        <v/>
      </c>
      <c r="Q7" s="156"/>
      <c r="R7" s="144"/>
      <c r="S7" s="144"/>
      <c r="T7" s="144"/>
      <c r="U7" s="146"/>
      <c r="V7" s="146"/>
      <c r="W7" s="146"/>
      <c r="X7" s="196"/>
      <c r="Y7" s="207"/>
      <c r="Z7" s="208"/>
      <c r="AA7" s="156"/>
      <c r="AB7" s="144"/>
      <c r="AC7" s="144"/>
      <c r="AD7" s="144"/>
      <c r="AE7" s="146"/>
      <c r="AF7" s="146"/>
      <c r="AG7" s="146"/>
      <c r="AH7" s="146"/>
      <c r="HJ7" s="132"/>
      <c r="HK7" s="132"/>
    </row>
    <row r="8" spans="1:221" ht="23.25" customHeight="1" x14ac:dyDescent="0.25">
      <c r="A8" s="138" t="str">
        <f>IF('M3C 2021-22 LP GEDT FI+FC HYP2'!A13="","",'M3C 2021-22 LP GEDT FI+FC HYP2'!A13)</f>
        <v>LLF1X1E</v>
      </c>
      <c r="B8" s="128" t="str">
        <f>IF('M3C 2021-22 LP GEDT FI+FC HYP2'!B13="","",'M3C 2021-22 LP GEDT FI+FC HYP2'!B13)</f>
        <v>EC 2 : Droit et eau</v>
      </c>
      <c r="C8" s="130" t="str">
        <f>IF('M3C 2021-22 LP GEDT FI+FC HYP2'!C13="","",'M3C 2021-22 LP GEDT FI+FC HYP2'!C13)</f>
        <v/>
      </c>
      <c r="D8" s="135" t="str">
        <f>IF('M3C 2021-22 LP GEDT FI+FC HYP2'!D13="","",'M3C 2021-22 LP GEDT FI+FC HYP2'!D13)</f>
        <v>EC</v>
      </c>
      <c r="E8" s="130"/>
      <c r="F8" s="130"/>
      <c r="G8" s="239"/>
      <c r="H8" s="240"/>
      <c r="I8" s="164">
        <f>IF('M3C 2021-22 LP GEDT FI+FC HYP2'!I13="","",'M3C 2021-22 LP GEDT FI+FC HYP2'!I13)</f>
        <v>6</v>
      </c>
      <c r="J8" s="125"/>
      <c r="K8" s="125">
        <f>IF('M3C 2021-22 LP GEDT FI+FC HYP2'!K13="","",'M3C 2021-22 LP GEDT FI+FC HYP2'!K13)</f>
        <v>16</v>
      </c>
      <c r="L8" s="125" t="str">
        <f>IF('M3C 2021-22 LP GEDT FI+FC HYP2'!L13="","",'M3C 2021-22 LP GEDT FI+FC HYP2'!L13)</f>
        <v/>
      </c>
      <c r="M8" s="125"/>
      <c r="N8" s="165" t="str">
        <f>IF('M3C 2021-22 LP GEDT FI+FC HYP2'!N13="","",'M3C 2021-22 LP GEDT FI+FC HYP2'!N13)</f>
        <v/>
      </c>
      <c r="O8" s="173" t="str">
        <f>IF('M3C 2021-22 LP GEDT FI+FC HYP2'!O13="","",'M3C 2021-22 LP GEDT FI+FC HYP2'!O13)</f>
        <v/>
      </c>
      <c r="P8" s="174" t="str">
        <f>IF('M3C 2021-22 LP GEDT FI+FC HYP2'!P13="","",'M3C 2021-22 LP GEDT FI+FC HYP2'!P13)</f>
        <v/>
      </c>
      <c r="Q8" s="156"/>
      <c r="R8" s="144"/>
      <c r="S8" s="144"/>
      <c r="T8" s="144"/>
      <c r="U8" s="146"/>
      <c r="V8" s="146"/>
      <c r="W8" s="146"/>
      <c r="X8" s="196"/>
      <c r="Y8" s="207"/>
      <c r="Z8" s="208"/>
      <c r="AA8" s="156"/>
      <c r="AB8" s="144"/>
      <c r="AC8" s="144"/>
      <c r="AD8" s="144"/>
      <c r="AE8" s="146"/>
      <c r="AF8" s="146"/>
      <c r="AG8" s="146"/>
      <c r="AH8" s="146"/>
      <c r="HJ8" s="132"/>
      <c r="HK8" s="132"/>
    </row>
    <row r="9" spans="1:221" ht="23.25" customHeight="1" x14ac:dyDescent="0.25">
      <c r="A9" s="133" t="str">
        <f>IF('M3C 2021-22 LP GEDT FI+FC HYP2'!A14="","",'M3C 2021-22 LP GEDT FI+FC HYP2'!A14)</f>
        <v>LLF1X21</v>
      </c>
      <c r="B9" s="191" t="str">
        <f>IF('M3C 2021-22 LP GEDT FI+FC HYP2'!B14="","",'M3C 2021-22 LP GEDT FI+FC HYP2'!B14)</f>
        <v>Hydrauliques</v>
      </c>
      <c r="C9" s="129" t="str">
        <f>IF('M3C 2021-22 LP GEDT FI+FC HYP2'!C14="","",'M3C 2021-22 LP GEDT FI+FC HYP2'!C14)</f>
        <v>LLF1X20</v>
      </c>
      <c r="D9" s="123" t="str">
        <f>IF('M3C 2021-22 LP GEDT FI+FC HYP2'!D14="","",'M3C 2021-22 LP GEDT FI+FC HYP2'!D14)</f>
        <v>UE</v>
      </c>
      <c r="E9" s="129"/>
      <c r="F9" s="129"/>
      <c r="G9" s="235">
        <v>8</v>
      </c>
      <c r="H9" s="236">
        <v>8</v>
      </c>
      <c r="I9" s="161">
        <f>IF('M3C 2021-22 LP GEDT FI+FC HYP2'!I14="","",'M3C 2021-22 LP GEDT FI+FC HYP2'!I14)</f>
        <v>15</v>
      </c>
      <c r="J9" s="124"/>
      <c r="K9" s="124">
        <f>IF('M3C 2021-22 LP GEDT FI+FC HYP2'!K14="","",'M3C 2021-22 LP GEDT FI+FC HYP2'!K14)</f>
        <v>55</v>
      </c>
      <c r="L9" s="124" t="str">
        <f>IF('M3C 2021-22 LP GEDT FI+FC HYP2'!L14="","",'M3C 2021-22 LP GEDT FI+FC HYP2'!L14)</f>
        <v/>
      </c>
      <c r="M9" s="124"/>
      <c r="N9" s="162" t="str">
        <f>IF('M3C 2021-22 LP GEDT FI+FC HYP2'!N14="","",'M3C 2021-22 LP GEDT FI+FC HYP2'!N14)</f>
        <v/>
      </c>
      <c r="O9" s="228" t="str">
        <f>+'M3C 2021-22 LP GEDT FI+FC HYP2'!O14</f>
        <v xml:space="preserve">CC / mail ou celene </v>
      </c>
      <c r="P9" s="229" t="str">
        <f>+'M3C 2021-22 LP GEDT FI+FC HYP2'!P14</f>
        <v xml:space="preserve">CC / mail ou celene </v>
      </c>
      <c r="Q9" s="156">
        <v>100</v>
      </c>
      <c r="R9" s="144" t="s">
        <v>77</v>
      </c>
      <c r="S9" s="144" t="s">
        <v>78</v>
      </c>
      <c r="T9" s="144"/>
      <c r="U9" s="146">
        <v>100</v>
      </c>
      <c r="V9" s="146" t="s">
        <v>80</v>
      </c>
      <c r="W9" s="146" t="s">
        <v>78</v>
      </c>
      <c r="X9" s="196" t="s">
        <v>122</v>
      </c>
      <c r="Y9" s="228" t="s">
        <v>174</v>
      </c>
      <c r="Z9" s="229" t="str">
        <f>+Y9</f>
        <v>DM / mail ou plateforme EXAMS</v>
      </c>
      <c r="AA9" s="156">
        <v>100</v>
      </c>
      <c r="AB9" s="144" t="s">
        <v>80</v>
      </c>
      <c r="AC9" s="144" t="s">
        <v>78</v>
      </c>
      <c r="AD9" s="144" t="s">
        <v>122</v>
      </c>
      <c r="AE9" s="146">
        <v>100</v>
      </c>
      <c r="AF9" s="146" t="s">
        <v>80</v>
      </c>
      <c r="AG9" s="146" t="s">
        <v>78</v>
      </c>
      <c r="AH9" s="146" t="s">
        <v>122</v>
      </c>
      <c r="HJ9" s="132"/>
      <c r="HK9" s="132"/>
    </row>
    <row r="10" spans="1:221" ht="23.25" customHeight="1" x14ac:dyDescent="0.25">
      <c r="A10" s="138" t="str">
        <f>IF('M3C 2021-22 LP GEDT FI+FC HYP2'!A15="","",'M3C 2021-22 LP GEDT FI+FC HYP2'!A15)</f>
        <v>LLF1X2A</v>
      </c>
      <c r="B10" s="136" t="str">
        <f>IF('M3C 2021-22 LP GEDT FI+FC HYP2'!B15="","",'M3C 2021-22 LP GEDT FI+FC HYP2'!B15)</f>
        <v>EC 1 : L'hydraulique agricole</v>
      </c>
      <c r="C10" s="147" t="str">
        <f>IF('M3C 2021-22 LP GEDT FI+FC HYP2'!C15="","",'M3C 2021-22 LP GEDT FI+FC HYP2'!C15)</f>
        <v/>
      </c>
      <c r="D10" s="135" t="str">
        <f>IF('M3C 2021-22 LP GEDT FI+FC HYP2'!D15="","",'M3C 2021-22 LP GEDT FI+FC HYP2'!D15)</f>
        <v>EC</v>
      </c>
      <c r="E10" s="130"/>
      <c r="F10" s="130"/>
      <c r="G10" s="237"/>
      <c r="H10" s="238"/>
      <c r="I10" s="164">
        <f>IF('M3C 2021-22 LP GEDT FI+FC HYP2'!I15="","",'M3C 2021-22 LP GEDT FI+FC HYP2'!I15)</f>
        <v>12</v>
      </c>
      <c r="J10" s="125"/>
      <c r="K10" s="125">
        <f>IF('M3C 2021-22 LP GEDT FI+FC HYP2'!K15="","",'M3C 2021-22 LP GEDT FI+FC HYP2'!K15)</f>
        <v>28</v>
      </c>
      <c r="L10" s="125" t="str">
        <f>IF('M3C 2021-22 LP GEDT FI+FC HYP2'!L15="","",'M3C 2021-22 LP GEDT FI+FC HYP2'!L15)</f>
        <v/>
      </c>
      <c r="M10" s="125"/>
      <c r="N10" s="165" t="str">
        <f>IF('M3C 2021-22 LP GEDT FI+FC HYP2'!N15="","",'M3C 2021-22 LP GEDT FI+FC HYP2'!N15)</f>
        <v/>
      </c>
      <c r="O10" s="173"/>
      <c r="P10" s="174"/>
      <c r="Q10" s="156"/>
      <c r="R10" s="144"/>
      <c r="S10" s="144"/>
      <c r="T10" s="144"/>
      <c r="U10" s="146"/>
      <c r="V10" s="146"/>
      <c r="W10" s="146"/>
      <c r="X10" s="196"/>
      <c r="Y10" s="207"/>
      <c r="Z10" s="208"/>
      <c r="AA10" s="156"/>
      <c r="AB10" s="144"/>
      <c r="AC10" s="144"/>
      <c r="AD10" s="144"/>
      <c r="AE10" s="146"/>
      <c r="AF10" s="146"/>
      <c r="AG10" s="146"/>
      <c r="AH10" s="146"/>
      <c r="HJ10" s="132"/>
      <c r="HK10" s="132"/>
    </row>
    <row r="11" spans="1:221" ht="23.25" customHeight="1" x14ac:dyDescent="0.25">
      <c r="A11" s="138" t="str">
        <f>IF('M3C 2021-22 LP GEDT FI+FC HYP2'!A16="","",'M3C 2021-22 LP GEDT FI+FC HYP2'!A16)</f>
        <v>LLF1X2B</v>
      </c>
      <c r="B11" s="128" t="str">
        <f>IF('M3C 2021-22 LP GEDT FI+FC HYP2'!B16="","",'M3C 2021-22 LP GEDT FI+FC HYP2'!B16)</f>
        <v>EC 2 : L'hydraulique urbaine</v>
      </c>
      <c r="C11" s="130" t="str">
        <f>IF('M3C 2021-22 LP GEDT FI+FC HYP2'!C16="","",'M3C 2021-22 LP GEDT FI+FC HYP2'!C16)</f>
        <v/>
      </c>
      <c r="D11" s="135" t="str">
        <f>IF('M3C 2021-22 LP GEDT FI+FC HYP2'!D16="","",'M3C 2021-22 LP GEDT FI+FC HYP2'!D16)</f>
        <v>EC</v>
      </c>
      <c r="E11" s="130"/>
      <c r="F11" s="130"/>
      <c r="G11" s="239"/>
      <c r="H11" s="240"/>
      <c r="I11" s="164">
        <f>IF('M3C 2021-22 LP GEDT FI+FC HYP2'!I16="","",'M3C 2021-22 LP GEDT FI+FC HYP2'!I16)</f>
        <v>3</v>
      </c>
      <c r="J11" s="125"/>
      <c r="K11" s="125">
        <f>IF('M3C 2021-22 LP GEDT FI+FC HYP2'!K16="","",'M3C 2021-22 LP GEDT FI+FC HYP2'!K16)</f>
        <v>27</v>
      </c>
      <c r="L11" s="125" t="str">
        <f>IF('M3C 2021-22 LP GEDT FI+FC HYP2'!L16="","",'M3C 2021-22 LP GEDT FI+FC HYP2'!L16)</f>
        <v/>
      </c>
      <c r="M11" s="125"/>
      <c r="N11" s="165" t="str">
        <f>IF('M3C 2021-22 LP GEDT FI+FC HYP2'!N16="","",'M3C 2021-22 LP GEDT FI+FC HYP2'!N16)</f>
        <v/>
      </c>
      <c r="O11" s="173"/>
      <c r="P11" s="174"/>
      <c r="Q11" s="156"/>
      <c r="R11" s="144"/>
      <c r="S11" s="144"/>
      <c r="T11" s="144"/>
      <c r="U11" s="146"/>
      <c r="V11" s="146"/>
      <c r="W11" s="146"/>
      <c r="X11" s="196"/>
      <c r="Y11" s="207"/>
      <c r="Z11" s="208"/>
      <c r="AA11" s="156"/>
      <c r="AB11" s="144"/>
      <c r="AC11" s="144"/>
      <c r="AD11" s="144"/>
      <c r="AE11" s="146"/>
      <c r="AF11" s="146"/>
      <c r="AG11" s="146"/>
      <c r="AH11" s="146"/>
      <c r="HJ11" s="132"/>
      <c r="HK11" s="132"/>
    </row>
    <row r="12" spans="1:221" ht="23.25" customHeight="1" x14ac:dyDescent="0.25">
      <c r="A12" s="133" t="str">
        <f>IF('M3C 2021-22 LP GEDT FI+FC HYP2'!A17="","",'M3C 2021-22 LP GEDT FI+FC HYP2'!A17)</f>
        <v>LLF1X31</v>
      </c>
      <c r="B12" s="191" t="str">
        <f>IF('M3C 2021-22 LP GEDT FI+FC HYP2'!B17="","",'M3C 2021-22 LP GEDT FI+FC HYP2'!B17)</f>
        <v>Connaissances du territoire et montage de projets</v>
      </c>
      <c r="C12" s="129" t="str">
        <f>IF('M3C 2021-22 LP GEDT FI+FC HYP2'!C17="","",'M3C 2021-22 LP GEDT FI+FC HYP2'!C17)</f>
        <v>LLF1X30</v>
      </c>
      <c r="D12" s="123" t="str">
        <f>IF('M3C 2021-22 LP GEDT FI+FC HYP2'!D17="","",'M3C 2021-22 LP GEDT FI+FC HYP2'!D17)</f>
        <v>UE</v>
      </c>
      <c r="E12" s="129"/>
      <c r="F12" s="129"/>
      <c r="G12" s="235">
        <v>6</v>
      </c>
      <c r="H12" s="236">
        <v>6</v>
      </c>
      <c r="I12" s="161">
        <f>IF('M3C 2021-22 LP GEDT FI+FC HYP2'!I17="","",'M3C 2021-22 LP GEDT FI+FC HYP2'!I17)</f>
        <v>11</v>
      </c>
      <c r="J12" s="124"/>
      <c r="K12" s="124">
        <f>IF('M3C 2021-22 LP GEDT FI+FC HYP2'!K17="","",'M3C 2021-22 LP GEDT FI+FC HYP2'!K17)</f>
        <v>44</v>
      </c>
      <c r="L12" s="124" t="str">
        <f>IF('M3C 2021-22 LP GEDT FI+FC HYP2'!L17="","",'M3C 2021-22 LP GEDT FI+FC HYP2'!L17)</f>
        <v/>
      </c>
      <c r="M12" s="124"/>
      <c r="N12" s="162" t="str">
        <f>IF('M3C 2021-22 LP GEDT FI+FC HYP2'!N17="","",'M3C 2021-22 LP GEDT FI+FC HYP2'!N17)</f>
        <v/>
      </c>
      <c r="O12" s="228" t="str">
        <f>+'M3C 2021-22 LP GEDT FI+FC HYP2'!O17</f>
        <v xml:space="preserve">CC / mail ou celene </v>
      </c>
      <c r="P12" s="229" t="str">
        <f>+'M3C 2021-22 LP GEDT FI+FC HYP2'!P17</f>
        <v xml:space="preserve">CC / mail ou celene </v>
      </c>
      <c r="Q12" s="156">
        <v>100</v>
      </c>
      <c r="R12" s="144" t="s">
        <v>77</v>
      </c>
      <c r="S12" s="144" t="s">
        <v>86</v>
      </c>
      <c r="T12" s="144"/>
      <c r="U12" s="146">
        <v>100</v>
      </c>
      <c r="V12" s="146" t="s">
        <v>80</v>
      </c>
      <c r="W12" s="146" t="s">
        <v>81</v>
      </c>
      <c r="X12" s="196" t="s">
        <v>100</v>
      </c>
      <c r="Y12" s="228" t="s">
        <v>174</v>
      </c>
      <c r="Z12" s="229" t="str">
        <f>+Y12</f>
        <v>DM / mail ou plateforme EXAMS</v>
      </c>
      <c r="AA12" s="156">
        <v>100</v>
      </c>
      <c r="AB12" s="144" t="s">
        <v>80</v>
      </c>
      <c r="AC12" s="144" t="s">
        <v>81</v>
      </c>
      <c r="AD12" s="144" t="s">
        <v>100</v>
      </c>
      <c r="AE12" s="146">
        <v>100</v>
      </c>
      <c r="AF12" s="146" t="s">
        <v>80</v>
      </c>
      <c r="AG12" s="146" t="s">
        <v>81</v>
      </c>
      <c r="AH12" s="146" t="s">
        <v>100</v>
      </c>
      <c r="HJ12" s="132"/>
      <c r="HK12" s="132"/>
    </row>
    <row r="13" spans="1:221" ht="23.25" customHeight="1" x14ac:dyDescent="0.25">
      <c r="A13" s="138" t="str">
        <f>IF('M3C 2021-22 LP GEDT FI+FC HYP2'!A18="","",'M3C 2021-22 LP GEDT FI+FC HYP2'!A18)</f>
        <v>LLF1X3D</v>
      </c>
      <c r="B13" s="136" t="str">
        <f>IF('M3C 2021-22 LP GEDT FI+FC HYP2'!B18="","",'M3C 2021-22 LP GEDT FI+FC HYP2'!B18)</f>
        <v>EC 1 : Projets de développement</v>
      </c>
      <c r="C13" s="147" t="str">
        <f>IF('M3C 2021-22 LP GEDT FI+FC HYP2'!C18="","",'M3C 2021-22 LP GEDT FI+FC HYP2'!C18)</f>
        <v/>
      </c>
      <c r="D13" s="135" t="str">
        <f>IF('M3C 2021-22 LP GEDT FI+FC HYP2'!D18="","",'M3C 2021-22 LP GEDT FI+FC HYP2'!D18)</f>
        <v>EC</v>
      </c>
      <c r="E13" s="130"/>
      <c r="F13" s="130"/>
      <c r="G13" s="237"/>
      <c r="H13" s="238"/>
      <c r="I13" s="164">
        <f>IF('M3C 2021-22 LP GEDT FI+FC HYP2'!I18="","",'M3C 2021-22 LP GEDT FI+FC HYP2'!I18)</f>
        <v>5</v>
      </c>
      <c r="J13" s="125"/>
      <c r="K13" s="125">
        <f>IF('M3C 2021-22 LP GEDT FI+FC HYP2'!K18="","",'M3C 2021-22 LP GEDT FI+FC HYP2'!K18)</f>
        <v>21</v>
      </c>
      <c r="L13" s="125" t="str">
        <f>IF('M3C 2021-22 LP GEDT FI+FC HYP2'!L18="","",'M3C 2021-22 LP GEDT FI+FC HYP2'!L18)</f>
        <v/>
      </c>
      <c r="M13" s="125"/>
      <c r="N13" s="165" t="str">
        <f>IF('M3C 2021-22 LP GEDT FI+FC HYP2'!N18="","",'M3C 2021-22 LP GEDT FI+FC HYP2'!N18)</f>
        <v/>
      </c>
      <c r="O13" s="173" t="str">
        <f>IF('M3C 2021-22 LP GEDT FI+FC HYP2'!O18="","",'M3C 2021-22 LP GEDT FI+FC HYP2'!O18)</f>
        <v/>
      </c>
      <c r="P13" s="174" t="str">
        <f>IF('M3C 2021-22 LP GEDT FI+FC HYP2'!P18="","",'M3C 2021-22 LP GEDT FI+FC HYP2'!P18)</f>
        <v/>
      </c>
      <c r="Q13" s="156"/>
      <c r="R13" s="144"/>
      <c r="S13" s="144"/>
      <c r="T13" s="144"/>
      <c r="U13" s="146"/>
      <c r="V13" s="146"/>
      <c r="W13" s="146"/>
      <c r="X13" s="196"/>
      <c r="Y13" s="207"/>
      <c r="Z13" s="208"/>
      <c r="AA13" s="156"/>
      <c r="AB13" s="144"/>
      <c r="AC13" s="144"/>
      <c r="AD13" s="144"/>
      <c r="AE13" s="146"/>
      <c r="AF13" s="146"/>
      <c r="AG13" s="146"/>
      <c r="AH13" s="146"/>
      <c r="HJ13" s="132"/>
      <c r="HK13" s="132"/>
    </row>
    <row r="14" spans="1:221" ht="23.25" customHeight="1" x14ac:dyDescent="0.25">
      <c r="A14" s="138" t="str">
        <f>IF('M3C 2021-22 LP GEDT FI+FC HYP2'!A19="","",'M3C 2021-22 LP GEDT FI+FC HYP2'!A19)</f>
        <v>LLF1X3E</v>
      </c>
      <c r="B14" s="128" t="str">
        <f>IF('M3C 2021-22 LP GEDT FI+FC HYP2'!B19="","",'M3C 2021-22 LP GEDT FI+FC HYP2'!B19)</f>
        <v>EC 2 : Usages et paysages de l'eau</v>
      </c>
      <c r="C14" s="130" t="str">
        <f>IF('M3C 2021-22 LP GEDT FI+FC HYP2'!C19="","",'M3C 2021-22 LP GEDT FI+FC HYP2'!C19)</f>
        <v/>
      </c>
      <c r="D14" s="135" t="str">
        <f>IF('M3C 2021-22 LP GEDT FI+FC HYP2'!D19="","",'M3C 2021-22 LP GEDT FI+FC HYP2'!D19)</f>
        <v>EC</v>
      </c>
      <c r="E14" s="130"/>
      <c r="F14" s="130"/>
      <c r="G14" s="239"/>
      <c r="H14" s="240"/>
      <c r="I14" s="164">
        <f>IF('M3C 2021-22 LP GEDT FI+FC HYP2'!I19="","",'M3C 2021-22 LP GEDT FI+FC HYP2'!I19)</f>
        <v>6</v>
      </c>
      <c r="J14" s="125"/>
      <c r="K14" s="125">
        <f>IF('M3C 2021-22 LP GEDT FI+FC HYP2'!K19="","",'M3C 2021-22 LP GEDT FI+FC HYP2'!K19)</f>
        <v>23</v>
      </c>
      <c r="L14" s="125" t="str">
        <f>IF('M3C 2021-22 LP GEDT FI+FC HYP2'!L19="","",'M3C 2021-22 LP GEDT FI+FC HYP2'!L19)</f>
        <v/>
      </c>
      <c r="M14" s="125"/>
      <c r="N14" s="165" t="str">
        <f>IF('M3C 2021-22 LP GEDT FI+FC HYP2'!N19="","",'M3C 2021-22 LP GEDT FI+FC HYP2'!N19)</f>
        <v/>
      </c>
      <c r="O14" s="173" t="str">
        <f>IF('M3C 2021-22 LP GEDT FI+FC HYP2'!O19="","",'M3C 2021-22 LP GEDT FI+FC HYP2'!O19)</f>
        <v/>
      </c>
      <c r="P14" s="174" t="str">
        <f>IF('M3C 2021-22 LP GEDT FI+FC HYP2'!P19="","",'M3C 2021-22 LP GEDT FI+FC HYP2'!P19)</f>
        <v/>
      </c>
      <c r="Q14" s="156"/>
      <c r="R14" s="144"/>
      <c r="S14" s="144"/>
      <c r="T14" s="144"/>
      <c r="U14" s="146"/>
      <c r="V14" s="146"/>
      <c r="W14" s="146"/>
      <c r="X14" s="196"/>
      <c r="Y14" s="207"/>
      <c r="Z14" s="208"/>
      <c r="AA14" s="156"/>
      <c r="AB14" s="144"/>
      <c r="AC14" s="144"/>
      <c r="AD14" s="144"/>
      <c r="AE14" s="146"/>
      <c r="AF14" s="146"/>
      <c r="AG14" s="146"/>
      <c r="AH14" s="146"/>
      <c r="HJ14" s="132"/>
      <c r="HK14" s="132"/>
    </row>
    <row r="15" spans="1:221" ht="23.25" customHeight="1" x14ac:dyDescent="0.25">
      <c r="A15" s="133" t="str">
        <f>IF('M3C 2021-22 LP GEDT FI+FC HYP2'!A20="","",'M3C 2021-22 LP GEDT FI+FC HYP2'!A20)</f>
        <v>LLF1X41</v>
      </c>
      <c r="B15" s="191" t="str">
        <f>IF('M3C 2021-22 LP GEDT FI+FC HYP2'!B20="","",'M3C 2021-22 LP GEDT FI+FC HYP2'!B20)</f>
        <v>Gestion, communication et marketing territorial</v>
      </c>
      <c r="C15" s="129" t="str">
        <f>IF('M3C 2021-22 LP GEDT FI+FC HYP2'!C20="","",'M3C 2021-22 LP GEDT FI+FC HYP2'!C20)</f>
        <v>LLF1X40</v>
      </c>
      <c r="D15" s="123" t="str">
        <f>IF('M3C 2021-22 LP GEDT FI+FC HYP2'!D20="","",'M3C 2021-22 LP GEDT FI+FC HYP2'!D20)</f>
        <v>UE</v>
      </c>
      <c r="E15" s="129"/>
      <c r="F15" s="129"/>
      <c r="G15" s="235">
        <v>6</v>
      </c>
      <c r="H15" s="236">
        <v>6</v>
      </c>
      <c r="I15" s="161">
        <f>IF('M3C 2021-22 LP GEDT FI+FC HYP2'!I20="","",'M3C 2021-22 LP GEDT FI+FC HYP2'!I20)</f>
        <v>13</v>
      </c>
      <c r="J15" s="124"/>
      <c r="K15" s="124">
        <f>IF('M3C 2021-22 LP GEDT FI+FC HYP2'!K20="","",'M3C 2021-22 LP GEDT FI+FC HYP2'!K20)</f>
        <v>47</v>
      </c>
      <c r="L15" s="124" t="str">
        <f>IF('M3C 2021-22 LP GEDT FI+FC HYP2'!L20="","",'M3C 2021-22 LP GEDT FI+FC HYP2'!L20)</f>
        <v/>
      </c>
      <c r="M15" s="124"/>
      <c r="N15" s="162" t="str">
        <f>IF('M3C 2021-22 LP GEDT FI+FC HYP2'!N20="","",'M3C 2021-22 LP GEDT FI+FC HYP2'!N20)</f>
        <v/>
      </c>
      <c r="O15" s="228" t="str">
        <f>+'M3C 2021-22 LP GEDT FI+FC HYP2'!O20</f>
        <v xml:space="preserve">CC / mail ou celene </v>
      </c>
      <c r="P15" s="229" t="str">
        <f>+'M3C 2021-22 LP GEDT FI+FC HYP2'!P20</f>
        <v xml:space="preserve">CC / mail ou celene </v>
      </c>
      <c r="Q15" s="156">
        <v>100</v>
      </c>
      <c r="R15" s="144" t="s">
        <v>77</v>
      </c>
      <c r="S15" s="144" t="s">
        <v>86</v>
      </c>
      <c r="T15" s="144"/>
      <c r="U15" s="146">
        <v>100</v>
      </c>
      <c r="V15" s="146" t="s">
        <v>80</v>
      </c>
      <c r="W15" s="146" t="s">
        <v>81</v>
      </c>
      <c r="X15" s="196" t="s">
        <v>100</v>
      </c>
      <c r="Y15" s="228" t="s">
        <v>174</v>
      </c>
      <c r="Z15" s="229" t="str">
        <f>+Y15</f>
        <v>DM / mail ou plateforme EXAMS</v>
      </c>
      <c r="AA15" s="156">
        <v>100</v>
      </c>
      <c r="AB15" s="144" t="s">
        <v>80</v>
      </c>
      <c r="AC15" s="144" t="s">
        <v>81</v>
      </c>
      <c r="AD15" s="144" t="s">
        <v>100</v>
      </c>
      <c r="AE15" s="146">
        <v>100</v>
      </c>
      <c r="AF15" s="146" t="s">
        <v>80</v>
      </c>
      <c r="AG15" s="146" t="s">
        <v>81</v>
      </c>
      <c r="AH15" s="146" t="s">
        <v>100</v>
      </c>
      <c r="HJ15" s="132"/>
      <c r="HK15" s="132"/>
    </row>
    <row r="16" spans="1:221" ht="23.25" customHeight="1" x14ac:dyDescent="0.25">
      <c r="A16" s="138" t="str">
        <f>IF('M3C 2021-22 LP GEDT FI+FC HYP2'!A21="","",'M3C 2021-22 LP GEDT FI+FC HYP2'!A21)</f>
        <v>LLF1X4D</v>
      </c>
      <c r="B16" s="136" t="str">
        <f>IF('M3C 2021-22 LP GEDT FI+FC HYP2'!B21="","",'M3C 2021-22 LP GEDT FI+FC HYP2'!B21)</f>
        <v>EC 1 : Gestion financière</v>
      </c>
      <c r="C16" s="147" t="str">
        <f>IF('M3C 2021-22 LP GEDT FI+FC HYP2'!C21="","",'M3C 2021-22 LP GEDT FI+FC HYP2'!C21)</f>
        <v/>
      </c>
      <c r="D16" s="135" t="str">
        <f>IF('M3C 2021-22 LP GEDT FI+FC HYP2'!D21="","",'M3C 2021-22 LP GEDT FI+FC HYP2'!D21)</f>
        <v>EC</v>
      </c>
      <c r="E16" s="130"/>
      <c r="F16" s="130"/>
      <c r="G16" s="237"/>
      <c r="H16" s="238"/>
      <c r="I16" s="164">
        <f>IF('M3C 2021-22 LP GEDT FI+FC HYP2'!I21="","",'M3C 2021-22 LP GEDT FI+FC HYP2'!I21)</f>
        <v>6</v>
      </c>
      <c r="J16" s="125"/>
      <c r="K16" s="125">
        <f>IF('M3C 2021-22 LP GEDT FI+FC HYP2'!K21="","",'M3C 2021-22 LP GEDT FI+FC HYP2'!K21)</f>
        <v>14</v>
      </c>
      <c r="L16" s="125" t="str">
        <f>IF('M3C 2021-22 LP GEDT FI+FC HYP2'!L21="","",'M3C 2021-22 LP GEDT FI+FC HYP2'!L21)</f>
        <v/>
      </c>
      <c r="M16" s="125"/>
      <c r="N16" s="165" t="str">
        <f>IF('M3C 2021-22 LP GEDT FI+FC HYP2'!N21="","",'M3C 2021-22 LP GEDT FI+FC HYP2'!N21)</f>
        <v/>
      </c>
      <c r="O16" s="173"/>
      <c r="P16" s="174"/>
      <c r="Q16" s="156"/>
      <c r="R16" s="144"/>
      <c r="S16" s="144"/>
      <c r="T16" s="144"/>
      <c r="U16" s="146"/>
      <c r="V16" s="146"/>
      <c r="W16" s="146"/>
      <c r="X16" s="196"/>
      <c r="Y16" s="207"/>
      <c r="Z16" s="208"/>
      <c r="AA16" s="156"/>
      <c r="AB16" s="144"/>
      <c r="AC16" s="144"/>
      <c r="AD16" s="144"/>
      <c r="AE16" s="146"/>
      <c r="AF16" s="146"/>
      <c r="AG16" s="146"/>
      <c r="AH16" s="146"/>
      <c r="HJ16" s="132"/>
      <c r="HK16" s="132"/>
    </row>
    <row r="17" spans="1:221" ht="23.25" customHeight="1" x14ac:dyDescent="0.25">
      <c r="A17" s="138" t="str">
        <f>IF('M3C 2021-22 LP GEDT FI+FC HYP2'!A22="","",'M3C 2021-22 LP GEDT FI+FC HYP2'!A22)</f>
        <v>LLF1X4E</v>
      </c>
      <c r="B17" s="128" t="str">
        <f>IF('M3C 2021-22 LP GEDT FI+FC HYP2'!B22="","",'M3C 2021-22 LP GEDT FI+FC HYP2'!B22)</f>
        <v>EC 2 : Communication</v>
      </c>
      <c r="C17" s="130" t="str">
        <f>IF('M3C 2021-22 LP GEDT FI+FC HYP2'!C22="","",'M3C 2021-22 LP GEDT FI+FC HYP2'!C22)</f>
        <v/>
      </c>
      <c r="D17" s="135" t="str">
        <f>IF('M3C 2021-22 LP GEDT FI+FC HYP2'!D22="","",'M3C 2021-22 LP GEDT FI+FC HYP2'!D22)</f>
        <v>EC</v>
      </c>
      <c r="E17" s="130"/>
      <c r="F17" s="130"/>
      <c r="G17" s="239"/>
      <c r="H17" s="240"/>
      <c r="I17" s="164">
        <f>IF('M3C 2021-22 LP GEDT FI+FC HYP2'!I22="","",'M3C 2021-22 LP GEDT FI+FC HYP2'!I22)</f>
        <v>7</v>
      </c>
      <c r="J17" s="125"/>
      <c r="K17" s="125">
        <f>IF('M3C 2021-22 LP GEDT FI+FC HYP2'!K22="","",'M3C 2021-22 LP GEDT FI+FC HYP2'!K22)</f>
        <v>33</v>
      </c>
      <c r="L17" s="125" t="str">
        <f>IF('M3C 2021-22 LP GEDT FI+FC HYP2'!L22="","",'M3C 2021-22 LP GEDT FI+FC HYP2'!L22)</f>
        <v/>
      </c>
      <c r="M17" s="125"/>
      <c r="N17" s="165" t="str">
        <f>IF('M3C 2021-22 LP GEDT FI+FC HYP2'!N22="","",'M3C 2021-22 LP GEDT FI+FC HYP2'!N22)</f>
        <v/>
      </c>
      <c r="O17" s="173"/>
      <c r="P17" s="174"/>
      <c r="Q17" s="156"/>
      <c r="R17" s="144"/>
      <c r="S17" s="144"/>
      <c r="T17" s="144"/>
      <c r="U17" s="146"/>
      <c r="V17" s="146"/>
      <c r="W17" s="146"/>
      <c r="X17" s="196"/>
      <c r="Y17" s="207"/>
      <c r="Z17" s="208"/>
      <c r="AA17" s="156"/>
      <c r="AB17" s="144"/>
      <c r="AC17" s="144"/>
      <c r="AD17" s="144"/>
      <c r="AE17" s="146"/>
      <c r="AF17" s="146"/>
      <c r="AG17" s="146"/>
      <c r="AH17" s="146"/>
      <c r="HJ17" s="132"/>
      <c r="HK17" s="132"/>
    </row>
    <row r="18" spans="1:221" ht="23.25" customHeight="1" x14ac:dyDescent="0.25">
      <c r="A18" s="133" t="str">
        <f>IF('M3C 2021-22 LP GEDT FI+FC HYP2'!A23="","",'M3C 2021-22 LP GEDT FI+FC HYP2'!A23)</f>
        <v>LLF1X51</v>
      </c>
      <c r="B18" s="191" t="str">
        <f>IF('M3C 2021-22 LP GEDT FI+FC HYP2'!B23="","",'M3C 2021-22 LP GEDT FI+FC HYP2'!B23)</f>
        <v>Systèmes d'Information Géographique sur l'Eau</v>
      </c>
      <c r="C18" s="129" t="str">
        <f>IF('M3C 2021-22 LP GEDT FI+FC HYP2'!C23="","",'M3C 2021-22 LP GEDT FI+FC HYP2'!C23)</f>
        <v>LLF1X50+LLF2X30</v>
      </c>
      <c r="D18" s="123" t="str">
        <f>IF('M3C 2021-22 LP GEDT FI+FC HYP2'!D23="","",'M3C 2021-22 LP GEDT FI+FC HYP2'!D23)</f>
        <v>UE</v>
      </c>
      <c r="E18" s="129"/>
      <c r="F18" s="129"/>
      <c r="G18" s="235">
        <v>5</v>
      </c>
      <c r="H18" s="236">
        <v>5</v>
      </c>
      <c r="I18" s="161" t="str">
        <f>IF('M3C 2021-22 LP GEDT FI+FC HYP2'!I23="","",'M3C 2021-22 LP GEDT FI+FC HYP2'!I23)</f>
        <v/>
      </c>
      <c r="J18" s="124"/>
      <c r="K18" s="124">
        <f>IF('M3C 2021-22 LP GEDT FI+FC HYP2'!K23="","",'M3C 2021-22 LP GEDT FI+FC HYP2'!K23)</f>
        <v>31</v>
      </c>
      <c r="L18" s="124" t="str">
        <f>IF('M3C 2021-22 LP GEDT FI+FC HYP2'!L23="","",'M3C 2021-22 LP GEDT FI+FC HYP2'!L23)</f>
        <v/>
      </c>
      <c r="M18" s="124"/>
      <c r="N18" s="162" t="str">
        <f>IF('M3C 2021-22 LP GEDT FI+FC HYP2'!N23="","",'M3C 2021-22 LP GEDT FI+FC HYP2'!N23)</f>
        <v/>
      </c>
      <c r="O18" s="228" t="str">
        <f>+'M3C 2021-22 LP GEDT FI+FC HYP2'!O23</f>
        <v xml:space="preserve">CC / mail ou celene </v>
      </c>
      <c r="P18" s="229" t="str">
        <f>+'M3C 2021-22 LP GEDT FI+FC HYP2'!P23</f>
        <v xml:space="preserve">CC / mail ou celene </v>
      </c>
      <c r="Q18" s="156">
        <v>100</v>
      </c>
      <c r="R18" s="144" t="s">
        <v>77</v>
      </c>
      <c r="S18" s="144" t="s">
        <v>83</v>
      </c>
      <c r="T18" s="144"/>
      <c r="U18" s="146">
        <v>100</v>
      </c>
      <c r="V18" s="146" t="s">
        <v>80</v>
      </c>
      <c r="W18" s="146" t="s">
        <v>78</v>
      </c>
      <c r="X18" s="196" t="s">
        <v>101</v>
      </c>
      <c r="Y18" s="228" t="s">
        <v>174</v>
      </c>
      <c r="Z18" s="229" t="str">
        <f>+Y18</f>
        <v>DM / mail ou plateforme EXAMS</v>
      </c>
      <c r="AA18" s="156">
        <v>100</v>
      </c>
      <c r="AB18" s="144" t="s">
        <v>80</v>
      </c>
      <c r="AC18" s="144" t="s">
        <v>78</v>
      </c>
      <c r="AD18" s="144" t="s">
        <v>101</v>
      </c>
      <c r="AE18" s="146">
        <v>100</v>
      </c>
      <c r="AF18" s="146" t="s">
        <v>80</v>
      </c>
      <c r="AG18" s="146" t="s">
        <v>78</v>
      </c>
      <c r="AH18" s="146" t="s">
        <v>101</v>
      </c>
      <c r="HJ18" s="132"/>
      <c r="HK18" s="132"/>
    </row>
    <row r="19" spans="1:221" ht="23.25" customHeight="1" x14ac:dyDescent="0.25">
      <c r="A19" s="138" t="str">
        <f>IF('M3C 2021-22 LP GEDT FI+FC HYP2'!A24="","",'M3C 2021-22 LP GEDT FI+FC HYP2'!A24)</f>
        <v>LLF1X5D</v>
      </c>
      <c r="B19" s="136" t="str">
        <f>IF('M3C 2021-22 LP GEDT FI+FC HYP2'!B24="","",'M3C 2021-22 LP GEDT FI+FC HYP2'!B24)</f>
        <v>EC 1 : SIG fondamentaux</v>
      </c>
      <c r="C19" s="147" t="str">
        <f>IF('M3C 2021-22 LP GEDT FI+FC HYP2'!C24="","",'M3C 2021-22 LP GEDT FI+FC HYP2'!C24)</f>
        <v/>
      </c>
      <c r="D19" s="135" t="str">
        <f>IF('M3C 2021-22 LP GEDT FI+FC HYP2'!D24="","",'M3C 2021-22 LP GEDT FI+FC HYP2'!D24)</f>
        <v>EC</v>
      </c>
      <c r="E19" s="130"/>
      <c r="F19" s="130"/>
      <c r="G19" s="237"/>
      <c r="H19" s="238"/>
      <c r="I19" s="164" t="str">
        <f>IF('M3C 2021-22 LP GEDT FI+FC HYP2'!I24="","",'M3C 2021-22 LP GEDT FI+FC HYP2'!I24)</f>
        <v/>
      </c>
      <c r="J19" s="125"/>
      <c r="K19" s="125">
        <f>IF('M3C 2021-22 LP GEDT FI+FC HYP2'!K24="","",'M3C 2021-22 LP GEDT FI+FC HYP2'!K24)</f>
        <v>20</v>
      </c>
      <c r="L19" s="125" t="str">
        <f>IF('M3C 2021-22 LP GEDT FI+FC HYP2'!L24="","",'M3C 2021-22 LP GEDT FI+FC HYP2'!L24)</f>
        <v/>
      </c>
      <c r="M19" s="125"/>
      <c r="N19" s="165" t="str">
        <f>IF('M3C 2021-22 LP GEDT FI+FC HYP2'!N24="","",'M3C 2021-22 LP GEDT FI+FC HYP2'!N24)</f>
        <v/>
      </c>
      <c r="O19" s="173"/>
      <c r="P19" s="174"/>
      <c r="Q19" s="156"/>
      <c r="R19" s="144"/>
      <c r="S19" s="144"/>
      <c r="T19" s="144"/>
      <c r="U19" s="146"/>
      <c r="V19" s="146"/>
      <c r="W19" s="146"/>
      <c r="X19" s="196"/>
      <c r="Y19" s="207"/>
      <c r="Z19" s="208"/>
      <c r="AA19" s="156"/>
      <c r="AB19" s="144"/>
      <c r="AC19" s="144"/>
      <c r="AD19" s="144"/>
      <c r="AE19" s="146"/>
      <c r="AF19" s="146"/>
      <c r="AG19" s="146"/>
      <c r="AH19" s="146"/>
      <c r="HJ19" s="132"/>
      <c r="HK19" s="132"/>
    </row>
    <row r="20" spans="1:221" ht="23.25" customHeight="1" x14ac:dyDescent="0.25">
      <c r="A20" s="138" t="str">
        <f>IF('M3C 2021-22 LP GEDT FI+FC HYP2'!A25="","",'M3C 2021-22 LP GEDT FI+FC HYP2'!A25)</f>
        <v>LLF1X5E</v>
      </c>
      <c r="B20" s="128" t="str">
        <f>IF('M3C 2021-22 LP GEDT FI+FC HYP2'!B25="","",'M3C 2021-22 LP GEDT FI+FC HYP2'!B25)</f>
        <v>EC 2 : SIG appliqués</v>
      </c>
      <c r="C20" s="130" t="str">
        <f>IF('M3C 2021-22 LP GEDT FI+FC HYP2'!C25="","",'M3C 2021-22 LP GEDT FI+FC HYP2'!C25)</f>
        <v/>
      </c>
      <c r="D20" s="135" t="str">
        <f>IF('M3C 2021-22 LP GEDT FI+FC HYP2'!D25="","",'M3C 2021-22 LP GEDT FI+FC HYP2'!D25)</f>
        <v>EC</v>
      </c>
      <c r="E20" s="130"/>
      <c r="F20" s="130"/>
      <c r="G20" s="239"/>
      <c r="H20" s="240"/>
      <c r="I20" s="164" t="str">
        <f>IF('M3C 2021-22 LP GEDT FI+FC HYP2'!I25="","",'M3C 2021-22 LP GEDT FI+FC HYP2'!I25)</f>
        <v/>
      </c>
      <c r="J20" s="125"/>
      <c r="K20" s="125">
        <f>IF('M3C 2021-22 LP GEDT FI+FC HYP2'!K25="","",'M3C 2021-22 LP GEDT FI+FC HYP2'!K25)</f>
        <v>11</v>
      </c>
      <c r="L20" s="125" t="str">
        <f>IF('M3C 2021-22 LP GEDT FI+FC HYP2'!L25="","",'M3C 2021-22 LP GEDT FI+FC HYP2'!L25)</f>
        <v/>
      </c>
      <c r="M20" s="125"/>
      <c r="N20" s="165" t="str">
        <f>IF('M3C 2021-22 LP GEDT FI+FC HYP2'!N25="","",'M3C 2021-22 LP GEDT FI+FC HYP2'!N25)</f>
        <v/>
      </c>
      <c r="O20" s="173"/>
      <c r="P20" s="174"/>
      <c r="Q20" s="156"/>
      <c r="R20" s="144"/>
      <c r="S20" s="144"/>
      <c r="T20" s="144"/>
      <c r="U20" s="146"/>
      <c r="V20" s="146"/>
      <c r="W20" s="146"/>
      <c r="X20" s="196"/>
      <c r="Y20" s="207"/>
      <c r="Z20" s="208"/>
      <c r="AA20" s="156"/>
      <c r="AB20" s="144"/>
      <c r="AC20" s="144"/>
      <c r="AD20" s="144"/>
      <c r="AE20" s="146"/>
      <c r="AF20" s="146"/>
      <c r="AG20" s="146"/>
      <c r="AH20" s="146"/>
      <c r="HJ20" s="132"/>
      <c r="HK20" s="132"/>
    </row>
    <row r="21" spans="1:221" ht="23.25" customHeight="1" x14ac:dyDescent="0.25">
      <c r="A21" s="133" t="str">
        <f>IF('M3C 2021-22 LP GEDT FI+FC HYP2'!A26="","",'M3C 2021-22 LP GEDT FI+FC HYP2'!A26)</f>
        <v>LLF1X61</v>
      </c>
      <c r="B21" s="191" t="str">
        <f>IF('M3C 2021-22 LP GEDT FI+FC HYP2'!B26="","",'M3C 2021-22 LP GEDT FI+FC HYP2'!B26)</f>
        <v>Terrains, mesures, cartographie</v>
      </c>
      <c r="C21" s="129" t="str">
        <f>IF('M3C 2021-22 LP GEDT FI+FC HYP2'!C26="","",'M3C 2021-22 LP GEDT FI+FC HYP2'!C26)</f>
        <v>LLF1X60</v>
      </c>
      <c r="D21" s="123" t="str">
        <f>IF('M3C 2021-22 LP GEDT FI+FC HYP2'!D26="","",'M3C 2021-22 LP GEDT FI+FC HYP2'!D26)</f>
        <v>UE</v>
      </c>
      <c r="E21" s="129"/>
      <c r="F21" s="129"/>
      <c r="G21" s="235">
        <v>5</v>
      </c>
      <c r="H21" s="236">
        <v>5</v>
      </c>
      <c r="I21" s="161" t="str">
        <f>IF('M3C 2021-22 LP GEDT FI+FC HYP2'!I26="","",'M3C 2021-22 LP GEDT FI+FC HYP2'!I26)</f>
        <v/>
      </c>
      <c r="J21" s="124"/>
      <c r="K21" s="124">
        <f>IF('M3C 2021-22 LP GEDT FI+FC HYP2'!K26="","",'M3C 2021-22 LP GEDT FI+FC HYP2'!K26)</f>
        <v>42</v>
      </c>
      <c r="L21" s="124" t="str">
        <f>IF('M3C 2021-22 LP GEDT FI+FC HYP2'!L26="","",'M3C 2021-22 LP GEDT FI+FC HYP2'!L26)</f>
        <v/>
      </c>
      <c r="M21" s="124"/>
      <c r="N21" s="162" t="str">
        <f>IF('M3C 2021-22 LP GEDT FI+FC HYP2'!N26="","",'M3C 2021-22 LP GEDT FI+FC HYP2'!N26)</f>
        <v/>
      </c>
      <c r="O21" s="228" t="str">
        <f>+'M3C 2021-22 LP GEDT FI+FC HYP2'!O26</f>
        <v xml:space="preserve">CC / mail ou celene </v>
      </c>
      <c r="P21" s="229" t="str">
        <f>+'M3C 2021-22 LP GEDT FI+FC HYP2'!P26</f>
        <v xml:space="preserve">CC / mail ou celene </v>
      </c>
      <c r="Q21" s="156">
        <v>100</v>
      </c>
      <c r="R21" s="144" t="s">
        <v>77</v>
      </c>
      <c r="S21" s="144" t="s">
        <v>85</v>
      </c>
      <c r="T21" s="144"/>
      <c r="U21" s="146">
        <v>100</v>
      </c>
      <c r="V21" s="146" t="s">
        <v>80</v>
      </c>
      <c r="W21" s="146" t="s">
        <v>81</v>
      </c>
      <c r="X21" s="196" t="s">
        <v>100</v>
      </c>
      <c r="Y21" s="228" t="s">
        <v>174</v>
      </c>
      <c r="Z21" s="229" t="str">
        <f>+Y21</f>
        <v>DM / mail ou plateforme EXAMS</v>
      </c>
      <c r="AA21" s="156">
        <v>100</v>
      </c>
      <c r="AB21" s="144" t="s">
        <v>80</v>
      </c>
      <c r="AC21" s="144" t="s">
        <v>81</v>
      </c>
      <c r="AD21" s="144" t="s">
        <v>100</v>
      </c>
      <c r="AE21" s="146">
        <v>100</v>
      </c>
      <c r="AF21" s="146" t="s">
        <v>80</v>
      </c>
      <c r="AG21" s="146" t="s">
        <v>81</v>
      </c>
      <c r="AH21" s="146" t="s">
        <v>100</v>
      </c>
      <c r="HJ21" s="132"/>
      <c r="HK21" s="132"/>
    </row>
    <row r="22" spans="1:221" ht="23.25" customHeight="1" x14ac:dyDescent="0.25">
      <c r="A22" s="138" t="str">
        <f>IF('M3C 2021-22 LP GEDT FI+FC HYP2'!A27="","",'M3C 2021-22 LP GEDT FI+FC HYP2'!A27)</f>
        <v>LLF1X6D</v>
      </c>
      <c r="B22" s="136" t="str">
        <f>IF('M3C 2021-22 LP GEDT FI+FC HYP2'!B27="","",'M3C 2021-22 LP GEDT FI+FC HYP2'!B27)</f>
        <v>EC 1 : Cartographie et enquête</v>
      </c>
      <c r="C22" s="147" t="str">
        <f>IF('M3C 2021-22 LP GEDT FI+FC HYP2'!C27="","",'M3C 2021-22 LP GEDT FI+FC HYP2'!C27)</f>
        <v/>
      </c>
      <c r="D22" s="135" t="str">
        <f>IF('M3C 2021-22 LP GEDT FI+FC HYP2'!D27="","",'M3C 2021-22 LP GEDT FI+FC HYP2'!D27)</f>
        <v>EC</v>
      </c>
      <c r="E22" s="130"/>
      <c r="F22" s="130"/>
      <c r="G22" s="237"/>
      <c r="H22" s="238"/>
      <c r="I22" s="164" t="str">
        <f>IF('M3C 2021-22 LP GEDT FI+FC HYP2'!I27="","",'M3C 2021-22 LP GEDT FI+FC HYP2'!I27)</f>
        <v/>
      </c>
      <c r="J22" s="125"/>
      <c r="K22" s="125">
        <f>IF('M3C 2021-22 LP GEDT FI+FC HYP2'!K27="","",'M3C 2021-22 LP GEDT FI+FC HYP2'!K27)</f>
        <v>15</v>
      </c>
      <c r="L22" s="125" t="str">
        <f>IF('M3C 2021-22 LP GEDT FI+FC HYP2'!L27="","",'M3C 2021-22 LP GEDT FI+FC HYP2'!L27)</f>
        <v/>
      </c>
      <c r="M22" s="125"/>
      <c r="N22" s="165" t="str">
        <f>IF('M3C 2021-22 LP GEDT FI+FC HYP2'!N27="","",'M3C 2021-22 LP GEDT FI+FC HYP2'!N27)</f>
        <v/>
      </c>
      <c r="O22" s="173"/>
      <c r="P22" s="174"/>
      <c r="Q22" s="156"/>
      <c r="R22" s="144"/>
      <c r="S22" s="144"/>
      <c r="T22" s="144"/>
      <c r="U22" s="146"/>
      <c r="V22" s="146"/>
      <c r="W22" s="146"/>
      <c r="X22" s="196"/>
      <c r="Y22" s="207"/>
      <c r="Z22" s="208"/>
      <c r="AA22" s="156"/>
      <c r="AB22" s="144"/>
      <c r="AC22" s="144"/>
      <c r="AD22" s="144"/>
      <c r="AE22" s="146"/>
      <c r="AF22" s="146"/>
      <c r="AG22" s="146"/>
      <c r="AH22" s="146"/>
      <c r="HJ22" s="132"/>
      <c r="HK22" s="132"/>
    </row>
    <row r="23" spans="1:221" ht="23.25" customHeight="1" x14ac:dyDescent="0.25">
      <c r="A23" s="138" t="str">
        <f>IF('M3C 2021-22 LP GEDT FI+FC HYP2'!A28="","",'M3C 2021-22 LP GEDT FI+FC HYP2'!A28)</f>
        <v>LLF1X6E</v>
      </c>
      <c r="B23" s="128" t="str">
        <f>IF('M3C 2021-22 LP GEDT FI+FC HYP2'!B28="","",'M3C 2021-22 LP GEDT FI+FC HYP2'!B28)</f>
        <v>EC 2 : Mesures et traitements</v>
      </c>
      <c r="C23" s="130" t="str">
        <f>IF('M3C 2021-22 LP GEDT FI+FC HYP2'!C28="","",'M3C 2021-22 LP GEDT FI+FC HYP2'!C28)</f>
        <v/>
      </c>
      <c r="D23" s="135" t="str">
        <f>IF('M3C 2021-22 LP GEDT FI+FC HYP2'!D28="","",'M3C 2021-22 LP GEDT FI+FC HYP2'!D28)</f>
        <v>EC</v>
      </c>
      <c r="E23" s="130"/>
      <c r="F23" s="130"/>
      <c r="G23" s="239"/>
      <c r="H23" s="240"/>
      <c r="I23" s="164" t="str">
        <f>IF('M3C 2021-22 LP GEDT FI+FC HYP2'!I28="","",'M3C 2021-22 LP GEDT FI+FC HYP2'!I28)</f>
        <v/>
      </c>
      <c r="J23" s="125"/>
      <c r="K23" s="125">
        <f>IF('M3C 2021-22 LP GEDT FI+FC HYP2'!K28="","",'M3C 2021-22 LP GEDT FI+FC HYP2'!K28)</f>
        <v>27</v>
      </c>
      <c r="L23" s="125" t="str">
        <f>IF('M3C 2021-22 LP GEDT FI+FC HYP2'!L28="","",'M3C 2021-22 LP GEDT FI+FC HYP2'!L28)</f>
        <v/>
      </c>
      <c r="M23" s="125"/>
      <c r="N23" s="165" t="str">
        <f>IF('M3C 2021-22 LP GEDT FI+FC HYP2'!N28="","",'M3C 2021-22 LP GEDT FI+FC HYP2'!N28)</f>
        <v/>
      </c>
      <c r="O23" s="173"/>
      <c r="P23" s="174"/>
      <c r="Q23" s="156"/>
      <c r="R23" s="144"/>
      <c r="S23" s="144"/>
      <c r="T23" s="144"/>
      <c r="U23" s="146"/>
      <c r="V23" s="146"/>
      <c r="W23" s="146"/>
      <c r="X23" s="196"/>
      <c r="Y23" s="207"/>
      <c r="Z23" s="208"/>
      <c r="AA23" s="156"/>
      <c r="AB23" s="144"/>
      <c r="AC23" s="144"/>
      <c r="AD23" s="144"/>
      <c r="AE23" s="146"/>
      <c r="AF23" s="146"/>
      <c r="AG23" s="146"/>
      <c r="AH23" s="146"/>
      <c r="HJ23" s="132"/>
      <c r="HK23" s="132"/>
    </row>
    <row r="24" spans="1:221" ht="23.25" customHeight="1" x14ac:dyDescent="0.25">
      <c r="A24" s="133" t="str">
        <f>IF('M3C 2021-22 LP GEDT FI+FC HYP2'!A29="","",'M3C 2021-22 LP GEDT FI+FC HYP2'!A29)</f>
        <v>LLF1X80</v>
      </c>
      <c r="B24" s="191" t="str">
        <f>IF('M3C 2021-22 LP GEDT FI+FC HYP2'!B29="","",'M3C 2021-22 LP GEDT FI+FC HYP2'!B29)</f>
        <v>Gestion des territoires de l'eau</v>
      </c>
      <c r="C24" s="129" t="str">
        <f>IF('M3C 2021-22 LP GEDT FI+FC HYP2'!C29="","",'M3C 2021-22 LP GEDT FI+FC HYP2'!C29)</f>
        <v>LLF2X10</v>
      </c>
      <c r="D24" s="123" t="str">
        <f>IF('M3C 2021-22 LP GEDT FI+FC HYP2'!D29="","",'M3C 2021-22 LP GEDT FI+FC HYP2'!D29)</f>
        <v>UE</v>
      </c>
      <c r="E24" s="129"/>
      <c r="F24" s="129"/>
      <c r="G24" s="235">
        <v>5</v>
      </c>
      <c r="H24" s="236">
        <v>5</v>
      </c>
      <c r="I24" s="161">
        <f>IF('M3C 2021-22 LP GEDT FI+FC HYP2'!I29="","",'M3C 2021-22 LP GEDT FI+FC HYP2'!I29)</f>
        <v>13</v>
      </c>
      <c r="J24" s="124"/>
      <c r="K24" s="124">
        <f>IF('M3C 2021-22 LP GEDT FI+FC HYP2'!K29="","",'M3C 2021-22 LP GEDT FI+FC HYP2'!K29)</f>
        <v>34</v>
      </c>
      <c r="L24" s="124" t="str">
        <f>IF('M3C 2021-22 LP GEDT FI+FC HYP2'!L29="","",'M3C 2021-22 LP GEDT FI+FC HYP2'!L29)</f>
        <v/>
      </c>
      <c r="M24" s="124"/>
      <c r="N24" s="162" t="str">
        <f>IF('M3C 2021-22 LP GEDT FI+FC HYP2'!N29="","",'M3C 2021-22 LP GEDT FI+FC HYP2'!N29)</f>
        <v/>
      </c>
      <c r="O24" s="228" t="str">
        <f>+'M3C 2021-22 LP GEDT FI+FC HYP2'!O29</f>
        <v xml:space="preserve">CC / mail ou celene </v>
      </c>
      <c r="P24" s="229" t="str">
        <f>+'M3C 2021-22 LP GEDT FI+FC HYP2'!P29</f>
        <v xml:space="preserve">CC / mail ou celene </v>
      </c>
      <c r="Q24" s="156">
        <v>100</v>
      </c>
      <c r="R24" s="144" t="s">
        <v>77</v>
      </c>
      <c r="S24" s="144" t="s">
        <v>83</v>
      </c>
      <c r="T24" s="144"/>
      <c r="U24" s="146">
        <v>100</v>
      </c>
      <c r="V24" s="146" t="s">
        <v>80</v>
      </c>
      <c r="W24" s="146" t="s">
        <v>78</v>
      </c>
      <c r="X24" s="196" t="s">
        <v>101</v>
      </c>
      <c r="Y24" s="228" t="s">
        <v>174</v>
      </c>
      <c r="Z24" s="229" t="str">
        <f>+Y24</f>
        <v>DM / mail ou plateforme EXAMS</v>
      </c>
      <c r="AA24" s="156">
        <v>100</v>
      </c>
      <c r="AB24" s="144" t="s">
        <v>80</v>
      </c>
      <c r="AC24" s="144" t="s">
        <v>78</v>
      </c>
      <c r="AD24" s="144" t="s">
        <v>101</v>
      </c>
      <c r="AE24" s="146">
        <v>100</v>
      </c>
      <c r="AF24" s="146" t="s">
        <v>80</v>
      </c>
      <c r="AG24" s="146" t="s">
        <v>78</v>
      </c>
      <c r="AH24" s="146" t="s">
        <v>101</v>
      </c>
      <c r="HJ24" s="132"/>
      <c r="HK24" s="132"/>
    </row>
    <row r="25" spans="1:221" ht="23.25" customHeight="1" x14ac:dyDescent="0.25">
      <c r="A25" s="138" t="str">
        <f>IF('M3C 2021-22 LP GEDT FI+FC HYP2'!A30="","",'M3C 2021-22 LP GEDT FI+FC HYP2'!A30)</f>
        <v>LLF1X8A</v>
      </c>
      <c r="B25" s="136" t="str">
        <f>IF('M3C 2021-22 LP GEDT FI+FC HYP2'!B30="","",'M3C 2021-22 LP GEDT FI+FC HYP2'!B30)</f>
        <v>EC 1 : Outils de gestion hydrologique</v>
      </c>
      <c r="C25" s="147" t="str">
        <f>IF('M3C 2021-22 LP GEDT FI+FC HYP2'!C30="","",'M3C 2021-22 LP GEDT FI+FC HYP2'!C30)</f>
        <v>LLF2X1A</v>
      </c>
      <c r="D25" s="135" t="str">
        <f>IF('M3C 2021-22 LP GEDT FI+FC HYP2'!D30="","",'M3C 2021-22 LP GEDT FI+FC HYP2'!D30)</f>
        <v>EC</v>
      </c>
      <c r="E25" s="130"/>
      <c r="F25" s="130"/>
      <c r="G25" s="237"/>
      <c r="H25" s="238"/>
      <c r="I25" s="164">
        <f>IF('M3C 2021-22 LP GEDT FI+FC HYP2'!I30="","",'M3C 2021-22 LP GEDT FI+FC HYP2'!I30)</f>
        <v>7</v>
      </c>
      <c r="J25" s="125"/>
      <c r="K25" s="125">
        <f>IF('M3C 2021-22 LP GEDT FI+FC HYP2'!K30="","",'M3C 2021-22 LP GEDT FI+FC HYP2'!K30)</f>
        <v>23</v>
      </c>
      <c r="L25" s="125" t="str">
        <f>IF('M3C 2021-22 LP GEDT FI+FC HYP2'!L30="","",'M3C 2021-22 LP GEDT FI+FC HYP2'!L30)</f>
        <v/>
      </c>
      <c r="M25" s="125"/>
      <c r="N25" s="165" t="str">
        <f>IF('M3C 2021-22 LP GEDT FI+FC HYP2'!N30="","",'M3C 2021-22 LP GEDT FI+FC HYP2'!N30)</f>
        <v/>
      </c>
      <c r="O25" s="173"/>
      <c r="P25" s="174"/>
      <c r="Q25" s="156"/>
      <c r="R25" s="144"/>
      <c r="S25" s="144"/>
      <c r="T25" s="144"/>
      <c r="U25" s="146"/>
      <c r="V25" s="146"/>
      <c r="W25" s="146"/>
      <c r="X25" s="196"/>
      <c r="Y25" s="207"/>
      <c r="Z25" s="208"/>
      <c r="AA25" s="156"/>
      <c r="AB25" s="144"/>
      <c r="AC25" s="144"/>
      <c r="AD25" s="144"/>
      <c r="AE25" s="146"/>
      <c r="AF25" s="146"/>
      <c r="AG25" s="146"/>
      <c r="AH25" s="146"/>
      <c r="HJ25" s="132"/>
      <c r="HK25" s="132"/>
    </row>
    <row r="26" spans="1:221" ht="23.25" customHeight="1" x14ac:dyDescent="0.25">
      <c r="A26" s="138" t="str">
        <f>IF('M3C 2021-22 LP GEDT FI+FC HYP2'!A31="","",'M3C 2021-22 LP GEDT FI+FC HYP2'!A31)</f>
        <v>LLF1X8B</v>
      </c>
      <c r="B26" s="128" t="str">
        <f>IF('M3C 2021-22 LP GEDT FI+FC HYP2'!B31="","",'M3C 2021-22 LP GEDT FI+FC HYP2'!B31)</f>
        <v>EC 2 : Biologie aquatique</v>
      </c>
      <c r="C26" s="130" t="str">
        <f>IF('M3C 2021-22 LP GEDT FI+FC HYP2'!C31="","",'M3C 2021-22 LP GEDT FI+FC HYP2'!C31)</f>
        <v/>
      </c>
      <c r="D26" s="135" t="str">
        <f>IF('M3C 2021-22 LP GEDT FI+FC HYP2'!D31="","",'M3C 2021-22 LP GEDT FI+FC HYP2'!D31)</f>
        <v>EC</v>
      </c>
      <c r="E26" s="130"/>
      <c r="F26" s="130"/>
      <c r="G26" s="239"/>
      <c r="H26" s="240"/>
      <c r="I26" s="164">
        <f>IF('M3C 2021-22 LP GEDT FI+FC HYP2'!I31="","",'M3C 2021-22 LP GEDT FI+FC HYP2'!I31)</f>
        <v>6</v>
      </c>
      <c r="J26" s="125"/>
      <c r="K26" s="125">
        <f>IF('M3C 2021-22 LP GEDT FI+FC HYP2'!K31="","",'M3C 2021-22 LP GEDT FI+FC HYP2'!K31)</f>
        <v>11</v>
      </c>
      <c r="L26" s="125" t="str">
        <f>IF('M3C 2021-22 LP GEDT FI+FC HYP2'!L31="","",'M3C 2021-22 LP GEDT FI+FC HYP2'!L31)</f>
        <v/>
      </c>
      <c r="M26" s="125"/>
      <c r="N26" s="165" t="str">
        <f>IF('M3C 2021-22 LP GEDT FI+FC HYP2'!N31="","",'M3C 2021-22 LP GEDT FI+FC HYP2'!N31)</f>
        <v/>
      </c>
      <c r="O26" s="173"/>
      <c r="P26" s="174"/>
      <c r="Q26" s="156"/>
      <c r="R26" s="144"/>
      <c r="S26" s="144"/>
      <c r="T26" s="144"/>
      <c r="U26" s="146"/>
      <c r="V26" s="146"/>
      <c r="W26" s="146"/>
      <c r="X26" s="196"/>
      <c r="Y26" s="207"/>
      <c r="Z26" s="208"/>
      <c r="AA26" s="156"/>
      <c r="AB26" s="144"/>
      <c r="AC26" s="144"/>
      <c r="AD26" s="144"/>
      <c r="AE26" s="146"/>
      <c r="AF26" s="146"/>
      <c r="AG26" s="146"/>
      <c r="AH26" s="146"/>
      <c r="HJ26" s="132"/>
      <c r="HK26" s="132"/>
    </row>
    <row r="27" spans="1:221" ht="23.25" customHeight="1" x14ac:dyDescent="0.25">
      <c r="A27" s="133" t="str">
        <f>IF('M3C 2021-22 LP GEDT FI+FC HYP2'!A32="","",'M3C 2021-22 LP GEDT FI+FC HYP2'!A32)</f>
        <v>LLF1X90</v>
      </c>
      <c r="B27" s="191" t="str">
        <f>IF('M3C 2021-22 LP GEDT FI+FC HYP2'!B32="","",'M3C 2021-22 LP GEDT FI+FC HYP2'!B32)</f>
        <v>Valorisations hydrologiques</v>
      </c>
      <c r="C27" s="129" t="str">
        <f>IF('M3C 2021-22 LP GEDT FI+FC HYP2'!C32="","",'M3C 2021-22 LP GEDT FI+FC HYP2'!C32)</f>
        <v>LLF2X20</v>
      </c>
      <c r="D27" s="123" t="str">
        <f>IF('M3C 2021-22 LP GEDT FI+FC HYP2'!D32="","",'M3C 2021-22 LP GEDT FI+FC HYP2'!D32)</f>
        <v>UE</v>
      </c>
      <c r="E27" s="129"/>
      <c r="F27" s="129"/>
      <c r="G27" s="235">
        <v>4</v>
      </c>
      <c r="H27" s="236">
        <v>4</v>
      </c>
      <c r="I27" s="161">
        <f>IF('M3C 2021-22 LP GEDT FI+FC HYP2'!I32="","",'M3C 2021-22 LP GEDT FI+FC HYP2'!I32)</f>
        <v>7</v>
      </c>
      <c r="J27" s="124"/>
      <c r="K27" s="124">
        <f>IF('M3C 2021-22 LP GEDT FI+FC HYP2'!K32="","",'M3C 2021-22 LP GEDT FI+FC HYP2'!K32)</f>
        <v>33</v>
      </c>
      <c r="L27" s="124" t="str">
        <f>IF('M3C 2021-22 LP GEDT FI+FC HYP2'!L32="","",'M3C 2021-22 LP GEDT FI+FC HYP2'!L32)</f>
        <v/>
      </c>
      <c r="M27" s="124"/>
      <c r="N27" s="162" t="str">
        <f>IF('M3C 2021-22 LP GEDT FI+FC HYP2'!N32="","",'M3C 2021-22 LP GEDT FI+FC HYP2'!N32)</f>
        <v/>
      </c>
      <c r="O27" s="228" t="str">
        <f>+'M3C 2021-22 LP GEDT FI+FC HYP2'!O32</f>
        <v xml:space="preserve">CC / mail ou celene </v>
      </c>
      <c r="P27" s="229" t="str">
        <f>+'M3C 2021-22 LP GEDT FI+FC HYP2'!P32</f>
        <v xml:space="preserve">CC / mail ou celene </v>
      </c>
      <c r="Q27" s="156">
        <v>100</v>
      </c>
      <c r="R27" s="144" t="s">
        <v>77</v>
      </c>
      <c r="S27" s="144" t="s">
        <v>86</v>
      </c>
      <c r="T27" s="144"/>
      <c r="U27" s="146">
        <v>100</v>
      </c>
      <c r="V27" s="146" t="s">
        <v>80</v>
      </c>
      <c r="W27" s="146" t="s">
        <v>81</v>
      </c>
      <c r="X27" s="196" t="s">
        <v>100</v>
      </c>
      <c r="Y27" s="228" t="s">
        <v>174</v>
      </c>
      <c r="Z27" s="229" t="str">
        <f>+Y27</f>
        <v>DM / mail ou plateforme EXAMS</v>
      </c>
      <c r="AA27" s="156">
        <v>100</v>
      </c>
      <c r="AB27" s="144" t="s">
        <v>80</v>
      </c>
      <c r="AC27" s="144" t="s">
        <v>81</v>
      </c>
      <c r="AD27" s="144" t="s">
        <v>100</v>
      </c>
      <c r="AE27" s="146">
        <v>100</v>
      </c>
      <c r="AF27" s="146" t="s">
        <v>80</v>
      </c>
      <c r="AG27" s="146" t="s">
        <v>81</v>
      </c>
      <c r="AH27" s="146" t="s">
        <v>100</v>
      </c>
      <c r="HJ27" s="132"/>
      <c r="HK27" s="132"/>
    </row>
    <row r="28" spans="1:221" ht="23.25" customHeight="1" x14ac:dyDescent="0.25">
      <c r="A28" s="138" t="str">
        <f>IF('M3C 2021-22 LP GEDT FI+FC HYP2'!A33="","",'M3C 2021-22 LP GEDT FI+FC HYP2'!A33)</f>
        <v>LLF1X9A</v>
      </c>
      <c r="B28" s="136" t="str">
        <f>IF('M3C 2021-22 LP GEDT FI+FC HYP2'!B33="","",'M3C 2021-22 LP GEDT FI+FC HYP2'!B33)</f>
        <v>EC 1 : Patrimoines et productions</v>
      </c>
      <c r="C28" s="147" t="str">
        <f>IF('M3C 2021-22 LP GEDT FI+FC HYP2'!C33="","",'M3C 2021-22 LP GEDT FI+FC HYP2'!C33)</f>
        <v/>
      </c>
      <c r="D28" s="135" t="str">
        <f>IF('M3C 2021-22 LP GEDT FI+FC HYP2'!D33="","",'M3C 2021-22 LP GEDT FI+FC HYP2'!D33)</f>
        <v>EC</v>
      </c>
      <c r="E28" s="130"/>
      <c r="F28" s="130"/>
      <c r="G28" s="237"/>
      <c r="H28" s="238"/>
      <c r="I28" s="164">
        <f>IF('M3C 2021-22 LP GEDT FI+FC HYP2'!I33="","",'M3C 2021-22 LP GEDT FI+FC HYP2'!I33)</f>
        <v>4</v>
      </c>
      <c r="J28" s="125"/>
      <c r="K28" s="125">
        <f>IF('M3C 2021-22 LP GEDT FI+FC HYP2'!K33="","",'M3C 2021-22 LP GEDT FI+FC HYP2'!K33)</f>
        <v>17</v>
      </c>
      <c r="L28" s="125" t="str">
        <f>IF('M3C 2021-22 LP GEDT FI+FC HYP2'!L33="","",'M3C 2021-22 LP GEDT FI+FC HYP2'!L33)</f>
        <v/>
      </c>
      <c r="M28" s="125"/>
      <c r="N28" s="165" t="str">
        <f>IF('M3C 2021-22 LP GEDT FI+FC HYP2'!N33="","",'M3C 2021-22 LP GEDT FI+FC HYP2'!N33)</f>
        <v/>
      </c>
      <c r="O28" s="173"/>
      <c r="P28" s="174"/>
      <c r="Q28" s="158" t="str">
        <f>IF('M3C 2021-22 LP GEDT FI+FC HYP2'!Q33="","",'M3C 2021-22 LP GEDT FI+FC HYP2'!Q33)</f>
        <v/>
      </c>
      <c r="R28" s="143" t="str">
        <f>IF('M3C 2021-22 LP GEDT FI+FC HYP2'!R33="","",'M3C 2021-22 LP GEDT FI+FC HYP2'!R33)</f>
        <v/>
      </c>
      <c r="S28" s="143" t="str">
        <f>IF('M3C 2021-22 LP GEDT FI+FC HYP2'!S33="","",'M3C 2021-22 LP GEDT FI+FC HYP2'!S33)</f>
        <v/>
      </c>
      <c r="T28" s="143" t="str">
        <f>IF('M3C 2021-22 LP GEDT FI+FC HYP2'!T33="","",'M3C 2021-22 LP GEDT FI+FC HYP2'!T33)</f>
        <v/>
      </c>
      <c r="U28" s="119" t="str">
        <f>IF('M3C 2021-22 LP GEDT FI+FC HYP2'!U33="","",'M3C 2021-22 LP GEDT FI+FC HYP2'!U33)</f>
        <v/>
      </c>
      <c r="V28" s="119" t="str">
        <f>IF('M3C 2021-22 LP GEDT FI+FC HYP2'!V33="","",'M3C 2021-22 LP GEDT FI+FC HYP2'!V33)</f>
        <v/>
      </c>
      <c r="W28" s="119" t="str">
        <f>IF('M3C 2021-22 LP GEDT FI+FC HYP2'!W33="","",'M3C 2021-22 LP GEDT FI+FC HYP2'!W33)</f>
        <v/>
      </c>
      <c r="X28" s="166" t="str">
        <f>IF('M3C 2021-22 LP GEDT FI+FC HYP2'!X33="","",'M3C 2021-22 LP GEDT FI+FC HYP2'!X33)</f>
        <v/>
      </c>
      <c r="Y28" s="207"/>
      <c r="Z28" s="208"/>
      <c r="AA28" s="156"/>
      <c r="AB28" s="144"/>
      <c r="AC28" s="144"/>
      <c r="AD28" s="144"/>
      <c r="AE28" s="146"/>
      <c r="AF28" s="146"/>
      <c r="AG28" s="146"/>
      <c r="AH28" s="146"/>
      <c r="HJ28" s="132"/>
      <c r="HK28" s="132"/>
    </row>
    <row r="29" spans="1:221" ht="23.25" customHeight="1" x14ac:dyDescent="0.25">
      <c r="A29" s="138" t="str">
        <f>IF('M3C 2021-22 LP GEDT FI+FC HYP2'!A34="","",'M3C 2021-22 LP GEDT FI+FC HYP2'!A34)</f>
        <v>LLF1X9B</v>
      </c>
      <c r="B29" s="128" t="str">
        <f>IF('M3C 2021-22 LP GEDT FI+FC HYP2'!B34="","",'M3C 2021-22 LP GEDT FI+FC HYP2'!B34)</f>
        <v>EC 2 : Acceptabilité sociale</v>
      </c>
      <c r="C29" s="130" t="str">
        <f>IF('M3C 2021-22 LP GEDT FI+FC HYP2'!C34="","",'M3C 2021-22 LP GEDT FI+FC HYP2'!C34)</f>
        <v/>
      </c>
      <c r="D29" s="135" t="str">
        <f>IF('M3C 2021-22 LP GEDT FI+FC HYP2'!D34="","",'M3C 2021-22 LP GEDT FI+FC HYP2'!D34)</f>
        <v>EC</v>
      </c>
      <c r="E29" s="130"/>
      <c r="F29" s="130"/>
      <c r="G29" s="239"/>
      <c r="H29" s="240"/>
      <c r="I29" s="164">
        <f>IF('M3C 2021-22 LP GEDT FI+FC HYP2'!I34="","",'M3C 2021-22 LP GEDT FI+FC HYP2'!I34)</f>
        <v>3</v>
      </c>
      <c r="J29" s="125"/>
      <c r="K29" s="125">
        <f>IF('M3C 2021-22 LP GEDT FI+FC HYP2'!K34="","",'M3C 2021-22 LP GEDT FI+FC HYP2'!K34)</f>
        <v>16</v>
      </c>
      <c r="L29" s="125" t="str">
        <f>IF('M3C 2021-22 LP GEDT FI+FC HYP2'!L34="","",'M3C 2021-22 LP GEDT FI+FC HYP2'!L34)</f>
        <v/>
      </c>
      <c r="M29" s="125"/>
      <c r="N29" s="165" t="str">
        <f>IF('M3C 2021-22 LP GEDT FI+FC HYP2'!N34="","",'M3C 2021-22 LP GEDT FI+FC HYP2'!N34)</f>
        <v/>
      </c>
      <c r="O29" s="173"/>
      <c r="P29" s="174"/>
      <c r="Q29" s="158" t="str">
        <f>IF('M3C 2021-22 LP GEDT FI+FC HYP2'!Q34="","",'M3C 2021-22 LP GEDT FI+FC HYP2'!Q34)</f>
        <v/>
      </c>
      <c r="R29" s="143" t="str">
        <f>IF('M3C 2021-22 LP GEDT FI+FC HYP2'!R34="","",'M3C 2021-22 LP GEDT FI+FC HYP2'!R34)</f>
        <v/>
      </c>
      <c r="S29" s="143" t="str">
        <f>IF('M3C 2021-22 LP GEDT FI+FC HYP2'!S34="","",'M3C 2021-22 LP GEDT FI+FC HYP2'!S34)</f>
        <v/>
      </c>
      <c r="T29" s="143" t="str">
        <f>IF('M3C 2021-22 LP GEDT FI+FC HYP2'!T34="","",'M3C 2021-22 LP GEDT FI+FC HYP2'!T34)</f>
        <v/>
      </c>
      <c r="U29" s="119" t="str">
        <f>IF('M3C 2021-22 LP GEDT FI+FC HYP2'!U34="","",'M3C 2021-22 LP GEDT FI+FC HYP2'!U34)</f>
        <v/>
      </c>
      <c r="V29" s="119" t="str">
        <f>IF('M3C 2021-22 LP GEDT FI+FC HYP2'!V34="","",'M3C 2021-22 LP GEDT FI+FC HYP2'!V34)</f>
        <v/>
      </c>
      <c r="W29" s="119" t="str">
        <f>IF('M3C 2021-22 LP GEDT FI+FC HYP2'!W34="","",'M3C 2021-22 LP GEDT FI+FC HYP2'!W34)</f>
        <v/>
      </c>
      <c r="X29" s="166" t="str">
        <f>IF('M3C 2021-22 LP GEDT FI+FC HYP2'!X34="","",'M3C 2021-22 LP GEDT FI+FC HYP2'!X34)</f>
        <v/>
      </c>
      <c r="Y29" s="207"/>
      <c r="Z29" s="208"/>
      <c r="AA29" s="156"/>
      <c r="AB29" s="144"/>
      <c r="AC29" s="144"/>
      <c r="AD29" s="144"/>
      <c r="AE29" s="146"/>
      <c r="AF29" s="146"/>
      <c r="AG29" s="146"/>
      <c r="AH29" s="146"/>
      <c r="HJ29" s="132"/>
      <c r="HK29" s="132"/>
    </row>
    <row r="30" spans="1:221" s="132" customFormat="1" ht="23.25" customHeight="1" x14ac:dyDescent="0.25">
      <c r="A30" s="139"/>
      <c r="B30" s="140"/>
      <c r="C30" s="137"/>
      <c r="D30" s="137"/>
      <c r="E30" s="137"/>
      <c r="F30" s="137"/>
      <c r="G30" s="244"/>
      <c r="H30" s="245"/>
      <c r="I30" s="164"/>
      <c r="J30" s="125"/>
      <c r="K30" s="125"/>
      <c r="L30" s="125"/>
      <c r="M30" s="125"/>
      <c r="N30" s="168"/>
      <c r="O30" s="171"/>
      <c r="P30" s="172"/>
      <c r="Q30" s="158"/>
      <c r="R30" s="145"/>
      <c r="S30" s="145"/>
      <c r="T30" s="145"/>
      <c r="U30" s="127"/>
      <c r="V30" s="127"/>
      <c r="W30" s="127"/>
      <c r="X30" s="127"/>
      <c r="Y30" s="207"/>
      <c r="Z30" s="208"/>
      <c r="AA30" s="156"/>
      <c r="AB30" s="144"/>
      <c r="AC30" s="144"/>
      <c r="AD30" s="144"/>
      <c r="AE30" s="146"/>
      <c r="AF30" s="146"/>
      <c r="AG30" s="146"/>
      <c r="AH30" s="146"/>
      <c r="HJ30" s="126"/>
      <c r="HK30" s="126"/>
      <c r="HL30" s="126"/>
      <c r="HM30" s="126"/>
    </row>
    <row r="31" spans="1:221" ht="23.25" customHeight="1" x14ac:dyDescent="0.25">
      <c r="A31" s="215" t="s">
        <v>127</v>
      </c>
      <c r="B31" s="216" t="s">
        <v>128</v>
      </c>
      <c r="C31" s="217" t="s">
        <v>119</v>
      </c>
      <c r="D31" s="217" t="s">
        <v>129</v>
      </c>
      <c r="E31" s="218"/>
      <c r="F31" s="218"/>
      <c r="G31" s="246">
        <v>15</v>
      </c>
      <c r="H31" s="247" t="s">
        <v>60</v>
      </c>
      <c r="I31" s="219"/>
      <c r="J31" s="220"/>
      <c r="K31" s="220">
        <v>2</v>
      </c>
      <c r="L31" s="220"/>
      <c r="M31" s="220"/>
      <c r="N31" s="221"/>
      <c r="O31" s="219" t="s">
        <v>169</v>
      </c>
      <c r="P31" s="221" t="s">
        <v>169</v>
      </c>
      <c r="Q31" s="222">
        <v>100</v>
      </c>
      <c r="R31" s="223" t="s">
        <v>80</v>
      </c>
      <c r="S31" s="223" t="s">
        <v>84</v>
      </c>
      <c r="T31" s="223"/>
      <c r="U31" s="223">
        <v>100</v>
      </c>
      <c r="V31" s="223" t="s">
        <v>80</v>
      </c>
      <c r="W31" s="223" t="s">
        <v>84</v>
      </c>
      <c r="X31" s="224"/>
      <c r="Y31" s="211"/>
      <c r="Z31" s="212"/>
      <c r="AA31" s="213"/>
      <c r="AB31" s="209"/>
      <c r="AC31" s="209"/>
      <c r="AD31" s="209"/>
      <c r="AE31" s="210"/>
      <c r="AF31" s="210"/>
      <c r="AG31" s="210"/>
      <c r="AH31" s="210"/>
      <c r="HJ31" s="132"/>
      <c r="HK31" s="132"/>
    </row>
    <row r="32" spans="1:221" s="132" customFormat="1" x14ac:dyDescent="0.25">
      <c r="A32" s="134"/>
      <c r="K32" s="131"/>
      <c r="L32" s="131"/>
      <c r="M32" s="131"/>
      <c r="N32" s="131"/>
      <c r="O32" s="131"/>
      <c r="P32" s="131"/>
      <c r="HJ32" s="126"/>
      <c r="HK32" s="126"/>
      <c r="HL32" s="126"/>
      <c r="HM32" s="126"/>
    </row>
  </sheetData>
  <mergeCells count="20">
    <mergeCell ref="F1:F3"/>
    <mergeCell ref="A1:A3"/>
    <mergeCell ref="B1:B3"/>
    <mergeCell ref="C1:C3"/>
    <mergeCell ref="D1:D3"/>
    <mergeCell ref="E1:E3"/>
    <mergeCell ref="AA2:AD2"/>
    <mergeCell ref="AE2:AH2"/>
    <mergeCell ref="G1:G3"/>
    <mergeCell ref="H1:H3"/>
    <mergeCell ref="I1:N1"/>
    <mergeCell ref="Q1:X1"/>
    <mergeCell ref="AA1:AH1"/>
    <mergeCell ref="Q2:T2"/>
    <mergeCell ref="U2:X2"/>
    <mergeCell ref="I2:J2"/>
    <mergeCell ref="K2:L2"/>
    <mergeCell ref="M2:N2"/>
    <mergeCell ref="O1:P2"/>
    <mergeCell ref="Y1:Z2"/>
  </mergeCells>
  <dataValidations disablePrompts="1" count="2">
    <dataValidation type="list" allowBlank="1" showInputMessage="1" showErrorMessage="1" sqref="W30:W31 S30:S31 S6:S27 AG6:AG31 W6:W27 AC6:AC31">
      <formula1>nat</formula1>
    </dataValidation>
    <dataValidation type="list" allowBlank="1" showInputMessage="1" showErrorMessage="1" sqref="R30:R31 V30:V31 AB6:AB31 R6:R27 V6:V27 AF6:AF31">
      <formula1>mod</formula1>
    </dataValidation>
  </dataValidations>
  <pageMargins left="0.31496062992125984" right="0.31496062992125984" top="0.35433070866141736" bottom="0.35433070866141736" header="0.31496062992125984" footer="0.31496062992125984"/>
  <pageSetup paperSize="8" scale="61" fitToWidth="2" fitToHeight="2" orientation="landscape" r:id="rId1"/>
  <headerFooter>
    <oddHeader>&amp;R&amp;D</oddHeader>
  </headerFooter>
  <colBreaks count="1" manualBreakCount="1">
    <brk id="16"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2" sqref="A2:A4"/>
    </sheetView>
  </sheetViews>
  <sheetFormatPr baseColWidth="10" defaultRowHeight="15" x14ac:dyDescent="0.25"/>
  <cols>
    <col min="2" max="2" width="16.7109375" customWidth="1"/>
  </cols>
  <sheetData>
    <row r="1" spans="1:3" x14ac:dyDescent="0.25">
      <c r="A1" t="s">
        <v>74</v>
      </c>
      <c r="B1" t="s">
        <v>75</v>
      </c>
      <c r="C1" t="s">
        <v>76</v>
      </c>
    </row>
    <row r="2" spans="1:3" x14ac:dyDescent="0.25">
      <c r="A2" t="s">
        <v>77</v>
      </c>
      <c r="B2" t="s">
        <v>78</v>
      </c>
      <c r="C2" t="s">
        <v>79</v>
      </c>
    </row>
    <row r="3" spans="1:3" x14ac:dyDescent="0.25">
      <c r="A3" t="s">
        <v>80</v>
      </c>
      <c r="B3" t="s">
        <v>81</v>
      </c>
    </row>
    <row r="4" spans="1:3" x14ac:dyDescent="0.25">
      <c r="A4" t="s">
        <v>82</v>
      </c>
      <c r="B4" t="s">
        <v>83</v>
      </c>
    </row>
    <row r="5" spans="1:3" x14ac:dyDescent="0.25">
      <c r="B5" t="s">
        <v>84</v>
      </c>
    </row>
    <row r="6" spans="1:3" x14ac:dyDescent="0.25">
      <c r="B6" t="s">
        <v>85</v>
      </c>
    </row>
    <row r="7" spans="1:3" x14ac:dyDescent="0.25">
      <c r="B7"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Rappel règle-dates conseils</vt:lpstr>
      <vt:lpstr>M3C 2021-22 LP GEDT FI+FC HYP2</vt:lpstr>
      <vt:lpstr>coût maquette après MCC</vt:lpstr>
      <vt:lpstr>M3C 2021-22 LP GEDT FA HYP2</vt:lpstr>
      <vt:lpstr>Liste des valeurs</vt:lpstr>
      <vt:lpstr>'M3C 2021-22 LP GEDT FA HYP2'!Impression_des_titres</vt:lpstr>
      <vt:lpstr>'M3C 2021-22 LP GEDT FI+FC HYP2'!Impression_des_titres</vt:lpstr>
      <vt:lpstr>mod</vt:lpstr>
      <vt:lpstr>nat</vt:lpstr>
      <vt:lpstr>'M3C 2021-22 LP GEDT FA HYP2'!Zone_d_impression</vt:lpstr>
      <vt:lpstr>'M3C 2021-22 LP GEDT FI+FC HYP2'!Zone_d_impression</vt:lpstr>
    </vt:vector>
  </TitlesOfParts>
  <Company>Université d'Orléans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Jessica Lopes</cp:lastModifiedBy>
  <cp:lastPrinted>2021-03-31T09:29:44Z</cp:lastPrinted>
  <dcterms:created xsi:type="dcterms:W3CDTF">2017-06-21T08:08:47Z</dcterms:created>
  <dcterms:modified xsi:type="dcterms:W3CDTF">2022-06-13T08:10:35Z</dcterms:modified>
</cp:coreProperties>
</file>