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Y:\LLSH-COM\MCC\2022-2023\"/>
    </mc:Choice>
  </mc:AlternateContent>
  <bookViews>
    <workbookView xWindow="0" yWindow="0" windowWidth="28800" windowHeight="14232" tabRatio="608" activeTab="1"/>
  </bookViews>
  <sheets>
    <sheet name="M3C LEA ORL" sheetId="6" r:id="rId1"/>
    <sheet name="M3C LEA CHTX"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CNU_disciplines">'[1]valeurs listes déroulantes'!$J$1:$J$85</definedName>
    <definedName name="_xlnm.Print_Titles" localSheetId="1">'M3C LEA CHTX'!$B:$C,'M3C LEA CHTX'!$1:$3</definedName>
    <definedName name="_xlnm.Print_Titles" localSheetId="0">'M3C LEA ORL'!$B:$C,'M3C LEA ORL'!$1:$3</definedName>
    <definedName name="mod" localSheetId="1">'[2]Liste de valeurs'!$A$2:$A$4</definedName>
    <definedName name="mod" localSheetId="0">'[2]Liste de valeurs'!$A$2:$A$4</definedName>
    <definedName name="mod">'[3]Liste de valeurs'!$A$2:$A$4</definedName>
    <definedName name="moda" localSheetId="1">'[4]Listes de valeurs'!$A$2:$A$4</definedName>
    <definedName name="moda" localSheetId="0">'[4]Listes de valeurs'!$A$2:$A$4</definedName>
    <definedName name="moda">'[5]Liste de valeurs'!$A$2:$A$4</definedName>
    <definedName name="nat" localSheetId="1">'[2]Liste de valeurs'!$B$2:$B$7</definedName>
    <definedName name="nat" localSheetId="0">'[2]Liste de valeurs'!$B$2:$B$7</definedName>
    <definedName name="nat">'[3]Liste de valeurs'!$B$2:$B$7</definedName>
    <definedName name="natu">'[4]Listes de valeurs'!$B$2:$B$7</definedName>
    <definedName name="nature_ens">'[1]valeurs listes déroulantes'!$G$1:$G$2</definedName>
    <definedName name="Nature2" localSheetId="1">'[6]Liste de valeurs'!$B$2:$B$7</definedName>
    <definedName name="Nature2" localSheetId="0">'[6]Liste de valeurs'!$B$2:$B$7</definedName>
    <definedName name="Nature2">'[7]Liste de valeurs'!$B$2:$B$7</definedName>
    <definedName name="oui_non">'[8]valeurs listes déroulantes'!$E$1:$E$2</definedName>
    <definedName name="sections_CNU">'[8]valeurs listes déroulantes'!$K$1:$K$46</definedName>
    <definedName name="typ_ense">'[1]valeurs listes déroulantes'!$F$1:$F$13</definedName>
    <definedName name="type_UE">'[8]valeurs listes déroulantes'!$L$1:$L$2</definedName>
    <definedName name="Type_UE_licence_2_3" localSheetId="1">'[9]valeurs listes déroulantes'!$M$1:$M$2</definedName>
    <definedName name="Type_UE_licence_2_3" localSheetId="0">'[9]valeurs listes déroulantes'!$M$1:$M$2</definedName>
    <definedName name="Type_UE_licence_2_3">'[8]valeurs listes déroulantes'!$M$1:$M$2</definedName>
    <definedName name="_xlnm.Print_Area" localSheetId="1">'M3C LEA CHTX'!$A$1:$AG$226</definedName>
    <definedName name="_xlnm.Print_Area" localSheetId="0">'M3C LEA ORL'!$A$1:$AG$557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76" i="6" l="1"/>
  <c r="O76" i="6"/>
  <c r="N177" i="6"/>
  <c r="O177" i="6"/>
  <c r="I183" i="6"/>
  <c r="J183" i="6"/>
  <c r="I186" i="6"/>
  <c r="J186" i="6"/>
  <c r="I191" i="6"/>
  <c r="J191" i="6"/>
  <c r="L193" i="6"/>
  <c r="L83" i="5" s="1"/>
  <c r="L194" i="6"/>
  <c r="I199" i="6"/>
  <c r="J199" i="6"/>
  <c r="I208" i="6"/>
  <c r="J208" i="6"/>
  <c r="A209" i="6"/>
  <c r="B209" i="6"/>
  <c r="C209" i="6"/>
  <c r="D209" i="6"/>
  <c r="E209" i="6"/>
  <c r="F209" i="6"/>
  <c r="G209" i="6"/>
  <c r="H209" i="6"/>
  <c r="K209" i="6"/>
  <c r="L209" i="6"/>
  <c r="M209" i="6"/>
  <c r="N209" i="6"/>
  <c r="O209" i="6"/>
  <c r="Q209" i="6"/>
  <c r="R209" i="6"/>
  <c r="S209" i="6"/>
  <c r="T209" i="6"/>
  <c r="U209" i="6"/>
  <c r="V209" i="6"/>
  <c r="W209" i="6"/>
  <c r="X209" i="6"/>
  <c r="Y209" i="6"/>
  <c r="Z209" i="6"/>
  <c r="AA209" i="6"/>
  <c r="AB209" i="6"/>
  <c r="AC209" i="6"/>
  <c r="AD209" i="6"/>
  <c r="AE209" i="6"/>
  <c r="AF209" i="6"/>
  <c r="AG209" i="6"/>
  <c r="A212" i="6"/>
  <c r="B212" i="6"/>
  <c r="C212" i="6"/>
  <c r="D212" i="6"/>
  <c r="E212" i="6"/>
  <c r="F212" i="6"/>
  <c r="G212" i="6"/>
  <c r="K212" i="6"/>
  <c r="L212" i="6"/>
  <c r="M212" i="6"/>
  <c r="N212" i="6"/>
  <c r="O212" i="6"/>
  <c r="Q212" i="6"/>
  <c r="R212" i="6"/>
  <c r="S212" i="6"/>
  <c r="T212" i="6"/>
  <c r="U212" i="6"/>
  <c r="V212" i="6"/>
  <c r="W212" i="6"/>
  <c r="X212" i="6"/>
  <c r="Y212" i="6"/>
  <c r="Z212" i="6"/>
  <c r="AA212" i="6"/>
  <c r="AB212" i="6"/>
  <c r="AC212" i="6"/>
  <c r="AD212" i="6"/>
  <c r="AE212" i="6"/>
  <c r="AF212" i="6"/>
  <c r="AG212" i="6"/>
  <c r="A213" i="6"/>
  <c r="B213" i="6"/>
  <c r="C213" i="6"/>
  <c r="D213" i="6"/>
  <c r="E213" i="6"/>
  <c r="F213" i="6"/>
  <c r="G213" i="6"/>
  <c r="K213" i="6"/>
  <c r="L213" i="6"/>
  <c r="M213" i="6"/>
  <c r="N213" i="6"/>
  <c r="O213" i="6"/>
  <c r="Q213" i="6"/>
  <c r="R213" i="6"/>
  <c r="S213" i="6"/>
  <c r="T213" i="6"/>
  <c r="U213" i="6"/>
  <c r="V213" i="6"/>
  <c r="W213" i="6"/>
  <c r="X213" i="6"/>
  <c r="Y213" i="6"/>
  <c r="Z213" i="6"/>
  <c r="AA213" i="6"/>
  <c r="AB213" i="6"/>
  <c r="AC213" i="6"/>
  <c r="AD213" i="6"/>
  <c r="AE213" i="6"/>
  <c r="AF213" i="6"/>
  <c r="AG213" i="6"/>
  <c r="I215" i="6"/>
  <c r="I214" i="6" s="1"/>
  <c r="J215" i="6"/>
  <c r="J214" i="6" s="1"/>
  <c r="A216" i="6"/>
  <c r="B216" i="6"/>
  <c r="C216" i="6"/>
  <c r="D216" i="6"/>
  <c r="E216" i="6"/>
  <c r="F216" i="6"/>
  <c r="G216" i="6"/>
  <c r="K216" i="6"/>
  <c r="L216" i="6"/>
  <c r="M216" i="6"/>
  <c r="N216" i="6"/>
  <c r="O216" i="6"/>
  <c r="Q216" i="6"/>
  <c r="R216" i="6"/>
  <c r="S216" i="6"/>
  <c r="T216" i="6"/>
  <c r="U216" i="6"/>
  <c r="V216" i="6"/>
  <c r="W216" i="6"/>
  <c r="X216" i="6"/>
  <c r="Y216" i="6"/>
  <c r="Z216" i="6"/>
  <c r="AA216" i="6"/>
  <c r="AC216" i="6"/>
  <c r="AD216" i="6"/>
  <c r="AE216" i="6"/>
  <c r="AG216" i="6"/>
  <c r="A218" i="6"/>
  <c r="B218" i="6"/>
  <c r="C218" i="6"/>
  <c r="D218" i="6"/>
  <c r="F218" i="6"/>
  <c r="K218" i="6"/>
  <c r="L218" i="6"/>
  <c r="M218" i="6"/>
  <c r="N218" i="6"/>
  <c r="O218" i="6"/>
  <c r="Q218" i="6"/>
  <c r="R218" i="6"/>
  <c r="S218" i="6"/>
  <c r="T218" i="6"/>
  <c r="U218" i="6"/>
  <c r="V218" i="6"/>
  <c r="W218" i="6"/>
  <c r="X218" i="6"/>
  <c r="Y218" i="6"/>
  <c r="Z218" i="6"/>
  <c r="AA218" i="6"/>
  <c r="AB218" i="6"/>
  <c r="AC218" i="6"/>
  <c r="AD218" i="6"/>
  <c r="AE218" i="6"/>
  <c r="AF218" i="6"/>
  <c r="AG218" i="6"/>
  <c r="A219" i="6"/>
  <c r="B219" i="6"/>
  <c r="C219" i="6"/>
  <c r="D219" i="6"/>
  <c r="F219" i="6"/>
  <c r="G219" i="6"/>
  <c r="K219" i="6"/>
  <c r="L219" i="6"/>
  <c r="M219" i="6"/>
  <c r="N219" i="6"/>
  <c r="O219" i="6"/>
  <c r="Q219" i="6"/>
  <c r="R219" i="6"/>
  <c r="S219" i="6"/>
  <c r="T219" i="6"/>
  <c r="U219" i="6"/>
  <c r="V219" i="6"/>
  <c r="W219" i="6"/>
  <c r="X219" i="6"/>
  <c r="Y219" i="6"/>
  <c r="Z219" i="6"/>
  <c r="AA219" i="6"/>
  <c r="AB219" i="6"/>
  <c r="AC219" i="6"/>
  <c r="AD219" i="6"/>
  <c r="AE219" i="6"/>
  <c r="AF219" i="6"/>
  <c r="AG219" i="6"/>
  <c r="A221" i="6"/>
  <c r="B221" i="6"/>
  <c r="C221" i="6"/>
  <c r="D221" i="6"/>
  <c r="E221" i="6"/>
  <c r="F221" i="6"/>
  <c r="G221" i="6"/>
  <c r="K221" i="6"/>
  <c r="L221" i="6"/>
  <c r="M221" i="6"/>
  <c r="N221" i="6"/>
  <c r="O221" i="6"/>
  <c r="Q221" i="6"/>
  <c r="R221" i="6"/>
  <c r="S221" i="6"/>
  <c r="T221" i="6"/>
  <c r="U221" i="6"/>
  <c r="V221" i="6"/>
  <c r="W221" i="6"/>
  <c r="X221" i="6"/>
  <c r="Y221" i="6"/>
  <c r="Z221" i="6"/>
  <c r="AA221" i="6"/>
  <c r="AB221" i="6"/>
  <c r="AC221" i="6"/>
  <c r="AD221" i="6"/>
  <c r="AE221" i="6"/>
  <c r="AF221" i="6"/>
  <c r="AG221" i="6"/>
  <c r="I222" i="6"/>
  <c r="J222" i="6"/>
  <c r="A223" i="6"/>
  <c r="B223" i="6"/>
  <c r="C223" i="6"/>
  <c r="D223" i="6"/>
  <c r="E223" i="6"/>
  <c r="F223" i="6"/>
  <c r="G223" i="6"/>
  <c r="K223" i="6"/>
  <c r="L223" i="6"/>
  <c r="M223" i="6"/>
  <c r="N223" i="6"/>
  <c r="O223" i="6"/>
  <c r="Q223" i="6"/>
  <c r="R223" i="6"/>
  <c r="S223" i="6"/>
  <c r="T223" i="6"/>
  <c r="U223" i="6"/>
  <c r="V223" i="6"/>
  <c r="W223" i="6"/>
  <c r="X223" i="6"/>
  <c r="Y223" i="6"/>
  <c r="Z223" i="6"/>
  <c r="AA223" i="6"/>
  <c r="AB223" i="6"/>
  <c r="AC223" i="6"/>
  <c r="AD223" i="6"/>
  <c r="AE223" i="6"/>
  <c r="AF223" i="6"/>
  <c r="AG223" i="6"/>
  <c r="L225" i="6"/>
  <c r="L226" i="6"/>
  <c r="L227" i="6"/>
  <c r="L228" i="6"/>
  <c r="I231" i="6"/>
  <c r="J231" i="6"/>
  <c r="I234" i="6"/>
  <c r="J234" i="6"/>
  <c r="I241" i="6"/>
  <c r="J241" i="6"/>
  <c r="I251" i="6"/>
  <c r="J251" i="6"/>
  <c r="I260" i="6"/>
  <c r="J260" i="6"/>
  <c r="I261" i="6"/>
  <c r="J261" i="6"/>
  <c r="I264" i="6"/>
  <c r="J264" i="6"/>
  <c r="I265" i="6"/>
  <c r="J265" i="6"/>
  <c r="I268" i="6"/>
  <c r="J268" i="6"/>
  <c r="A269" i="6"/>
  <c r="B269" i="6"/>
  <c r="C269" i="6"/>
  <c r="D269" i="6"/>
  <c r="E269" i="6"/>
  <c r="F269" i="6"/>
  <c r="G269" i="6"/>
  <c r="K269" i="6"/>
  <c r="L269" i="6"/>
  <c r="M269" i="6"/>
  <c r="N269" i="6"/>
  <c r="O269" i="6"/>
  <c r="Q269" i="6"/>
  <c r="U269" i="6"/>
  <c r="V269" i="6"/>
  <c r="W269" i="6"/>
  <c r="X269" i="6"/>
  <c r="Y269" i="6"/>
  <c r="Z269" i="6"/>
  <c r="AA269" i="6"/>
  <c r="AB269" i="6"/>
  <c r="AC269" i="6"/>
  <c r="AD269" i="6"/>
  <c r="AE269" i="6"/>
  <c r="AF269" i="6"/>
  <c r="AG269" i="6"/>
  <c r="I273" i="6"/>
  <c r="J273" i="6"/>
  <c r="I286" i="6"/>
  <c r="J286" i="6"/>
  <c r="I289" i="6"/>
  <c r="J289" i="6"/>
  <c r="I294" i="6"/>
  <c r="J294" i="6"/>
  <c r="I300" i="6"/>
  <c r="J300" i="6"/>
  <c r="A309" i="6"/>
  <c r="B309" i="6"/>
  <c r="C309" i="6"/>
  <c r="D309" i="6"/>
  <c r="E309" i="6"/>
  <c r="F309" i="6"/>
  <c r="G309" i="6"/>
  <c r="K309" i="6"/>
  <c r="L309" i="6"/>
  <c r="M309" i="6"/>
  <c r="N309" i="6"/>
  <c r="O309" i="6"/>
  <c r="Q309" i="6"/>
  <c r="R309" i="6"/>
  <c r="S309" i="6"/>
  <c r="T309" i="6"/>
  <c r="U309" i="6"/>
  <c r="V309" i="6"/>
  <c r="W309" i="6"/>
  <c r="X309" i="6"/>
  <c r="Y309" i="6"/>
  <c r="Z309" i="6"/>
  <c r="AA309" i="6"/>
  <c r="AB309" i="6"/>
  <c r="AC309" i="6"/>
  <c r="AD309" i="6"/>
  <c r="AE309" i="6"/>
  <c r="AF309" i="6"/>
  <c r="AG309" i="6"/>
  <c r="I310" i="6"/>
  <c r="I308" i="6" s="1"/>
  <c r="J310" i="6"/>
  <c r="J308" i="6" s="1"/>
  <c r="A313" i="6"/>
  <c r="B313" i="6"/>
  <c r="C313" i="6"/>
  <c r="D313" i="6"/>
  <c r="E313" i="6"/>
  <c r="F313" i="6"/>
  <c r="G313" i="6"/>
  <c r="K313" i="6"/>
  <c r="L313" i="6"/>
  <c r="M313" i="6"/>
  <c r="N313" i="6"/>
  <c r="O313" i="6"/>
  <c r="Q313" i="6"/>
  <c r="R313" i="6"/>
  <c r="S313" i="6"/>
  <c r="T313" i="6"/>
  <c r="U313" i="6"/>
  <c r="V313" i="6"/>
  <c r="W313" i="6"/>
  <c r="X313" i="6"/>
  <c r="Y313" i="6"/>
  <c r="Z313" i="6"/>
  <c r="AA313" i="6"/>
  <c r="AB313" i="6"/>
  <c r="AC313" i="6"/>
  <c r="AD313" i="6"/>
  <c r="AE313" i="6"/>
  <c r="AF313" i="6"/>
  <c r="AG313" i="6"/>
  <c r="A314" i="6"/>
  <c r="B314" i="6"/>
  <c r="C314" i="6"/>
  <c r="D314" i="6"/>
  <c r="E314" i="6"/>
  <c r="F314" i="6"/>
  <c r="G314" i="6"/>
  <c r="K314" i="6"/>
  <c r="L314" i="6"/>
  <c r="M314" i="6"/>
  <c r="N314" i="6"/>
  <c r="O314" i="6"/>
  <c r="Q314" i="6"/>
  <c r="R314" i="6"/>
  <c r="S314" i="6"/>
  <c r="T314" i="6"/>
  <c r="U314" i="6"/>
  <c r="V314" i="6"/>
  <c r="W314" i="6"/>
  <c r="X314" i="6"/>
  <c r="Y314" i="6"/>
  <c r="Z314" i="6"/>
  <c r="AA314" i="6"/>
  <c r="AB314" i="6"/>
  <c r="AC314" i="6"/>
  <c r="AD314" i="6"/>
  <c r="AE314" i="6"/>
  <c r="AF314" i="6"/>
  <c r="AG314" i="6"/>
  <c r="A315" i="6"/>
  <c r="B315" i="6"/>
  <c r="C315" i="6"/>
  <c r="D315" i="6"/>
  <c r="E315" i="6"/>
  <c r="F315" i="6"/>
  <c r="G315" i="6"/>
  <c r="H315" i="6"/>
  <c r="I315" i="6"/>
  <c r="J315" i="6"/>
  <c r="K315" i="6"/>
  <c r="L315" i="6"/>
  <c r="M315" i="6"/>
  <c r="N315" i="6"/>
  <c r="O315" i="6"/>
  <c r="Q315" i="6"/>
  <c r="R315" i="6"/>
  <c r="S315" i="6"/>
  <c r="T315" i="6"/>
  <c r="U315" i="6"/>
  <c r="V315" i="6"/>
  <c r="W315" i="6"/>
  <c r="X315" i="6"/>
  <c r="Y315" i="6"/>
  <c r="Z315" i="6"/>
  <c r="AA315" i="6"/>
  <c r="AB315" i="6"/>
  <c r="AC315" i="6"/>
  <c r="AD315" i="6"/>
  <c r="AE315" i="6"/>
  <c r="AF315" i="6"/>
  <c r="AG315" i="6"/>
  <c r="A317" i="6"/>
  <c r="B317" i="6"/>
  <c r="C317" i="6"/>
  <c r="D317" i="6"/>
  <c r="E317" i="6"/>
  <c r="F317" i="6"/>
  <c r="G317" i="6"/>
  <c r="I317" i="6"/>
  <c r="J317" i="6"/>
  <c r="K317" i="6"/>
  <c r="L317" i="6"/>
  <c r="M317" i="6"/>
  <c r="N317" i="6"/>
  <c r="O317" i="6"/>
  <c r="Q317" i="6"/>
  <c r="R317" i="6"/>
  <c r="S317" i="6"/>
  <c r="T317" i="6"/>
  <c r="U317" i="6"/>
  <c r="V317" i="6"/>
  <c r="W317" i="6"/>
  <c r="X317" i="6"/>
  <c r="Y317" i="6"/>
  <c r="Z317" i="6"/>
  <c r="AA317" i="6"/>
  <c r="AB317" i="6"/>
  <c r="AC317" i="6"/>
  <c r="AD317" i="6"/>
  <c r="AE317" i="6"/>
  <c r="AF317" i="6"/>
  <c r="AG317" i="6"/>
  <c r="A319" i="6"/>
  <c r="B319" i="6"/>
  <c r="C319" i="6"/>
  <c r="D319" i="6"/>
  <c r="E319" i="6"/>
  <c r="F319" i="6"/>
  <c r="G319" i="6"/>
  <c r="H319" i="6"/>
  <c r="I319" i="6"/>
  <c r="I318" i="6" s="1"/>
  <c r="J319" i="6"/>
  <c r="J318" i="6" s="1"/>
  <c r="K319" i="6"/>
  <c r="L319" i="6"/>
  <c r="M319" i="6"/>
  <c r="N319" i="6"/>
  <c r="O319" i="6"/>
  <c r="Q319" i="6"/>
  <c r="R319" i="6"/>
  <c r="S319" i="6"/>
  <c r="T319" i="6"/>
  <c r="U319" i="6"/>
  <c r="V319" i="6"/>
  <c r="W319" i="6"/>
  <c r="X319" i="6"/>
  <c r="Y319" i="6"/>
  <c r="Z319" i="6"/>
  <c r="AA319" i="6"/>
  <c r="AB319" i="6"/>
  <c r="AC319" i="6"/>
  <c r="AD319" i="6"/>
  <c r="AE319" i="6"/>
  <c r="AF319" i="6"/>
  <c r="AG319" i="6"/>
  <c r="A321" i="6"/>
  <c r="B321" i="6"/>
  <c r="C321" i="6"/>
  <c r="D321" i="6"/>
  <c r="E321" i="6"/>
  <c r="F321" i="6"/>
  <c r="G321" i="6"/>
  <c r="K321" i="6"/>
  <c r="L321" i="6"/>
  <c r="M321" i="6"/>
  <c r="N321" i="6"/>
  <c r="O321" i="6"/>
  <c r="Q321" i="6"/>
  <c r="R321" i="6"/>
  <c r="S321" i="6"/>
  <c r="T321" i="6"/>
  <c r="U321" i="6"/>
  <c r="V321" i="6"/>
  <c r="W321" i="6"/>
  <c r="X321" i="6"/>
  <c r="Y321" i="6"/>
  <c r="Z321" i="6"/>
  <c r="AA321" i="6"/>
  <c r="AB321" i="6"/>
  <c r="AC321" i="6"/>
  <c r="AD321" i="6"/>
  <c r="AE321" i="6"/>
  <c r="AF321" i="6"/>
  <c r="AG321" i="6"/>
  <c r="A322" i="6"/>
  <c r="B322" i="6"/>
  <c r="C322" i="6"/>
  <c r="D322" i="6"/>
  <c r="E322" i="6"/>
  <c r="F322" i="6"/>
  <c r="G322" i="6"/>
  <c r="H322" i="6"/>
  <c r="I322" i="6"/>
  <c r="K322" i="6"/>
  <c r="L322" i="6"/>
  <c r="M322" i="6"/>
  <c r="N322" i="6"/>
  <c r="O322" i="6"/>
  <c r="Q322" i="6"/>
  <c r="R322" i="6"/>
  <c r="S322" i="6"/>
  <c r="T322" i="6"/>
  <c r="U322" i="6"/>
  <c r="V322" i="6"/>
  <c r="W322" i="6"/>
  <c r="X322" i="6"/>
  <c r="Y322" i="6"/>
  <c r="Z322" i="6"/>
  <c r="AA322" i="6"/>
  <c r="AB322" i="6"/>
  <c r="AC322" i="6"/>
  <c r="AD322" i="6"/>
  <c r="AE322" i="6"/>
  <c r="AF322" i="6"/>
  <c r="AG322" i="6"/>
  <c r="I323" i="6"/>
  <c r="J323" i="6"/>
  <c r="A325" i="6"/>
  <c r="B325" i="6"/>
  <c r="C325" i="6"/>
  <c r="D325" i="6"/>
  <c r="E325" i="6"/>
  <c r="F325" i="6"/>
  <c r="G325" i="6"/>
  <c r="K325" i="6"/>
  <c r="L325" i="6"/>
  <c r="M325" i="6"/>
  <c r="N325" i="6"/>
  <c r="O325" i="6"/>
  <c r="Q325" i="6"/>
  <c r="R325" i="6"/>
  <c r="S325" i="6"/>
  <c r="T325" i="6"/>
  <c r="U325" i="6"/>
  <c r="V325" i="6"/>
  <c r="W325" i="6"/>
  <c r="X325" i="6"/>
  <c r="Y325" i="6"/>
  <c r="Z325" i="6"/>
  <c r="AA325" i="6"/>
  <c r="AB325" i="6"/>
  <c r="AC325" i="6"/>
  <c r="AD325" i="6"/>
  <c r="AE325" i="6"/>
  <c r="AF325" i="6"/>
  <c r="AG325" i="6"/>
  <c r="I331" i="6"/>
  <c r="J331" i="6"/>
  <c r="I334" i="6"/>
  <c r="J334" i="6"/>
  <c r="I340" i="6"/>
  <c r="J340" i="6"/>
  <c r="I358" i="6"/>
  <c r="J358" i="6"/>
  <c r="I362" i="6"/>
  <c r="J362" i="6"/>
  <c r="I366" i="6"/>
  <c r="J366" i="6"/>
  <c r="A367" i="6"/>
  <c r="B367" i="6"/>
  <c r="C367" i="6"/>
  <c r="D367" i="6"/>
  <c r="E367" i="6"/>
  <c r="F367" i="6"/>
  <c r="G367" i="6"/>
  <c r="H367" i="6"/>
  <c r="K367" i="6"/>
  <c r="L367" i="6"/>
  <c r="M367" i="6"/>
  <c r="N367" i="6"/>
  <c r="O367" i="6"/>
  <c r="Q367" i="6"/>
  <c r="R367" i="6"/>
  <c r="S367" i="6"/>
  <c r="U367" i="6"/>
  <c r="V367" i="6"/>
  <c r="W367" i="6"/>
  <c r="Y367" i="6"/>
  <c r="Z367" i="6"/>
  <c r="AA367" i="6"/>
  <c r="AC367" i="6"/>
  <c r="AD367" i="6"/>
  <c r="AE367" i="6"/>
  <c r="AG367" i="6"/>
  <c r="I371" i="6"/>
  <c r="J371" i="6"/>
  <c r="I379" i="6"/>
  <c r="J379" i="6"/>
  <c r="I387" i="6"/>
  <c r="J387" i="6"/>
  <c r="I392" i="6"/>
  <c r="J392" i="6"/>
  <c r="L393" i="6"/>
  <c r="L158" i="5" s="1"/>
  <c r="L394" i="6"/>
  <c r="L159" i="5" s="1"/>
  <c r="L395" i="6"/>
  <c r="I400" i="6"/>
  <c r="I397" i="6" s="1"/>
  <c r="J400" i="6"/>
  <c r="J397" i="6" s="1"/>
  <c r="I407" i="6"/>
  <c r="J407" i="6"/>
  <c r="I415" i="6"/>
  <c r="J415" i="6"/>
  <c r="I424" i="6"/>
  <c r="J424" i="6"/>
  <c r="I431" i="6"/>
  <c r="J431" i="6"/>
  <c r="I432" i="6"/>
  <c r="J432" i="6"/>
  <c r="I436" i="6"/>
  <c r="J436" i="6"/>
  <c r="L438" i="6"/>
  <c r="I442" i="6"/>
  <c r="J442" i="6"/>
  <c r="A448" i="6"/>
  <c r="B448" i="6"/>
  <c r="D448" i="6"/>
  <c r="E448" i="6"/>
  <c r="F448" i="6"/>
  <c r="G448" i="6"/>
  <c r="I448" i="6"/>
  <c r="J448" i="6"/>
  <c r="K448" i="6"/>
  <c r="L448" i="6"/>
  <c r="N448" i="6"/>
  <c r="O448" i="6"/>
  <c r="Q448" i="6"/>
  <c r="R448" i="6"/>
  <c r="S448" i="6"/>
  <c r="T448" i="6"/>
  <c r="U448" i="6"/>
  <c r="V448" i="6"/>
  <c r="W448" i="6"/>
  <c r="X448" i="6"/>
  <c r="Y448" i="6"/>
  <c r="Z448" i="6"/>
  <c r="AA448" i="6"/>
  <c r="AB448" i="6"/>
  <c r="AC448" i="6"/>
  <c r="AD448" i="6"/>
  <c r="AE448" i="6"/>
  <c r="AF448" i="6"/>
  <c r="AG448" i="6"/>
  <c r="I449" i="6"/>
  <c r="J449" i="6"/>
  <c r="I454" i="6"/>
  <c r="J454" i="6"/>
  <c r="I459" i="6"/>
  <c r="J459" i="6"/>
  <c r="I463" i="6"/>
  <c r="J463" i="6"/>
  <c r="I473" i="6"/>
  <c r="J473" i="6"/>
  <c r="I477" i="6"/>
  <c r="J477" i="6"/>
  <c r="I483" i="6"/>
  <c r="J483" i="6"/>
  <c r="I488" i="6"/>
  <c r="J488" i="6"/>
  <c r="I494" i="6"/>
  <c r="J494" i="6"/>
  <c r="I503" i="6"/>
  <c r="J503" i="6"/>
  <c r="I511" i="6"/>
  <c r="I510" i="6" s="1"/>
  <c r="J511" i="6"/>
  <c r="J510" i="6" s="1"/>
  <c r="L514" i="6"/>
  <c r="I516" i="6"/>
  <c r="J516" i="6"/>
  <c r="L519" i="6"/>
  <c r="I521" i="6"/>
  <c r="J521" i="6"/>
  <c r="L526" i="6"/>
  <c r="I8" i="5"/>
  <c r="I7" i="5" s="1"/>
  <c r="I6" i="5" s="1"/>
  <c r="J8" i="5"/>
  <c r="J7" i="5" s="1"/>
  <c r="J6" i="5" s="1"/>
  <c r="J18" i="5" s="1"/>
  <c r="I40" i="5"/>
  <c r="I39" i="5" s="1"/>
  <c r="I38" i="5" s="1"/>
  <c r="J40" i="5"/>
  <c r="J39" i="5" s="1"/>
  <c r="J38" i="5" s="1"/>
  <c r="Q45" i="5"/>
  <c r="R45" i="5"/>
  <c r="S45" i="5"/>
  <c r="T45" i="5"/>
  <c r="I55" i="5"/>
  <c r="J55" i="5"/>
  <c r="I61" i="5"/>
  <c r="J61" i="5"/>
  <c r="C73" i="5"/>
  <c r="D73" i="5"/>
  <c r="E73" i="5"/>
  <c r="C74" i="5"/>
  <c r="E74" i="5"/>
  <c r="G74" i="5"/>
  <c r="H74" i="5"/>
  <c r="I74" i="5"/>
  <c r="J74" i="5"/>
  <c r="K74" i="5"/>
  <c r="L74" i="5"/>
  <c r="N74" i="5"/>
  <c r="O74" i="5"/>
  <c r="P74" i="5"/>
  <c r="Q74" i="5"/>
  <c r="R74" i="5"/>
  <c r="S74" i="5"/>
  <c r="T74" i="5"/>
  <c r="U74" i="5"/>
  <c r="V74" i="5"/>
  <c r="W74" i="5"/>
  <c r="X74" i="5"/>
  <c r="Y74" i="5"/>
  <c r="Z74" i="5"/>
  <c r="AA74" i="5"/>
  <c r="AB74" i="5"/>
  <c r="AC74" i="5"/>
  <c r="AD74" i="5"/>
  <c r="AE74" i="5"/>
  <c r="AF74" i="5"/>
  <c r="AG74" i="5"/>
  <c r="C75" i="5"/>
  <c r="E75" i="5"/>
  <c r="G75" i="5"/>
  <c r="H75" i="5"/>
  <c r="I75" i="5"/>
  <c r="J75" i="5"/>
  <c r="K75" i="5"/>
  <c r="L75" i="5"/>
  <c r="N75" i="5"/>
  <c r="O75" i="5"/>
  <c r="P75" i="5"/>
  <c r="Q75" i="5"/>
  <c r="R75" i="5"/>
  <c r="S75" i="5"/>
  <c r="T75" i="5"/>
  <c r="U75" i="5"/>
  <c r="V75" i="5"/>
  <c r="W75" i="5"/>
  <c r="X75" i="5"/>
  <c r="Y75" i="5"/>
  <c r="Z75" i="5"/>
  <c r="AA75" i="5"/>
  <c r="AB75" i="5"/>
  <c r="AC75" i="5"/>
  <c r="AD75" i="5"/>
  <c r="AE75" i="5"/>
  <c r="AF75" i="5"/>
  <c r="AG75" i="5"/>
  <c r="C76" i="5"/>
  <c r="E76" i="5"/>
  <c r="C77" i="5"/>
  <c r="E77" i="5"/>
  <c r="I77" i="5"/>
  <c r="J77" i="5"/>
  <c r="K77" i="5"/>
  <c r="L77" i="5"/>
  <c r="N77" i="5"/>
  <c r="O77" i="5"/>
  <c r="P77" i="5"/>
  <c r="Q77" i="5"/>
  <c r="R77" i="5"/>
  <c r="S77" i="5"/>
  <c r="T77" i="5"/>
  <c r="U77" i="5"/>
  <c r="V77" i="5"/>
  <c r="W77" i="5"/>
  <c r="X77" i="5"/>
  <c r="Y77" i="5"/>
  <c r="Z77" i="5"/>
  <c r="AA77" i="5"/>
  <c r="AB77" i="5"/>
  <c r="AC77" i="5"/>
  <c r="AD77" i="5"/>
  <c r="AE77" i="5"/>
  <c r="AF77" i="5"/>
  <c r="AG77" i="5"/>
  <c r="C78" i="5"/>
  <c r="E78" i="5"/>
  <c r="I78" i="5"/>
  <c r="J78" i="5"/>
  <c r="K78" i="5"/>
  <c r="L78" i="5"/>
  <c r="N78" i="5"/>
  <c r="O78" i="5"/>
  <c r="P78" i="5"/>
  <c r="Q78" i="5"/>
  <c r="R78" i="5"/>
  <c r="S78" i="5"/>
  <c r="T78" i="5"/>
  <c r="U78" i="5"/>
  <c r="V78" i="5"/>
  <c r="W78" i="5"/>
  <c r="X78" i="5"/>
  <c r="Y78" i="5"/>
  <c r="Z78" i="5"/>
  <c r="AA78" i="5"/>
  <c r="AB78" i="5"/>
  <c r="AC78" i="5"/>
  <c r="AD78" i="5"/>
  <c r="AE78" i="5"/>
  <c r="AF78" i="5"/>
  <c r="AG78" i="5"/>
  <c r="C79" i="5"/>
  <c r="E79" i="5"/>
  <c r="C80" i="5"/>
  <c r="E80" i="5"/>
  <c r="I80" i="5"/>
  <c r="I72" i="5" s="1"/>
  <c r="J80" i="5"/>
  <c r="J72" i="5" s="1"/>
  <c r="K80" i="5"/>
  <c r="L80" i="5"/>
  <c r="N80" i="5"/>
  <c r="O80" i="5"/>
  <c r="P80" i="5"/>
  <c r="Q80" i="5"/>
  <c r="R80" i="5"/>
  <c r="S80" i="5"/>
  <c r="T80" i="5"/>
  <c r="U80" i="5"/>
  <c r="V80" i="5"/>
  <c r="W80" i="5"/>
  <c r="X80" i="5"/>
  <c r="Y80" i="5"/>
  <c r="Z80" i="5"/>
  <c r="AA80" i="5"/>
  <c r="AB80" i="5"/>
  <c r="AC80" i="5"/>
  <c r="AD80" i="5"/>
  <c r="AE80" i="5"/>
  <c r="AF80" i="5"/>
  <c r="AG80" i="5"/>
  <c r="C81" i="5"/>
  <c r="E81" i="5"/>
  <c r="K81" i="5"/>
  <c r="L81" i="5"/>
  <c r="C82" i="5"/>
  <c r="E82" i="5"/>
  <c r="I82" i="5"/>
  <c r="J82" i="5"/>
  <c r="K82" i="5"/>
  <c r="L82" i="5"/>
  <c r="N82" i="5"/>
  <c r="O82" i="5"/>
  <c r="P82" i="5"/>
  <c r="Q82" i="5"/>
  <c r="R82" i="5"/>
  <c r="S82" i="5"/>
  <c r="T82" i="5"/>
  <c r="U82" i="5"/>
  <c r="V82" i="5"/>
  <c r="W82" i="5"/>
  <c r="X82" i="5"/>
  <c r="Y82" i="5"/>
  <c r="Z82" i="5"/>
  <c r="AA82" i="5"/>
  <c r="AB82" i="5"/>
  <c r="AC82" i="5"/>
  <c r="AD82" i="5"/>
  <c r="AE82" i="5"/>
  <c r="AF82" i="5"/>
  <c r="AG82" i="5"/>
  <c r="C83" i="5"/>
  <c r="E83" i="5"/>
  <c r="I83" i="5"/>
  <c r="J83" i="5"/>
  <c r="K83" i="5"/>
  <c r="N83" i="5"/>
  <c r="O83" i="5"/>
  <c r="P83" i="5"/>
  <c r="Q83" i="5"/>
  <c r="R83" i="5"/>
  <c r="S83" i="5"/>
  <c r="T83" i="5"/>
  <c r="U83" i="5"/>
  <c r="V83" i="5"/>
  <c r="W83" i="5"/>
  <c r="X83" i="5"/>
  <c r="Y83" i="5"/>
  <c r="Z83" i="5"/>
  <c r="AA83" i="5"/>
  <c r="AB83" i="5"/>
  <c r="AC83" i="5"/>
  <c r="AD83" i="5"/>
  <c r="AE83" i="5"/>
  <c r="AF83" i="5"/>
  <c r="AG83" i="5"/>
  <c r="C84" i="5"/>
  <c r="E84" i="5"/>
  <c r="I84" i="5"/>
  <c r="J84" i="5"/>
  <c r="K84" i="5"/>
  <c r="L84" i="5"/>
  <c r="N84" i="5"/>
  <c r="O84" i="5"/>
  <c r="P84" i="5"/>
  <c r="Q84" i="5"/>
  <c r="R84" i="5"/>
  <c r="S84" i="5"/>
  <c r="T84" i="5"/>
  <c r="U84" i="5"/>
  <c r="V84" i="5"/>
  <c r="W84" i="5"/>
  <c r="X84" i="5"/>
  <c r="Y84" i="5"/>
  <c r="Z84" i="5"/>
  <c r="AA84" i="5"/>
  <c r="AB84" i="5"/>
  <c r="AC84" i="5"/>
  <c r="AD84" i="5"/>
  <c r="AE84" i="5"/>
  <c r="AF84" i="5"/>
  <c r="AG84" i="5"/>
  <c r="C88" i="5"/>
  <c r="E88" i="5"/>
  <c r="I88" i="5"/>
  <c r="J88" i="5"/>
  <c r="K88" i="5"/>
  <c r="L88" i="5"/>
  <c r="N88" i="5"/>
  <c r="O88" i="5"/>
  <c r="P88" i="5"/>
  <c r="Q88" i="5"/>
  <c r="R88" i="5"/>
  <c r="S88" i="5"/>
  <c r="T88" i="5"/>
  <c r="U88" i="5"/>
  <c r="V88" i="5"/>
  <c r="W88" i="5"/>
  <c r="X88" i="5"/>
  <c r="Y88" i="5"/>
  <c r="Z88" i="5"/>
  <c r="AA88" i="5"/>
  <c r="AB88" i="5"/>
  <c r="AC88" i="5"/>
  <c r="AD88" i="5"/>
  <c r="AE88" i="5"/>
  <c r="AF88" i="5"/>
  <c r="AG88" i="5"/>
  <c r="C89" i="5"/>
  <c r="E89" i="5"/>
  <c r="I89" i="5"/>
  <c r="J89" i="5"/>
  <c r="K89" i="5"/>
  <c r="L89" i="5"/>
  <c r="N89" i="5"/>
  <c r="O89" i="5"/>
  <c r="P89" i="5"/>
  <c r="Q89" i="5"/>
  <c r="R89" i="5"/>
  <c r="S89" i="5"/>
  <c r="T89" i="5"/>
  <c r="U89" i="5"/>
  <c r="V89" i="5"/>
  <c r="W89" i="5"/>
  <c r="X89" i="5"/>
  <c r="Y89" i="5"/>
  <c r="Z89" i="5"/>
  <c r="AA89" i="5"/>
  <c r="AB89" i="5"/>
  <c r="AC89" i="5"/>
  <c r="AD89" i="5"/>
  <c r="AE89" i="5"/>
  <c r="AF89" i="5"/>
  <c r="AG89" i="5"/>
  <c r="E93" i="5"/>
  <c r="C94" i="5"/>
  <c r="E94" i="5"/>
  <c r="I94" i="5"/>
  <c r="J94" i="5"/>
  <c r="K94" i="5"/>
  <c r="L94" i="5"/>
  <c r="N94" i="5"/>
  <c r="O94" i="5"/>
  <c r="P94" i="5"/>
  <c r="Q94" i="5"/>
  <c r="R94" i="5"/>
  <c r="S94" i="5"/>
  <c r="T94" i="5"/>
  <c r="U94" i="5"/>
  <c r="V94" i="5"/>
  <c r="W94" i="5"/>
  <c r="X94" i="5"/>
  <c r="Y94" i="5"/>
  <c r="Z94" i="5"/>
  <c r="AA94" i="5"/>
  <c r="AB94" i="5"/>
  <c r="AC94" i="5"/>
  <c r="AD94" i="5"/>
  <c r="AE94" i="5"/>
  <c r="AF94" i="5"/>
  <c r="AG94" i="5"/>
  <c r="C95" i="5"/>
  <c r="E95" i="5"/>
  <c r="I95" i="5"/>
  <c r="J95" i="5"/>
  <c r="K95" i="5"/>
  <c r="L95" i="5"/>
  <c r="N95" i="5"/>
  <c r="O95" i="5"/>
  <c r="P95" i="5"/>
  <c r="Q95" i="5"/>
  <c r="R95" i="5"/>
  <c r="S95" i="5"/>
  <c r="T95" i="5"/>
  <c r="U95" i="5"/>
  <c r="V95" i="5"/>
  <c r="W95" i="5"/>
  <c r="X95" i="5"/>
  <c r="Y95" i="5"/>
  <c r="Z95" i="5"/>
  <c r="AA95" i="5"/>
  <c r="AB95" i="5"/>
  <c r="AC95" i="5"/>
  <c r="AD95" i="5"/>
  <c r="AE95" i="5"/>
  <c r="AF95" i="5"/>
  <c r="AG95" i="5"/>
  <c r="C96" i="5"/>
  <c r="E96" i="5"/>
  <c r="C97" i="5"/>
  <c r="E97" i="5"/>
  <c r="I97" i="5"/>
  <c r="J97" i="5"/>
  <c r="K97" i="5"/>
  <c r="L97" i="5"/>
  <c r="N97" i="5"/>
  <c r="O97" i="5"/>
  <c r="P97" i="5"/>
  <c r="Q97" i="5"/>
  <c r="R97" i="5"/>
  <c r="S97" i="5"/>
  <c r="T97" i="5"/>
  <c r="U97" i="5"/>
  <c r="V97" i="5"/>
  <c r="W97" i="5"/>
  <c r="X97" i="5"/>
  <c r="Y97" i="5"/>
  <c r="Z97" i="5"/>
  <c r="AA97" i="5"/>
  <c r="AB97" i="5"/>
  <c r="AC97" i="5"/>
  <c r="AD97" i="5"/>
  <c r="AE97" i="5"/>
  <c r="AF97" i="5"/>
  <c r="AG97" i="5"/>
  <c r="C98" i="5"/>
  <c r="E98" i="5"/>
  <c r="I98" i="5"/>
  <c r="J98" i="5"/>
  <c r="K98" i="5"/>
  <c r="L98" i="5"/>
  <c r="N98" i="5"/>
  <c r="O98" i="5"/>
  <c r="P98" i="5"/>
  <c r="Q98" i="5"/>
  <c r="R98" i="5"/>
  <c r="S98" i="5"/>
  <c r="T98" i="5"/>
  <c r="U98" i="5"/>
  <c r="V98" i="5"/>
  <c r="W98" i="5"/>
  <c r="X98" i="5"/>
  <c r="Y98" i="5"/>
  <c r="Z98" i="5"/>
  <c r="AA98" i="5"/>
  <c r="AB98" i="5"/>
  <c r="AC98" i="5"/>
  <c r="AD98" i="5"/>
  <c r="AE98" i="5"/>
  <c r="AF98" i="5"/>
  <c r="AG98" i="5"/>
  <c r="C99" i="5"/>
  <c r="E99" i="5"/>
  <c r="C100" i="5"/>
  <c r="E100" i="5"/>
  <c r="I100" i="5"/>
  <c r="I90" i="5" s="1"/>
  <c r="J100" i="5"/>
  <c r="J90" i="5" s="1"/>
  <c r="K100" i="5"/>
  <c r="L100" i="5"/>
  <c r="N100" i="5"/>
  <c r="O100" i="5"/>
  <c r="P100" i="5"/>
  <c r="Q100" i="5"/>
  <c r="R100" i="5"/>
  <c r="S100" i="5"/>
  <c r="T100" i="5"/>
  <c r="U100" i="5"/>
  <c r="V100" i="5"/>
  <c r="W100" i="5"/>
  <c r="X100" i="5"/>
  <c r="Y100" i="5"/>
  <c r="Z100" i="5"/>
  <c r="AA100" i="5"/>
  <c r="AB100" i="5"/>
  <c r="AC100" i="5"/>
  <c r="AD100" i="5"/>
  <c r="AE100" i="5"/>
  <c r="AF100" i="5"/>
  <c r="AG100" i="5"/>
  <c r="I104" i="5"/>
  <c r="J104" i="5"/>
  <c r="K104" i="5"/>
  <c r="L104" i="5"/>
  <c r="M104" i="5"/>
  <c r="N104" i="5"/>
  <c r="O104" i="5"/>
  <c r="P104" i="5"/>
  <c r="Q104" i="5"/>
  <c r="R104" i="5"/>
  <c r="S104" i="5"/>
  <c r="T104" i="5"/>
  <c r="U104" i="5"/>
  <c r="V104" i="5"/>
  <c r="W104" i="5"/>
  <c r="X104" i="5"/>
  <c r="Y104" i="5"/>
  <c r="Z104" i="5"/>
  <c r="AA104" i="5"/>
  <c r="AB104" i="5"/>
  <c r="AC104" i="5"/>
  <c r="AD104" i="5"/>
  <c r="AE104" i="5"/>
  <c r="AF104" i="5"/>
  <c r="AG104" i="5"/>
  <c r="I105" i="5"/>
  <c r="J105" i="5"/>
  <c r="K105" i="5"/>
  <c r="L105" i="5"/>
  <c r="M105" i="5"/>
  <c r="N105" i="5"/>
  <c r="O105" i="5"/>
  <c r="P105" i="5"/>
  <c r="Q105" i="5"/>
  <c r="R105" i="5"/>
  <c r="S105" i="5"/>
  <c r="T105" i="5"/>
  <c r="U105" i="5"/>
  <c r="V105" i="5"/>
  <c r="W105" i="5"/>
  <c r="X105" i="5"/>
  <c r="Y105" i="5"/>
  <c r="Z105" i="5"/>
  <c r="AA105" i="5"/>
  <c r="AB105" i="5"/>
  <c r="AC105" i="5"/>
  <c r="AD105" i="5"/>
  <c r="AE105" i="5"/>
  <c r="AF105" i="5"/>
  <c r="AG105" i="5"/>
  <c r="I106" i="5"/>
  <c r="J106" i="5"/>
  <c r="K106" i="5"/>
  <c r="L106" i="5"/>
  <c r="M106" i="5"/>
  <c r="N106" i="5"/>
  <c r="O106" i="5"/>
  <c r="P106" i="5"/>
  <c r="Q106" i="5"/>
  <c r="R106" i="5"/>
  <c r="S106" i="5"/>
  <c r="T106" i="5"/>
  <c r="U106" i="5"/>
  <c r="V106" i="5"/>
  <c r="W106" i="5"/>
  <c r="X106" i="5"/>
  <c r="Y106" i="5"/>
  <c r="Z106" i="5"/>
  <c r="AA106" i="5"/>
  <c r="AB106" i="5"/>
  <c r="AC106" i="5"/>
  <c r="AD106" i="5"/>
  <c r="AE106" i="5"/>
  <c r="AF106" i="5"/>
  <c r="AG106" i="5"/>
  <c r="I108" i="5"/>
  <c r="J108" i="5"/>
  <c r="K108" i="5"/>
  <c r="L108" i="5"/>
  <c r="M108" i="5"/>
  <c r="N108" i="5"/>
  <c r="O108" i="5"/>
  <c r="P108" i="5"/>
  <c r="Q108" i="5"/>
  <c r="R108" i="5"/>
  <c r="S108" i="5"/>
  <c r="T108" i="5"/>
  <c r="U108" i="5"/>
  <c r="V108" i="5"/>
  <c r="W108" i="5"/>
  <c r="X108" i="5"/>
  <c r="Y108" i="5"/>
  <c r="Z108" i="5"/>
  <c r="AA108" i="5"/>
  <c r="AB108" i="5"/>
  <c r="AC108" i="5"/>
  <c r="AD108" i="5"/>
  <c r="AE108" i="5"/>
  <c r="AF108" i="5"/>
  <c r="AG108" i="5"/>
  <c r="I110" i="5"/>
  <c r="J110" i="5"/>
  <c r="K110" i="5"/>
  <c r="L110" i="5"/>
  <c r="M110" i="5"/>
  <c r="N110" i="5"/>
  <c r="O110" i="5"/>
  <c r="P110" i="5"/>
  <c r="Q110" i="5"/>
  <c r="R110" i="5"/>
  <c r="S110" i="5"/>
  <c r="T110" i="5"/>
  <c r="U110" i="5"/>
  <c r="V110" i="5"/>
  <c r="W110" i="5"/>
  <c r="X110" i="5"/>
  <c r="Y110" i="5"/>
  <c r="Z110" i="5"/>
  <c r="AA110" i="5"/>
  <c r="AB110" i="5"/>
  <c r="AC110" i="5"/>
  <c r="AD110" i="5"/>
  <c r="AE110" i="5"/>
  <c r="AF110" i="5"/>
  <c r="AG110" i="5"/>
  <c r="C114" i="5"/>
  <c r="D114" i="5"/>
  <c r="E114" i="5"/>
  <c r="C115" i="5"/>
  <c r="E115" i="5"/>
  <c r="I115" i="5"/>
  <c r="J115" i="5"/>
  <c r="K115" i="5"/>
  <c r="L115" i="5"/>
  <c r="N115" i="5"/>
  <c r="O115" i="5"/>
  <c r="P115" i="5"/>
  <c r="Q115" i="5"/>
  <c r="R115" i="5"/>
  <c r="S115" i="5"/>
  <c r="T115" i="5"/>
  <c r="U115" i="5"/>
  <c r="V115" i="5"/>
  <c r="W115" i="5"/>
  <c r="X115" i="5"/>
  <c r="Y115" i="5"/>
  <c r="Z115" i="5"/>
  <c r="AA115" i="5"/>
  <c r="AB115" i="5"/>
  <c r="AC115" i="5"/>
  <c r="AD115" i="5"/>
  <c r="AE115" i="5"/>
  <c r="AF115" i="5"/>
  <c r="AG115" i="5"/>
  <c r="C116" i="5"/>
  <c r="E116" i="5"/>
  <c r="I116" i="5"/>
  <c r="J116" i="5"/>
  <c r="K116" i="5"/>
  <c r="L116" i="5"/>
  <c r="N116" i="5"/>
  <c r="O116" i="5"/>
  <c r="P116" i="5"/>
  <c r="Q116" i="5"/>
  <c r="R116" i="5"/>
  <c r="S116" i="5"/>
  <c r="T116" i="5"/>
  <c r="U116" i="5"/>
  <c r="V116" i="5"/>
  <c r="W116" i="5"/>
  <c r="X116" i="5"/>
  <c r="Y116" i="5"/>
  <c r="Z116" i="5"/>
  <c r="AA116" i="5"/>
  <c r="AB116" i="5"/>
  <c r="AC116" i="5"/>
  <c r="AD116" i="5"/>
  <c r="AE116" i="5"/>
  <c r="AF116" i="5"/>
  <c r="AG116" i="5"/>
  <c r="C117" i="5"/>
  <c r="E117" i="5"/>
  <c r="C118" i="5"/>
  <c r="E118" i="5"/>
  <c r="I118" i="5"/>
  <c r="J118" i="5"/>
  <c r="K118" i="5"/>
  <c r="L118" i="5"/>
  <c r="N118" i="5"/>
  <c r="O118" i="5"/>
  <c r="P118" i="5"/>
  <c r="Q118" i="5"/>
  <c r="R118" i="5"/>
  <c r="S118" i="5"/>
  <c r="T118" i="5"/>
  <c r="U118" i="5"/>
  <c r="V118" i="5"/>
  <c r="W118" i="5"/>
  <c r="X118" i="5"/>
  <c r="Y118" i="5"/>
  <c r="Z118" i="5"/>
  <c r="AA118" i="5"/>
  <c r="AB118" i="5"/>
  <c r="AC118" i="5"/>
  <c r="AD118" i="5"/>
  <c r="AE118" i="5"/>
  <c r="AF118" i="5"/>
  <c r="AG118" i="5"/>
  <c r="C119" i="5"/>
  <c r="E119" i="5"/>
  <c r="I119" i="5"/>
  <c r="J119" i="5"/>
  <c r="K119" i="5"/>
  <c r="L119" i="5"/>
  <c r="N119" i="5"/>
  <c r="O119" i="5"/>
  <c r="P119" i="5"/>
  <c r="Q119" i="5"/>
  <c r="R119" i="5"/>
  <c r="S119" i="5"/>
  <c r="T119" i="5"/>
  <c r="U119" i="5"/>
  <c r="V119" i="5"/>
  <c r="W119" i="5"/>
  <c r="X119" i="5"/>
  <c r="Y119" i="5"/>
  <c r="Z119" i="5"/>
  <c r="AA119" i="5"/>
  <c r="AB119" i="5"/>
  <c r="AC119" i="5"/>
  <c r="AD119" i="5"/>
  <c r="AE119" i="5"/>
  <c r="AF119" i="5"/>
  <c r="AG119" i="5"/>
  <c r="C120" i="5"/>
  <c r="C121" i="5"/>
  <c r="E121" i="5"/>
  <c r="I121" i="5"/>
  <c r="J121" i="5"/>
  <c r="K121" i="5"/>
  <c r="L121" i="5"/>
  <c r="N121" i="5"/>
  <c r="O121" i="5"/>
  <c r="P121" i="5"/>
  <c r="Q121" i="5"/>
  <c r="R121" i="5"/>
  <c r="S121" i="5"/>
  <c r="T121" i="5"/>
  <c r="U121" i="5"/>
  <c r="V121" i="5"/>
  <c r="W121" i="5"/>
  <c r="X121" i="5"/>
  <c r="Y121" i="5"/>
  <c r="Z121" i="5"/>
  <c r="AA121" i="5"/>
  <c r="AB121" i="5"/>
  <c r="AC121" i="5"/>
  <c r="AD121" i="5"/>
  <c r="AE121" i="5"/>
  <c r="AF121" i="5"/>
  <c r="AG121" i="5"/>
  <c r="C122" i="5"/>
  <c r="D122" i="5"/>
  <c r="E122" i="5"/>
  <c r="C123" i="5"/>
  <c r="E123" i="5"/>
  <c r="I123" i="5"/>
  <c r="J123" i="5"/>
  <c r="K123" i="5"/>
  <c r="L123" i="5"/>
  <c r="N123" i="5"/>
  <c r="O123" i="5"/>
  <c r="P123" i="5"/>
  <c r="Q123" i="5"/>
  <c r="R123" i="5"/>
  <c r="S123" i="5"/>
  <c r="T123" i="5"/>
  <c r="U123" i="5"/>
  <c r="V123" i="5"/>
  <c r="W123" i="5"/>
  <c r="X123" i="5"/>
  <c r="Y123" i="5"/>
  <c r="Z123" i="5"/>
  <c r="AA123" i="5"/>
  <c r="AB123" i="5"/>
  <c r="AC123" i="5"/>
  <c r="AD123" i="5"/>
  <c r="AE123" i="5"/>
  <c r="AF123" i="5"/>
  <c r="AG123" i="5"/>
  <c r="C124" i="5"/>
  <c r="E124" i="5"/>
  <c r="I124" i="5"/>
  <c r="J124" i="5"/>
  <c r="K124" i="5"/>
  <c r="L124" i="5"/>
  <c r="N124" i="5"/>
  <c r="O124" i="5"/>
  <c r="P124" i="5"/>
  <c r="Q124" i="5"/>
  <c r="R124" i="5"/>
  <c r="S124" i="5"/>
  <c r="T124" i="5"/>
  <c r="U124" i="5"/>
  <c r="V124" i="5"/>
  <c r="W124" i="5"/>
  <c r="X124" i="5"/>
  <c r="Y124" i="5"/>
  <c r="Z124" i="5"/>
  <c r="AA124" i="5"/>
  <c r="AB124" i="5"/>
  <c r="AC124" i="5"/>
  <c r="AD124" i="5"/>
  <c r="AE124" i="5"/>
  <c r="AF124" i="5"/>
  <c r="AG124" i="5"/>
  <c r="C125" i="5"/>
  <c r="E125" i="5"/>
  <c r="I125" i="5"/>
  <c r="J125" i="5"/>
  <c r="K125" i="5"/>
  <c r="L125" i="5"/>
  <c r="N125" i="5"/>
  <c r="O125" i="5"/>
  <c r="P125" i="5"/>
  <c r="Q125" i="5"/>
  <c r="R125" i="5"/>
  <c r="S125" i="5"/>
  <c r="T125" i="5"/>
  <c r="U125" i="5"/>
  <c r="V125" i="5"/>
  <c r="W125" i="5"/>
  <c r="X125" i="5"/>
  <c r="Y125" i="5"/>
  <c r="Z125" i="5"/>
  <c r="AA125" i="5"/>
  <c r="AB125" i="5"/>
  <c r="AC125" i="5"/>
  <c r="AD125" i="5"/>
  <c r="AE125" i="5"/>
  <c r="AF125" i="5"/>
  <c r="AG125" i="5"/>
  <c r="C128" i="5"/>
  <c r="E128" i="5"/>
  <c r="G128" i="5"/>
  <c r="I128" i="5"/>
  <c r="J128" i="5"/>
  <c r="K128" i="5"/>
  <c r="L128" i="5"/>
  <c r="N128" i="5"/>
  <c r="O128" i="5"/>
  <c r="P128" i="5"/>
  <c r="Q128" i="5"/>
  <c r="R128" i="5"/>
  <c r="S128" i="5"/>
  <c r="T128" i="5"/>
  <c r="U128" i="5"/>
  <c r="V128" i="5"/>
  <c r="W128" i="5"/>
  <c r="X128" i="5"/>
  <c r="Y128" i="5"/>
  <c r="Z128" i="5"/>
  <c r="AA128" i="5"/>
  <c r="AB128" i="5"/>
  <c r="AC128" i="5"/>
  <c r="AD128" i="5"/>
  <c r="AE128" i="5"/>
  <c r="AF128" i="5"/>
  <c r="AG128" i="5"/>
  <c r="C129" i="5"/>
  <c r="E129" i="5"/>
  <c r="G129" i="5"/>
  <c r="I129" i="5"/>
  <c r="J129" i="5"/>
  <c r="K129" i="5"/>
  <c r="L129" i="5"/>
  <c r="N129" i="5"/>
  <c r="O129" i="5"/>
  <c r="P129" i="5"/>
  <c r="Q129" i="5"/>
  <c r="R129" i="5"/>
  <c r="C133" i="5"/>
  <c r="E133" i="5"/>
  <c r="I133" i="5"/>
  <c r="J133" i="5"/>
  <c r="K133" i="5"/>
  <c r="L133" i="5"/>
  <c r="N133" i="5"/>
  <c r="O133" i="5"/>
  <c r="P133" i="5"/>
  <c r="Q133" i="5"/>
  <c r="R133" i="5"/>
  <c r="S133" i="5"/>
  <c r="T133" i="5"/>
  <c r="U133" i="5"/>
  <c r="V133" i="5"/>
  <c r="W133" i="5"/>
  <c r="X133" i="5"/>
  <c r="Y133" i="5"/>
  <c r="Z133" i="5"/>
  <c r="AA133" i="5"/>
  <c r="AB133" i="5"/>
  <c r="AC133" i="5"/>
  <c r="AD133" i="5"/>
  <c r="AE133" i="5"/>
  <c r="AF133" i="5"/>
  <c r="AG133" i="5"/>
  <c r="C134" i="5"/>
  <c r="E134" i="5"/>
  <c r="I134" i="5"/>
  <c r="J134" i="5"/>
  <c r="K134" i="5"/>
  <c r="L134" i="5"/>
  <c r="N134" i="5"/>
  <c r="O134" i="5"/>
  <c r="P134" i="5"/>
  <c r="Q134" i="5"/>
  <c r="R134" i="5"/>
  <c r="S134" i="5"/>
  <c r="T134" i="5"/>
  <c r="U134" i="5"/>
  <c r="V134" i="5"/>
  <c r="W134" i="5"/>
  <c r="X134" i="5"/>
  <c r="Y134" i="5"/>
  <c r="Z134" i="5"/>
  <c r="AA134" i="5"/>
  <c r="AB134" i="5"/>
  <c r="AC134" i="5"/>
  <c r="AD134" i="5"/>
  <c r="AE134" i="5"/>
  <c r="AF134" i="5"/>
  <c r="AG134" i="5"/>
  <c r="C136" i="5"/>
  <c r="E136" i="5"/>
  <c r="I136" i="5"/>
  <c r="J136" i="5"/>
  <c r="K136" i="5"/>
  <c r="L136" i="5"/>
  <c r="N136" i="5"/>
  <c r="O136" i="5"/>
  <c r="P136" i="5"/>
  <c r="Q136" i="5"/>
  <c r="R136" i="5"/>
  <c r="S136" i="5"/>
  <c r="T136" i="5"/>
  <c r="U136" i="5"/>
  <c r="V136" i="5"/>
  <c r="W136" i="5"/>
  <c r="X136" i="5"/>
  <c r="Y136" i="5"/>
  <c r="Z136" i="5"/>
  <c r="AA136" i="5"/>
  <c r="AB136" i="5"/>
  <c r="AC136" i="5"/>
  <c r="AD136" i="5"/>
  <c r="AE136" i="5"/>
  <c r="AF136" i="5"/>
  <c r="AG136" i="5"/>
  <c r="C137" i="5"/>
  <c r="E137" i="5"/>
  <c r="I137" i="5"/>
  <c r="J137" i="5"/>
  <c r="K137" i="5"/>
  <c r="L137" i="5"/>
  <c r="N137" i="5"/>
  <c r="O137" i="5"/>
  <c r="P137" i="5"/>
  <c r="Q137" i="5"/>
  <c r="R137" i="5"/>
  <c r="S137" i="5"/>
  <c r="T137" i="5"/>
  <c r="U137" i="5"/>
  <c r="V137" i="5"/>
  <c r="W137" i="5"/>
  <c r="X137" i="5"/>
  <c r="Y137" i="5"/>
  <c r="Z137" i="5"/>
  <c r="AA137" i="5"/>
  <c r="AB137" i="5"/>
  <c r="AC137" i="5"/>
  <c r="AD137" i="5"/>
  <c r="AE137" i="5"/>
  <c r="AF137" i="5"/>
  <c r="AG137" i="5"/>
  <c r="C139" i="5"/>
  <c r="E139" i="5"/>
  <c r="I139" i="5"/>
  <c r="J139" i="5"/>
  <c r="K139" i="5"/>
  <c r="L139" i="5"/>
  <c r="N139" i="5"/>
  <c r="O139" i="5"/>
  <c r="P139" i="5"/>
  <c r="Q139" i="5"/>
  <c r="R139" i="5"/>
  <c r="S139" i="5"/>
  <c r="T139" i="5"/>
  <c r="U139" i="5"/>
  <c r="V139" i="5"/>
  <c r="W139" i="5"/>
  <c r="X139" i="5"/>
  <c r="Y139" i="5"/>
  <c r="Z139" i="5"/>
  <c r="AA139" i="5"/>
  <c r="AB139" i="5"/>
  <c r="AC139" i="5"/>
  <c r="AD139" i="5"/>
  <c r="AE139" i="5"/>
  <c r="AF139" i="5"/>
  <c r="AG139" i="5"/>
  <c r="I142" i="5"/>
  <c r="J142" i="5"/>
  <c r="K142" i="5"/>
  <c r="L142" i="5"/>
  <c r="M142" i="5"/>
  <c r="N142" i="5"/>
  <c r="O142" i="5"/>
  <c r="P142" i="5"/>
  <c r="Q142" i="5"/>
  <c r="R142" i="5"/>
  <c r="S142" i="5"/>
  <c r="T142" i="5"/>
  <c r="U142" i="5"/>
  <c r="V142" i="5"/>
  <c r="W142" i="5"/>
  <c r="X142" i="5"/>
  <c r="Y142" i="5"/>
  <c r="Z142" i="5"/>
  <c r="AA142" i="5"/>
  <c r="AB142" i="5"/>
  <c r="AC142" i="5"/>
  <c r="AD142" i="5"/>
  <c r="AE142" i="5"/>
  <c r="AF142" i="5"/>
  <c r="AG142" i="5"/>
  <c r="I143" i="5"/>
  <c r="J143" i="5"/>
  <c r="K143" i="5"/>
  <c r="L143" i="5"/>
  <c r="M143" i="5"/>
  <c r="N143" i="5"/>
  <c r="O143" i="5"/>
  <c r="P143" i="5"/>
  <c r="Q143" i="5"/>
  <c r="R143" i="5"/>
  <c r="S143" i="5"/>
  <c r="T143" i="5"/>
  <c r="U143" i="5"/>
  <c r="V143" i="5"/>
  <c r="W143" i="5"/>
  <c r="X143" i="5"/>
  <c r="Y143" i="5"/>
  <c r="Z143" i="5"/>
  <c r="AA143" i="5"/>
  <c r="AB143" i="5"/>
  <c r="AC143" i="5"/>
  <c r="AD143" i="5"/>
  <c r="AE143" i="5"/>
  <c r="AF143" i="5"/>
  <c r="AG143" i="5"/>
  <c r="I144" i="5"/>
  <c r="J144" i="5"/>
  <c r="K144" i="5"/>
  <c r="L144" i="5"/>
  <c r="M144" i="5"/>
  <c r="N144" i="5"/>
  <c r="O144" i="5"/>
  <c r="P144" i="5"/>
  <c r="Q144" i="5"/>
  <c r="R144" i="5"/>
  <c r="S144" i="5"/>
  <c r="T144" i="5"/>
  <c r="U144" i="5"/>
  <c r="V144" i="5"/>
  <c r="W144" i="5"/>
  <c r="X144" i="5"/>
  <c r="Y144" i="5"/>
  <c r="Z144" i="5"/>
  <c r="AA144" i="5"/>
  <c r="AB144" i="5"/>
  <c r="AC144" i="5"/>
  <c r="AD144" i="5"/>
  <c r="AE144" i="5"/>
  <c r="AF144" i="5"/>
  <c r="AG144" i="5"/>
  <c r="I146" i="5"/>
  <c r="J146" i="5"/>
  <c r="K146" i="5"/>
  <c r="L146" i="5"/>
  <c r="M146" i="5"/>
  <c r="N146" i="5"/>
  <c r="O146" i="5"/>
  <c r="P146" i="5"/>
  <c r="Q146" i="5"/>
  <c r="R146" i="5"/>
  <c r="S146" i="5"/>
  <c r="T146" i="5"/>
  <c r="U146" i="5"/>
  <c r="V146" i="5"/>
  <c r="W146" i="5"/>
  <c r="X146" i="5"/>
  <c r="Y146" i="5"/>
  <c r="Z146" i="5"/>
  <c r="AA146" i="5"/>
  <c r="AB146" i="5"/>
  <c r="AC146" i="5"/>
  <c r="AD146" i="5"/>
  <c r="AE146" i="5"/>
  <c r="AF146" i="5"/>
  <c r="AG146" i="5"/>
  <c r="I148" i="5"/>
  <c r="J148" i="5"/>
  <c r="K148" i="5"/>
  <c r="L148" i="5"/>
  <c r="M148" i="5"/>
  <c r="N148" i="5"/>
  <c r="O148" i="5"/>
  <c r="P148" i="5"/>
  <c r="Q148" i="5"/>
  <c r="R148" i="5"/>
  <c r="S148" i="5"/>
  <c r="T148" i="5"/>
  <c r="U148" i="5"/>
  <c r="V148" i="5"/>
  <c r="W148" i="5"/>
  <c r="X148" i="5"/>
  <c r="Y148" i="5"/>
  <c r="Z148" i="5"/>
  <c r="AA148" i="5"/>
  <c r="AB148" i="5"/>
  <c r="AC148" i="5"/>
  <c r="AD148" i="5"/>
  <c r="AE148" i="5"/>
  <c r="AF148" i="5"/>
  <c r="AG148" i="5"/>
  <c r="C153" i="5"/>
  <c r="E153" i="5"/>
  <c r="I153" i="5"/>
  <c r="J153" i="5"/>
  <c r="K153" i="5"/>
  <c r="L153" i="5"/>
  <c r="N153" i="5"/>
  <c r="O153" i="5"/>
  <c r="P153" i="5"/>
  <c r="Q153" i="5"/>
  <c r="R153" i="5"/>
  <c r="S153" i="5"/>
  <c r="T153" i="5"/>
  <c r="U153" i="5"/>
  <c r="V153" i="5"/>
  <c r="W153" i="5"/>
  <c r="X153" i="5"/>
  <c r="Y153" i="5"/>
  <c r="Z153" i="5"/>
  <c r="AA153" i="5"/>
  <c r="AB153" i="5"/>
  <c r="AC153" i="5"/>
  <c r="AD153" i="5"/>
  <c r="AE153" i="5"/>
  <c r="AF153" i="5"/>
  <c r="AG153" i="5"/>
  <c r="C154" i="5"/>
  <c r="E154" i="5"/>
  <c r="I154" i="5"/>
  <c r="J154" i="5"/>
  <c r="K154" i="5"/>
  <c r="L154" i="5"/>
  <c r="N154" i="5"/>
  <c r="O154" i="5"/>
  <c r="P154" i="5"/>
  <c r="Q154" i="5"/>
  <c r="R154" i="5"/>
  <c r="Y154" i="5"/>
  <c r="Z154" i="5"/>
  <c r="AA154" i="5"/>
  <c r="AB154" i="5"/>
  <c r="AC154" i="5"/>
  <c r="AD154" i="5"/>
  <c r="AE154" i="5"/>
  <c r="AF154" i="5"/>
  <c r="AG154" i="5"/>
  <c r="C156" i="5"/>
  <c r="E156" i="5"/>
  <c r="I156" i="5"/>
  <c r="J156" i="5"/>
  <c r="K156" i="5"/>
  <c r="L156" i="5"/>
  <c r="M156" i="5"/>
  <c r="N156" i="5"/>
  <c r="O156" i="5"/>
  <c r="P156" i="5"/>
  <c r="Q156" i="5"/>
  <c r="R156" i="5"/>
  <c r="S156" i="5"/>
  <c r="T156" i="5"/>
  <c r="U156" i="5"/>
  <c r="V156" i="5"/>
  <c r="W156" i="5"/>
  <c r="X156" i="5"/>
  <c r="Y156" i="5"/>
  <c r="Z156" i="5"/>
  <c r="AA156" i="5"/>
  <c r="AB156" i="5"/>
  <c r="AC156" i="5"/>
  <c r="AD156" i="5"/>
  <c r="AE156" i="5"/>
  <c r="AF156" i="5"/>
  <c r="AG156" i="5"/>
  <c r="C158" i="5"/>
  <c r="E158" i="5"/>
  <c r="I158" i="5"/>
  <c r="J158" i="5"/>
  <c r="K158" i="5"/>
  <c r="N158" i="5"/>
  <c r="O158" i="5"/>
  <c r="P158" i="5"/>
  <c r="Q158" i="5"/>
  <c r="R158" i="5"/>
  <c r="S158" i="5"/>
  <c r="T158" i="5"/>
  <c r="U158" i="5"/>
  <c r="V158" i="5"/>
  <c r="W158" i="5"/>
  <c r="X158" i="5"/>
  <c r="Y158" i="5"/>
  <c r="Z158" i="5"/>
  <c r="AA158" i="5"/>
  <c r="AB158" i="5"/>
  <c r="AC158" i="5"/>
  <c r="AD158" i="5"/>
  <c r="AE158" i="5"/>
  <c r="AF158" i="5"/>
  <c r="AG158" i="5"/>
  <c r="C159" i="5"/>
  <c r="E159" i="5"/>
  <c r="I159" i="5"/>
  <c r="J159" i="5"/>
  <c r="K159" i="5"/>
  <c r="N159" i="5"/>
  <c r="O159" i="5"/>
  <c r="P159" i="5"/>
  <c r="Q159" i="5"/>
  <c r="R159" i="5"/>
  <c r="S159" i="5"/>
  <c r="T159" i="5"/>
  <c r="U159" i="5"/>
  <c r="V159" i="5"/>
  <c r="W159" i="5"/>
  <c r="X159" i="5"/>
  <c r="Y159" i="5"/>
  <c r="Z159" i="5"/>
  <c r="AA159" i="5"/>
  <c r="AB159" i="5"/>
  <c r="AC159" i="5"/>
  <c r="AD159" i="5"/>
  <c r="AE159" i="5"/>
  <c r="AF159" i="5"/>
  <c r="AG159" i="5"/>
  <c r="C160" i="5"/>
  <c r="E160" i="5"/>
  <c r="I160" i="5"/>
  <c r="J160" i="5"/>
  <c r="K160" i="5"/>
  <c r="L160" i="5"/>
  <c r="N160" i="5"/>
  <c r="O160" i="5"/>
  <c r="P160" i="5"/>
  <c r="Q160" i="5"/>
  <c r="R160" i="5"/>
  <c r="S160" i="5"/>
  <c r="T160" i="5"/>
  <c r="U160" i="5"/>
  <c r="V160" i="5"/>
  <c r="W160" i="5"/>
  <c r="X160" i="5"/>
  <c r="Y160" i="5"/>
  <c r="Z160" i="5"/>
  <c r="AA160" i="5"/>
  <c r="AB160" i="5"/>
  <c r="AC160" i="5"/>
  <c r="AD160" i="5"/>
  <c r="AE160" i="5"/>
  <c r="AF160" i="5"/>
  <c r="AG160" i="5"/>
  <c r="C161" i="5"/>
  <c r="E161" i="5"/>
  <c r="I161" i="5"/>
  <c r="J161" i="5"/>
  <c r="K161" i="5"/>
  <c r="L161" i="5"/>
  <c r="N161" i="5"/>
  <c r="O161" i="5"/>
  <c r="P161" i="5"/>
  <c r="Q161" i="5"/>
  <c r="R161" i="5"/>
  <c r="S161" i="5"/>
  <c r="T161" i="5"/>
  <c r="U161" i="5"/>
  <c r="V161" i="5"/>
  <c r="W161" i="5"/>
  <c r="X161" i="5"/>
  <c r="Y161" i="5"/>
  <c r="Z161" i="5"/>
  <c r="AA161" i="5"/>
  <c r="AB161" i="5"/>
  <c r="AC161" i="5"/>
  <c r="AD161" i="5"/>
  <c r="AE161" i="5"/>
  <c r="AF161" i="5"/>
  <c r="AG161" i="5"/>
  <c r="C166" i="5"/>
  <c r="E166" i="5"/>
  <c r="I166" i="5"/>
  <c r="J166" i="5"/>
  <c r="K166" i="5"/>
  <c r="L166" i="5"/>
  <c r="N166" i="5"/>
  <c r="O166" i="5"/>
  <c r="P166" i="5"/>
  <c r="Q166" i="5"/>
  <c r="R166" i="5"/>
  <c r="S166" i="5"/>
  <c r="T166" i="5"/>
  <c r="U166" i="5"/>
  <c r="V166" i="5"/>
  <c r="W166" i="5"/>
  <c r="X166" i="5"/>
  <c r="Y166" i="5"/>
  <c r="Z166" i="5"/>
  <c r="AA166" i="5"/>
  <c r="AB166" i="5"/>
  <c r="AC166" i="5"/>
  <c r="AD166" i="5"/>
  <c r="AE166" i="5"/>
  <c r="AF166" i="5"/>
  <c r="AG166" i="5"/>
  <c r="C167" i="5"/>
  <c r="E167" i="5"/>
  <c r="I167" i="5"/>
  <c r="J167" i="5"/>
  <c r="K167" i="5"/>
  <c r="L167" i="5"/>
  <c r="N167" i="5"/>
  <c r="O167" i="5"/>
  <c r="P167" i="5"/>
  <c r="Q167" i="5"/>
  <c r="R167" i="5"/>
  <c r="S167" i="5"/>
  <c r="T167" i="5"/>
  <c r="U167" i="5"/>
  <c r="V167" i="5"/>
  <c r="W167" i="5"/>
  <c r="X167" i="5"/>
  <c r="Y167" i="5"/>
  <c r="Z167" i="5"/>
  <c r="AA167" i="5"/>
  <c r="AB167" i="5"/>
  <c r="AC167" i="5"/>
  <c r="AD167" i="5"/>
  <c r="AE167" i="5"/>
  <c r="AF167" i="5"/>
  <c r="AG167" i="5"/>
  <c r="C168" i="5"/>
  <c r="E168" i="5"/>
  <c r="I168" i="5"/>
  <c r="J168" i="5"/>
  <c r="K168" i="5"/>
  <c r="L168" i="5"/>
  <c r="N168" i="5"/>
  <c r="O168" i="5"/>
  <c r="P168" i="5"/>
  <c r="Q168" i="5"/>
  <c r="R168" i="5"/>
  <c r="S168" i="5"/>
  <c r="T168" i="5"/>
  <c r="U168" i="5"/>
  <c r="V168" i="5"/>
  <c r="W168" i="5"/>
  <c r="X168" i="5"/>
  <c r="Y168" i="5"/>
  <c r="Z168" i="5"/>
  <c r="AA168" i="5"/>
  <c r="AB168" i="5"/>
  <c r="AC168" i="5"/>
  <c r="AD168" i="5"/>
  <c r="AE168" i="5"/>
  <c r="AF168" i="5"/>
  <c r="AG168" i="5"/>
  <c r="C170" i="5"/>
  <c r="E170" i="5"/>
  <c r="I170" i="5"/>
  <c r="J170" i="5"/>
  <c r="K170" i="5"/>
  <c r="L170" i="5"/>
  <c r="N170" i="5"/>
  <c r="O170" i="5"/>
  <c r="P170" i="5"/>
  <c r="Q170" i="5"/>
  <c r="R170" i="5"/>
  <c r="S170" i="5"/>
  <c r="T170" i="5"/>
  <c r="U170" i="5"/>
  <c r="V170" i="5"/>
  <c r="W170" i="5"/>
  <c r="X170" i="5"/>
  <c r="Y170" i="5"/>
  <c r="Z170" i="5"/>
  <c r="AA170" i="5"/>
  <c r="AB170" i="5"/>
  <c r="AC170" i="5"/>
  <c r="AD170" i="5"/>
  <c r="AE170" i="5"/>
  <c r="AF170" i="5"/>
  <c r="AG170" i="5"/>
  <c r="I173" i="5"/>
  <c r="J174" i="5"/>
  <c r="K174" i="5"/>
  <c r="L174" i="5"/>
  <c r="M174" i="5"/>
  <c r="N174" i="5"/>
  <c r="O174" i="5"/>
  <c r="P174" i="5"/>
  <c r="Q174" i="5"/>
  <c r="R174" i="5"/>
  <c r="S174" i="5"/>
  <c r="T174" i="5"/>
  <c r="U174" i="5"/>
  <c r="V174" i="5"/>
  <c r="W174" i="5"/>
  <c r="X174" i="5"/>
  <c r="Y174" i="5"/>
  <c r="Z174" i="5"/>
  <c r="AA174" i="5"/>
  <c r="AB174" i="5"/>
  <c r="AC174" i="5"/>
  <c r="AD174" i="5"/>
  <c r="AE174" i="5"/>
  <c r="AF174" i="5"/>
  <c r="AG174" i="5"/>
  <c r="J175" i="5"/>
  <c r="K175" i="5"/>
  <c r="L175" i="5"/>
  <c r="M175" i="5"/>
  <c r="N175" i="5"/>
  <c r="O175" i="5"/>
  <c r="P175" i="5"/>
  <c r="Q175" i="5"/>
  <c r="R175" i="5"/>
  <c r="S175" i="5"/>
  <c r="T175" i="5"/>
  <c r="U175" i="5"/>
  <c r="V175" i="5"/>
  <c r="W175" i="5"/>
  <c r="X175" i="5"/>
  <c r="Y175" i="5"/>
  <c r="Z175" i="5"/>
  <c r="AA175" i="5"/>
  <c r="AB175" i="5"/>
  <c r="AC175" i="5"/>
  <c r="AD175" i="5"/>
  <c r="AE175" i="5"/>
  <c r="AF175" i="5"/>
  <c r="AG175" i="5"/>
  <c r="J176" i="5"/>
  <c r="K176" i="5"/>
  <c r="L176" i="5"/>
  <c r="M176" i="5"/>
  <c r="N176" i="5"/>
  <c r="O176" i="5"/>
  <c r="P176" i="5"/>
  <c r="Q176" i="5"/>
  <c r="R176" i="5"/>
  <c r="S176" i="5"/>
  <c r="T176" i="5"/>
  <c r="U176" i="5"/>
  <c r="V176" i="5"/>
  <c r="W176" i="5"/>
  <c r="X176" i="5"/>
  <c r="Y176" i="5"/>
  <c r="Z176" i="5"/>
  <c r="AA176" i="5"/>
  <c r="AB176" i="5"/>
  <c r="AC176" i="5"/>
  <c r="AD176" i="5"/>
  <c r="AE176" i="5"/>
  <c r="AF176" i="5"/>
  <c r="AG176" i="5"/>
  <c r="J177" i="5"/>
  <c r="K177" i="5"/>
  <c r="L177" i="5"/>
  <c r="M177" i="5"/>
  <c r="N177" i="5"/>
  <c r="O177" i="5"/>
  <c r="P177" i="5"/>
  <c r="Q177" i="5"/>
  <c r="R177" i="5"/>
  <c r="S177" i="5"/>
  <c r="T177" i="5"/>
  <c r="U177" i="5"/>
  <c r="V177" i="5"/>
  <c r="W177" i="5"/>
  <c r="X177" i="5"/>
  <c r="Y177" i="5"/>
  <c r="Z177" i="5"/>
  <c r="AA177" i="5"/>
  <c r="AB177" i="5"/>
  <c r="AC177" i="5"/>
  <c r="AD177" i="5"/>
  <c r="AE177" i="5"/>
  <c r="AF177" i="5"/>
  <c r="AG177" i="5"/>
  <c r="J179" i="5"/>
  <c r="K179" i="5"/>
  <c r="L179" i="5"/>
  <c r="M179" i="5"/>
  <c r="N179" i="5"/>
  <c r="O179" i="5"/>
  <c r="P179" i="5"/>
  <c r="Q179" i="5"/>
  <c r="R179" i="5"/>
  <c r="S179" i="5"/>
  <c r="T179" i="5"/>
  <c r="U179" i="5"/>
  <c r="V179" i="5"/>
  <c r="W179" i="5"/>
  <c r="X179" i="5"/>
  <c r="Y179" i="5"/>
  <c r="Z179" i="5"/>
  <c r="AA179" i="5"/>
  <c r="AB179" i="5"/>
  <c r="AC179" i="5"/>
  <c r="AD179" i="5"/>
  <c r="AE179" i="5"/>
  <c r="AF179" i="5"/>
  <c r="AG179" i="5"/>
  <c r="C180" i="5"/>
  <c r="C182" i="5"/>
  <c r="E182" i="5"/>
  <c r="I182" i="5"/>
  <c r="J182" i="5"/>
  <c r="K182" i="5"/>
  <c r="L182" i="5"/>
  <c r="M182" i="5"/>
  <c r="N182" i="5"/>
  <c r="O182" i="5"/>
  <c r="P182" i="5"/>
  <c r="Q182" i="5"/>
  <c r="R182" i="5"/>
  <c r="S182" i="5"/>
  <c r="T182" i="5"/>
  <c r="U182" i="5"/>
  <c r="V182" i="5"/>
  <c r="W182" i="5"/>
  <c r="X182" i="5"/>
  <c r="Y182" i="5"/>
  <c r="Z182" i="5"/>
  <c r="AA182" i="5"/>
  <c r="AB182" i="5"/>
  <c r="AC182" i="5"/>
  <c r="AD182" i="5"/>
  <c r="AE182" i="5"/>
  <c r="AF182" i="5"/>
  <c r="AG182" i="5"/>
  <c r="C183" i="5"/>
  <c r="E183" i="5"/>
  <c r="I183" i="5"/>
  <c r="J183" i="5"/>
  <c r="K183" i="5"/>
  <c r="L183" i="5"/>
  <c r="M183" i="5"/>
  <c r="N183" i="5"/>
  <c r="O183" i="5"/>
  <c r="P183" i="5"/>
  <c r="Q183" i="5"/>
  <c r="R183" i="5"/>
  <c r="S183" i="5"/>
  <c r="T183" i="5"/>
  <c r="U183" i="5"/>
  <c r="V183" i="5"/>
  <c r="W183" i="5"/>
  <c r="X183" i="5"/>
  <c r="Y183" i="5"/>
  <c r="Z183" i="5"/>
  <c r="AA183" i="5"/>
  <c r="AB183" i="5"/>
  <c r="AC183" i="5"/>
  <c r="AD183" i="5"/>
  <c r="AE183" i="5"/>
  <c r="AF183" i="5"/>
  <c r="AG183" i="5"/>
  <c r="E186" i="5"/>
  <c r="G186" i="5"/>
  <c r="I186" i="5"/>
  <c r="J186" i="5"/>
  <c r="K186" i="5"/>
  <c r="L186" i="5"/>
  <c r="M186" i="5"/>
  <c r="N186" i="5"/>
  <c r="O186" i="5"/>
  <c r="P186" i="5"/>
  <c r="Q186" i="5"/>
  <c r="R186" i="5"/>
  <c r="S186" i="5"/>
  <c r="T186" i="5"/>
  <c r="U186" i="5"/>
  <c r="V186" i="5"/>
  <c r="W186" i="5"/>
  <c r="X186" i="5"/>
  <c r="Y186" i="5"/>
  <c r="Z186" i="5"/>
  <c r="AA186" i="5"/>
  <c r="AB186" i="5"/>
  <c r="AC186" i="5"/>
  <c r="AD186" i="5"/>
  <c r="AE186" i="5"/>
  <c r="AF186" i="5"/>
  <c r="AG186" i="5"/>
  <c r="C190" i="5"/>
  <c r="E190" i="5"/>
  <c r="G190" i="5"/>
  <c r="H190" i="5"/>
  <c r="I190" i="5"/>
  <c r="J190" i="5"/>
  <c r="K190" i="5"/>
  <c r="L190" i="5"/>
  <c r="N190" i="5"/>
  <c r="O190" i="5"/>
  <c r="P190" i="5"/>
  <c r="Q190" i="5"/>
  <c r="R190" i="5"/>
  <c r="S190" i="5"/>
  <c r="T190" i="5"/>
  <c r="U190" i="5"/>
  <c r="V190" i="5"/>
  <c r="W190" i="5"/>
  <c r="X190" i="5"/>
  <c r="Y190" i="5"/>
  <c r="Z190" i="5"/>
  <c r="AA190" i="5"/>
  <c r="AB190" i="5"/>
  <c r="AC190" i="5"/>
  <c r="AD190" i="5"/>
  <c r="AE190" i="5"/>
  <c r="AF190" i="5"/>
  <c r="AG190" i="5"/>
  <c r="C192" i="5"/>
  <c r="E192" i="5"/>
  <c r="G192" i="5"/>
  <c r="H192" i="5"/>
  <c r="I192" i="5"/>
  <c r="J192" i="5"/>
  <c r="K192" i="5"/>
  <c r="L192" i="5"/>
  <c r="N192" i="5"/>
  <c r="O192" i="5"/>
  <c r="P192" i="5"/>
  <c r="Q192" i="5"/>
  <c r="R192" i="5"/>
  <c r="S192" i="5"/>
  <c r="T192" i="5"/>
  <c r="U192" i="5"/>
  <c r="V192" i="5"/>
  <c r="W192" i="5"/>
  <c r="X192" i="5"/>
  <c r="Y192" i="5"/>
  <c r="Z192" i="5"/>
  <c r="AA192" i="5"/>
  <c r="AB192" i="5"/>
  <c r="AC192" i="5"/>
  <c r="AD192" i="5"/>
  <c r="AE192" i="5"/>
  <c r="AF192" i="5"/>
  <c r="AG192" i="5"/>
  <c r="C193" i="5"/>
  <c r="E193" i="5"/>
  <c r="G193" i="5"/>
  <c r="H193" i="5"/>
  <c r="I193" i="5"/>
  <c r="J193" i="5"/>
  <c r="K193" i="5"/>
  <c r="L193" i="5"/>
  <c r="N193" i="5"/>
  <c r="O193" i="5"/>
  <c r="P193" i="5"/>
  <c r="Q193" i="5"/>
  <c r="R193" i="5"/>
  <c r="S193" i="5"/>
  <c r="T193" i="5"/>
  <c r="U193" i="5"/>
  <c r="V193" i="5"/>
  <c r="W193" i="5"/>
  <c r="X193" i="5"/>
  <c r="Y193" i="5"/>
  <c r="Z193" i="5"/>
  <c r="AA193" i="5"/>
  <c r="AB193" i="5"/>
  <c r="AC193" i="5"/>
  <c r="AD193" i="5"/>
  <c r="AE193" i="5"/>
  <c r="AF193" i="5"/>
  <c r="AG193" i="5"/>
  <c r="C195" i="5"/>
  <c r="E195" i="5"/>
  <c r="G195" i="5"/>
  <c r="I195" i="5"/>
  <c r="J195" i="5"/>
  <c r="K195" i="5"/>
  <c r="L195" i="5"/>
  <c r="N195" i="5"/>
  <c r="O195" i="5"/>
  <c r="P195" i="5"/>
  <c r="Q195" i="5"/>
  <c r="R195" i="5"/>
  <c r="S195" i="5"/>
  <c r="T195" i="5"/>
  <c r="U195" i="5"/>
  <c r="V195" i="5"/>
  <c r="W195" i="5"/>
  <c r="X195" i="5"/>
  <c r="Y195" i="5"/>
  <c r="Z195" i="5"/>
  <c r="AA195" i="5"/>
  <c r="AB195" i="5"/>
  <c r="AC195" i="5"/>
  <c r="AD195" i="5"/>
  <c r="AE195" i="5"/>
  <c r="AF195" i="5"/>
  <c r="AG195" i="5"/>
  <c r="C197" i="5"/>
  <c r="E197" i="5"/>
  <c r="G197" i="5"/>
  <c r="I197" i="5"/>
  <c r="J197" i="5"/>
  <c r="K197" i="5"/>
  <c r="L197" i="5"/>
  <c r="N197" i="5"/>
  <c r="O197" i="5"/>
  <c r="P197" i="5"/>
  <c r="Q197" i="5"/>
  <c r="R197" i="5"/>
  <c r="S197" i="5"/>
  <c r="T197" i="5"/>
  <c r="U197" i="5"/>
  <c r="V197" i="5"/>
  <c r="W197" i="5"/>
  <c r="X197" i="5"/>
  <c r="Y197" i="5"/>
  <c r="Z197" i="5"/>
  <c r="AA197" i="5"/>
  <c r="AB197" i="5"/>
  <c r="AC197" i="5"/>
  <c r="AD197" i="5"/>
  <c r="AE197" i="5"/>
  <c r="AF197" i="5"/>
  <c r="AG197" i="5"/>
  <c r="C198" i="5"/>
  <c r="E198" i="5"/>
  <c r="G198" i="5"/>
  <c r="I198" i="5"/>
  <c r="J198" i="5"/>
  <c r="K198" i="5"/>
  <c r="L198" i="5"/>
  <c r="N198" i="5"/>
  <c r="O198" i="5"/>
  <c r="P198" i="5"/>
  <c r="Q198" i="5"/>
  <c r="R198" i="5"/>
  <c r="S198" i="5"/>
  <c r="T198" i="5"/>
  <c r="U198" i="5"/>
  <c r="V198" i="5"/>
  <c r="W198" i="5"/>
  <c r="X198" i="5"/>
  <c r="Y198" i="5"/>
  <c r="Z198" i="5"/>
  <c r="AA198" i="5"/>
  <c r="AB198" i="5"/>
  <c r="AC198" i="5"/>
  <c r="AD198" i="5"/>
  <c r="AE198" i="5"/>
  <c r="AF198" i="5"/>
  <c r="AG198" i="5"/>
  <c r="C199" i="5"/>
  <c r="E199" i="5"/>
  <c r="G199" i="5"/>
  <c r="I199" i="5"/>
  <c r="J199" i="5"/>
  <c r="K199" i="5"/>
  <c r="L199" i="5"/>
  <c r="N199" i="5"/>
  <c r="O199" i="5"/>
  <c r="P199" i="5"/>
  <c r="Q199" i="5"/>
  <c r="R199" i="5"/>
  <c r="S199" i="5"/>
  <c r="T199" i="5"/>
  <c r="U199" i="5"/>
  <c r="V199" i="5"/>
  <c r="W199" i="5"/>
  <c r="X199" i="5"/>
  <c r="Y199" i="5"/>
  <c r="Z199" i="5"/>
  <c r="AA199" i="5"/>
  <c r="AB199" i="5"/>
  <c r="AC199" i="5"/>
  <c r="AD199" i="5"/>
  <c r="AE199" i="5"/>
  <c r="AF199" i="5"/>
  <c r="AG199" i="5"/>
  <c r="C203" i="5"/>
  <c r="E203" i="5"/>
  <c r="I203" i="5"/>
  <c r="J203" i="5"/>
  <c r="K203" i="5"/>
  <c r="L203" i="5"/>
  <c r="N203" i="5"/>
  <c r="O203" i="5"/>
  <c r="P203" i="5"/>
  <c r="Q203" i="5"/>
  <c r="R203" i="5"/>
  <c r="S203" i="5"/>
  <c r="T203" i="5"/>
  <c r="U203" i="5"/>
  <c r="V203" i="5"/>
  <c r="W203" i="5"/>
  <c r="X203" i="5"/>
  <c r="Y203" i="5"/>
  <c r="Z203" i="5"/>
  <c r="AA203" i="5"/>
  <c r="AB203" i="5"/>
  <c r="AC203" i="5"/>
  <c r="AD203" i="5"/>
  <c r="AE203" i="5"/>
  <c r="AF203" i="5"/>
  <c r="AG203" i="5"/>
  <c r="C204" i="5"/>
  <c r="E204" i="5"/>
  <c r="I204" i="5"/>
  <c r="J204" i="5"/>
  <c r="K204" i="5"/>
  <c r="L204" i="5"/>
  <c r="N204" i="5"/>
  <c r="O204" i="5"/>
  <c r="P204" i="5"/>
  <c r="Q204" i="5"/>
  <c r="R204" i="5"/>
  <c r="S204" i="5"/>
  <c r="T204" i="5"/>
  <c r="U204" i="5"/>
  <c r="V204" i="5"/>
  <c r="W204" i="5"/>
  <c r="X204" i="5"/>
  <c r="Y204" i="5"/>
  <c r="Z204" i="5"/>
  <c r="AA204" i="5"/>
  <c r="AB204" i="5"/>
  <c r="AC204" i="5"/>
  <c r="AD204" i="5"/>
  <c r="AE204" i="5"/>
  <c r="AF204" i="5"/>
  <c r="AG204" i="5"/>
  <c r="C205" i="5"/>
  <c r="E205" i="5"/>
  <c r="I205" i="5"/>
  <c r="J205" i="5"/>
  <c r="K205" i="5"/>
  <c r="L205" i="5"/>
  <c r="N205" i="5"/>
  <c r="O205" i="5"/>
  <c r="P205" i="5"/>
  <c r="Q205" i="5"/>
  <c r="R205" i="5"/>
  <c r="S205" i="5"/>
  <c r="T205" i="5"/>
  <c r="U205" i="5"/>
  <c r="V205" i="5"/>
  <c r="W205" i="5"/>
  <c r="Y205" i="5"/>
  <c r="Z205" i="5"/>
  <c r="AA205" i="5"/>
  <c r="AB205" i="5"/>
  <c r="AC205" i="5"/>
  <c r="AD205" i="5"/>
  <c r="AE205" i="5"/>
  <c r="AF205" i="5"/>
  <c r="AG205" i="5"/>
  <c r="C207" i="5"/>
  <c r="E207" i="5"/>
  <c r="I207" i="5"/>
  <c r="J207" i="5"/>
  <c r="K207" i="5"/>
  <c r="L207" i="5"/>
  <c r="N207" i="5"/>
  <c r="O207" i="5"/>
  <c r="P207" i="5"/>
  <c r="Q207" i="5"/>
  <c r="R207" i="5"/>
  <c r="S207" i="5"/>
  <c r="T207" i="5"/>
  <c r="U207" i="5"/>
  <c r="V207" i="5"/>
  <c r="W207" i="5"/>
  <c r="X207" i="5"/>
  <c r="Y207" i="5"/>
  <c r="Z207" i="5"/>
  <c r="AA207" i="5"/>
  <c r="AB207" i="5"/>
  <c r="AC207" i="5"/>
  <c r="AD207" i="5"/>
  <c r="AE207" i="5"/>
  <c r="AF207" i="5"/>
  <c r="AG207" i="5"/>
  <c r="I209" i="5"/>
  <c r="J209" i="5"/>
  <c r="C219" i="5"/>
  <c r="E219" i="5"/>
  <c r="G219" i="5"/>
  <c r="I219" i="5"/>
  <c r="J219" i="5"/>
  <c r="K219" i="5"/>
  <c r="L219" i="5"/>
  <c r="M219" i="5"/>
  <c r="N219" i="5"/>
  <c r="O219" i="5"/>
  <c r="P219" i="5"/>
  <c r="Q219" i="5"/>
  <c r="R219" i="5"/>
  <c r="S219" i="5"/>
  <c r="T219" i="5"/>
  <c r="U219" i="5"/>
  <c r="V219" i="5"/>
  <c r="W219" i="5"/>
  <c r="X219" i="5"/>
  <c r="Y219" i="5"/>
  <c r="Z219" i="5"/>
  <c r="AA219" i="5"/>
  <c r="AB219" i="5"/>
  <c r="AC219" i="5"/>
  <c r="AD219" i="5"/>
  <c r="AE219" i="5"/>
  <c r="AF219" i="5"/>
  <c r="AG219" i="5"/>
  <c r="C220" i="5"/>
  <c r="E220" i="5"/>
  <c r="G220" i="5"/>
  <c r="I220" i="5"/>
  <c r="J220" i="5"/>
  <c r="K220" i="5"/>
  <c r="L220" i="5"/>
  <c r="M220" i="5"/>
  <c r="N220" i="5"/>
  <c r="O220" i="5"/>
  <c r="P220" i="5"/>
  <c r="Q220" i="5"/>
  <c r="R220" i="5"/>
  <c r="S220" i="5"/>
  <c r="T220" i="5"/>
  <c r="U220" i="5"/>
  <c r="V220" i="5"/>
  <c r="W220" i="5"/>
  <c r="X220" i="5"/>
  <c r="Y220" i="5"/>
  <c r="Z220" i="5"/>
  <c r="AA220" i="5"/>
  <c r="AB220" i="5"/>
  <c r="AC220" i="5"/>
  <c r="AD220" i="5"/>
  <c r="AE220" i="5"/>
  <c r="AF220" i="5"/>
  <c r="AG220" i="5"/>
  <c r="I224" i="5"/>
  <c r="J224" i="5"/>
  <c r="J51" i="5" l="1"/>
  <c r="I218" i="5"/>
  <c r="J60" i="5"/>
  <c r="I157" i="5"/>
  <c r="J157" i="5"/>
  <c r="J87" i="5"/>
  <c r="I60" i="5"/>
  <c r="J81" i="5"/>
  <c r="J71" i="5" s="1"/>
  <c r="J70" i="5" s="1"/>
  <c r="J386" i="6"/>
  <c r="J405" i="6" s="1"/>
  <c r="I471" i="6"/>
  <c r="I285" i="6"/>
  <c r="I284" i="6" s="1"/>
  <c r="I339" i="6" s="1"/>
  <c r="J202" i="5"/>
  <c r="J200" i="5" s="1"/>
  <c r="I181" i="5"/>
  <c r="J165" i="5"/>
  <c r="J162" i="5" s="1"/>
  <c r="I135" i="5"/>
  <c r="I131" i="5" s="1"/>
  <c r="J127" i="5"/>
  <c r="J114" i="5"/>
  <c r="J316" i="6"/>
  <c r="J307" i="6" s="1"/>
  <c r="J182" i="6"/>
  <c r="J181" i="6" s="1"/>
  <c r="J240" i="6" s="1"/>
  <c r="J218" i="5"/>
  <c r="I114" i="5"/>
  <c r="I103" i="5"/>
  <c r="I182" i="6"/>
  <c r="I181" i="6" s="1"/>
  <c r="I230" i="6" s="1"/>
  <c r="J471" i="6"/>
  <c r="J487" i="6" s="1"/>
  <c r="I386" i="6"/>
  <c r="I399" i="6" s="1"/>
  <c r="I316" i="6"/>
  <c r="I307" i="6" s="1"/>
  <c r="I87" i="5"/>
  <c r="J285" i="6"/>
  <c r="J284" i="6" s="1"/>
  <c r="J330" i="6" s="1"/>
  <c r="J135" i="5"/>
  <c r="J130" i="5" s="1"/>
  <c r="I81" i="5"/>
  <c r="I413" i="6"/>
  <c r="I405" i="6"/>
  <c r="J299" i="6"/>
  <c r="I482" i="6"/>
  <c r="I487" i="6"/>
  <c r="I493" i="6"/>
  <c r="J339" i="6"/>
  <c r="J103" i="5"/>
  <c r="J141" i="5"/>
  <c r="J140" i="5" s="1"/>
  <c r="J191" i="5"/>
  <c r="I141" i="5"/>
  <c r="I140" i="5" s="1"/>
  <c r="I152" i="5"/>
  <c r="J196" i="5"/>
  <c r="I191" i="5"/>
  <c r="I127" i="5"/>
  <c r="J117" i="5"/>
  <c r="I165" i="5"/>
  <c r="I162" i="5" s="1"/>
  <c r="I117" i="5"/>
  <c r="I113" i="5" s="1"/>
  <c r="I196" i="5"/>
  <c r="I202" i="5"/>
  <c r="I200" i="5" s="1"/>
  <c r="J173" i="5"/>
  <c r="J152" i="5"/>
  <c r="J151" i="5" s="1"/>
  <c r="J181" i="5"/>
  <c r="I51" i="5"/>
  <c r="I18" i="5"/>
  <c r="I27" i="5"/>
  <c r="J27" i="5"/>
  <c r="J131" i="5"/>
  <c r="J423" i="6" l="1"/>
  <c r="J250" i="6"/>
  <c r="I423" i="6"/>
  <c r="I348" i="6"/>
  <c r="I330" i="6"/>
  <c r="I299" i="6"/>
  <c r="I71" i="5"/>
  <c r="I70" i="5" s="1"/>
  <c r="I151" i="5"/>
  <c r="I164" i="5" s="1"/>
  <c r="J413" i="6"/>
  <c r="J113" i="5"/>
  <c r="I240" i="6"/>
  <c r="J217" i="5"/>
  <c r="J399" i="6"/>
  <c r="J230" i="6"/>
  <c r="I207" i="6"/>
  <c r="I130" i="5"/>
  <c r="I223" i="5"/>
  <c r="J348" i="6"/>
  <c r="J198" i="6"/>
  <c r="I198" i="6"/>
  <c r="J150" i="5"/>
  <c r="I217" i="5"/>
  <c r="J482" i="6"/>
  <c r="J207" i="6"/>
  <c r="I250" i="6"/>
  <c r="J493" i="6"/>
  <c r="I502" i="6"/>
  <c r="J502" i="6"/>
  <c r="J164" i="5"/>
  <c r="J172" i="5"/>
  <c r="J189" i="5"/>
  <c r="J201" i="5" s="1"/>
  <c r="J223" i="5"/>
  <c r="I189" i="5"/>
  <c r="I188" i="5" s="1"/>
  <c r="I201" i="5"/>
  <c r="J92" i="5"/>
  <c r="J102" i="5"/>
  <c r="I102" i="5" l="1"/>
  <c r="I92" i="5"/>
  <c r="I150" i="5"/>
  <c r="I172" i="5"/>
  <c r="I208" i="5"/>
  <c r="J188" i="5"/>
  <c r="J208" i="5"/>
</calcChain>
</file>

<file path=xl/sharedStrings.xml><?xml version="1.0" encoding="utf-8"?>
<sst xmlns="http://schemas.openxmlformats.org/spreadsheetml/2006/main" count="5894" uniqueCount="1879">
  <si>
    <t>CODE
LISTE</t>
  </si>
  <si>
    <t>N°UE</t>
  </si>
  <si>
    <t>Intitulé de l'enseignement</t>
  </si>
  <si>
    <t xml:space="preserve">Type de l'enseignement </t>
  </si>
  <si>
    <t>Si UE mutualisée à d'autres mentions ou années de formation, indiquer lesquelles</t>
  </si>
  <si>
    <t>Porteur 
(o/n)</t>
  </si>
  <si>
    <t>Si UE Choix
Précisez le nombre d'enseignement 
ou nombre d'ECTS 
à choisir</t>
  </si>
  <si>
    <t>COEF</t>
  </si>
  <si>
    <t>ECTS</t>
  </si>
  <si>
    <t>Responsable
UE</t>
  </si>
  <si>
    <t>Section
CNU</t>
  </si>
  <si>
    <t>Volume horaire</t>
  </si>
  <si>
    <t>Session 1</t>
  </si>
  <si>
    <t>Session de rattrapage</t>
  </si>
  <si>
    <t>Descriptif</t>
  </si>
  <si>
    <t>CM</t>
  </si>
  <si>
    <t>TD</t>
  </si>
  <si>
    <t>TP</t>
  </si>
  <si>
    <t>RNE</t>
  </si>
  <si>
    <t>RSE</t>
  </si>
  <si>
    <t>quotité (%)</t>
  </si>
  <si>
    <t>modalité</t>
  </si>
  <si>
    <t>nature</t>
  </si>
  <si>
    <t>durée</t>
  </si>
  <si>
    <t xml:space="preserve"> </t>
  </si>
  <si>
    <t>SEMESTRE</t>
  </si>
  <si>
    <t>TRONC COMMUN</t>
  </si>
  <si>
    <t/>
  </si>
  <si>
    <t>SDL</t>
  </si>
  <si>
    <t>SKROVEC Marie</t>
  </si>
  <si>
    <t>07</t>
  </si>
  <si>
    <t>CC</t>
  </si>
  <si>
    <t>écrit</t>
  </si>
  <si>
    <t>CT</t>
  </si>
  <si>
    <t>1h30</t>
  </si>
  <si>
    <t>CANCE Caroline</t>
  </si>
  <si>
    <t>écrit et oral</t>
  </si>
  <si>
    <t>2h00</t>
  </si>
  <si>
    <t>LETTRES</t>
  </si>
  <si>
    <t>1h00</t>
  </si>
  <si>
    <t>PARCOURS</t>
  </si>
  <si>
    <t>Pratique et structure de la langue : Anglais S1</t>
  </si>
  <si>
    <t>BLOC/CHAPEAU</t>
  </si>
  <si>
    <t>Grammaire et linguistique Anglais S1</t>
  </si>
  <si>
    <t>LLCER</t>
  </si>
  <si>
    <t>SCAILLET Agnès
SOTTEAU-JANTON Emilie</t>
  </si>
  <si>
    <t>Phonétique - expression et compréhension orales Anglais S1 (Libellé court = Phonétique Anglais S1)</t>
  </si>
  <si>
    <t>SERPOLLET Noëlle</t>
  </si>
  <si>
    <t>1h00 écrit et 15 min. oral</t>
  </si>
  <si>
    <t>oral</t>
  </si>
  <si>
    <t>15 min.</t>
  </si>
  <si>
    <t>ECTS multiples</t>
  </si>
  <si>
    <t>CHOIX TRONC COMMUN</t>
  </si>
  <si>
    <t>FRENEE Samantha</t>
  </si>
  <si>
    <t>1 UE / 2 ECTS</t>
  </si>
  <si>
    <t>CLOISEAU Gilles</t>
  </si>
  <si>
    <t>LEA</t>
  </si>
  <si>
    <t>DELOUIS Anne</t>
  </si>
  <si>
    <t>Expression et compréhension orales Espagnol S1 (Libellé court = Ecoute &amp; oral Espagnol S1)</t>
  </si>
  <si>
    <t>NATANSON Brigitte</t>
  </si>
  <si>
    <t>Grammaire espagnole S1</t>
  </si>
  <si>
    <t>GINESTA-MUNOZ Magali</t>
  </si>
  <si>
    <t>Version Espagnol S1</t>
  </si>
  <si>
    <t>BACCON Annie</t>
  </si>
  <si>
    <t>Civilisation</t>
  </si>
  <si>
    <t>DECOBERT Claire</t>
  </si>
  <si>
    <t>Le monde hispanophone à travers les médias</t>
  </si>
  <si>
    <t>10 min</t>
  </si>
  <si>
    <t>EYMAR Marcos</t>
  </si>
  <si>
    <t>15 min</t>
  </si>
  <si>
    <t>dossier</t>
  </si>
  <si>
    <t>11</t>
  </si>
  <si>
    <t>ENGUEHARD Guillaume</t>
  </si>
  <si>
    <t>BLOC</t>
  </si>
  <si>
    <t>09</t>
  </si>
  <si>
    <t>WALLART Kerry-Jane</t>
  </si>
  <si>
    <t>SCAILLET Agnès</t>
  </si>
  <si>
    <t>Introduction à la civilisation espagnole S2</t>
  </si>
  <si>
    <t>Compréhension et expression orales Espagnol S2 (groupe de 25)</t>
  </si>
  <si>
    <t>40% Ecrit
40% Oral
20% participation</t>
  </si>
  <si>
    <t>Introduction à la société et aux institutions britanniques</t>
  </si>
  <si>
    <t>LAINE Ariane</t>
  </si>
  <si>
    <t>TABUTEAU Eric</t>
  </si>
  <si>
    <t>SCHMITT Pierre</t>
  </si>
  <si>
    <t>14</t>
  </si>
  <si>
    <t>Grammaire espagnole S2</t>
  </si>
  <si>
    <t>FASQUEL Samuel</t>
  </si>
  <si>
    <t>50% CC
50% CT</t>
  </si>
  <si>
    <t>mixte</t>
  </si>
  <si>
    <t>3h00</t>
  </si>
  <si>
    <t>Matières d'application S1</t>
  </si>
  <si>
    <t>Actualités économiques et médias</t>
  </si>
  <si>
    <t>NOEL Isabelle</t>
  </si>
  <si>
    <t>Introduction générale au droit</t>
  </si>
  <si>
    <t>03</t>
  </si>
  <si>
    <t>1 UE / 3 ECTS</t>
  </si>
  <si>
    <t>OBLIG à Choix</t>
  </si>
  <si>
    <t>o</t>
  </si>
  <si>
    <t>Grammaire et expression françaises (CM en non présentiel)</t>
  </si>
  <si>
    <t>TESSON-MARTEAU Sonia</t>
  </si>
  <si>
    <t>Grammaire et traduction Anglais S2</t>
  </si>
  <si>
    <t>Grammaire et expression écrite Anglais S2 LEA</t>
  </si>
  <si>
    <t>Matières d'application S2</t>
  </si>
  <si>
    <t>Introduction au management</t>
  </si>
  <si>
    <t>06</t>
  </si>
  <si>
    <t>Introduction à l'économie générale</t>
  </si>
  <si>
    <t>05</t>
  </si>
  <si>
    <t>Civilisation langue B</t>
  </si>
  <si>
    <t>Grammaire et traduction Langue B : Espagnol S2</t>
  </si>
  <si>
    <t>Traduction Espagnol S2</t>
  </si>
  <si>
    <t>Expression écrite et orale Langue B : Espagnol S2</t>
  </si>
  <si>
    <t>Expression écrite Espagnol S2</t>
  </si>
  <si>
    <t xml:space="preserve">écrit </t>
  </si>
  <si>
    <t>LOMBART Nicolas</t>
  </si>
  <si>
    <t>LOL2G90</t>
  </si>
  <si>
    <t>LLA2G8B</t>
  </si>
  <si>
    <t>Atelier d'écriture créative S2</t>
  </si>
  <si>
    <t>Portails 3 (SDL-LETTRES majeure Lettres) et L2 LEA ANG-ALLEMAND SIEGEN</t>
  </si>
  <si>
    <t>Dossier</t>
  </si>
  <si>
    <t>Méthodologie de la civilisation britannique et américaine (Libellé court = Méthodo civi GB et US)</t>
  </si>
  <si>
    <t>2 UE / 4 ECTS</t>
  </si>
  <si>
    <t>Introduction aux études littéraires Espagnol</t>
  </si>
  <si>
    <t>DURRINGER Fabien</t>
  </si>
  <si>
    <t>SHIMOSAKAI Mayumi</t>
  </si>
  <si>
    <r>
      <rPr>
        <strike/>
        <sz val="10"/>
        <color rgb="FFFF0000"/>
        <rFont val="Arial"/>
        <family val="2"/>
      </rPr>
      <t>CC</t>
    </r>
    <r>
      <rPr>
        <sz val="10"/>
        <color rgb="FFFF0000"/>
        <rFont val="Arial"/>
        <family val="2"/>
      </rPr>
      <t xml:space="preserve">
CT</t>
    </r>
  </si>
  <si>
    <t>30 min</t>
  </si>
  <si>
    <t>HENNINGER Aline</t>
  </si>
  <si>
    <t>LXL1JCHI</t>
  </si>
  <si>
    <t>Pratique et structure de la langue B : Chinois S1</t>
  </si>
  <si>
    <t>Grammaire chinoise S1</t>
  </si>
  <si>
    <t>LXL1J3D1</t>
  </si>
  <si>
    <t>LUO Xiaoliang</t>
  </si>
  <si>
    <t>Structures simples de grammaire et exercices d’application de niveau débutant</t>
  </si>
  <si>
    <t>LXL1J3D2</t>
  </si>
  <si>
    <t xml:space="preserve">Vocabulaire de niveau débutant nécessaire pour la grammaire et la langue orale. </t>
  </si>
  <si>
    <t>Expression et compréhension orales Chinois S1 (libellé court = Ecoute et oral Chinois S1)</t>
  </si>
  <si>
    <t>LXL1J4D1</t>
  </si>
  <si>
    <t>Compréhension orale à partir d'enregistrements pédagogiques et mise en situation de conversations simples en chinois</t>
  </si>
  <si>
    <t>LLA1J2X</t>
  </si>
  <si>
    <t>Civilisation chinoise  S1</t>
  </si>
  <si>
    <t>LXL1J5B3</t>
  </si>
  <si>
    <t>MCF</t>
  </si>
  <si>
    <t>Histoire et géographie chinoises.</t>
  </si>
  <si>
    <t>Renforcement langue chinoise S1</t>
  </si>
  <si>
    <t>Renforcement phonétique Chinois S1</t>
  </si>
  <si>
    <t>Phonétique corrective et exercices de prononciation.</t>
  </si>
  <si>
    <t>Renforcement écriture Chinois S1</t>
  </si>
  <si>
    <t>Traits, clés et structure des caractères chinois pour une initiation à l’écriture</t>
  </si>
  <si>
    <t>1 UE 2 ECTS</t>
  </si>
  <si>
    <t>SHIMOSAKAÏ Mayumi</t>
  </si>
  <si>
    <t>Expression</t>
  </si>
  <si>
    <t>Grammaire et lexique Chinois S2</t>
  </si>
  <si>
    <t>Grammaire chinoise S2</t>
  </si>
  <si>
    <t>LXL2J3D3</t>
  </si>
  <si>
    <t>LXL2J3D2</t>
  </si>
  <si>
    <t>Renforcement langue chinoise 3</t>
  </si>
  <si>
    <t>Exercices en grammaire, écriture et prononciation.</t>
  </si>
  <si>
    <t>Expression et compréhension orales Chinois S1 (libellé court = Ecoute et oral)</t>
  </si>
  <si>
    <t>LXL2J4D2</t>
  </si>
  <si>
    <t>Compréhension orale à partir d'enregistrements pédagogiques et mise en situation de conversations simples en chinois.</t>
  </si>
  <si>
    <t>Civilisation chinoise S2</t>
  </si>
  <si>
    <t>LXL2J5B3</t>
  </si>
  <si>
    <t>UE TRONC COMMUN</t>
  </si>
  <si>
    <t>07 et 09</t>
  </si>
  <si>
    <t>Ecrit</t>
  </si>
  <si>
    <t>4</t>
  </si>
  <si>
    <t>Oral</t>
  </si>
  <si>
    <t>1 UE 3 ECTS</t>
  </si>
  <si>
    <t>Code Apogée de l'ELP
contrat 2018</t>
  </si>
  <si>
    <t xml:space="preserve">Effectifs attendus parcours </t>
  </si>
  <si>
    <t>quotité (en %)</t>
  </si>
  <si>
    <t xml:space="preserve">Semestre 1 </t>
  </si>
  <si>
    <t>6</t>
  </si>
  <si>
    <t>3</t>
  </si>
  <si>
    <t>2</t>
  </si>
  <si>
    <t>Semestre 1  Total Heures présentielles Etudiant</t>
  </si>
  <si>
    <t>Semestre 2</t>
  </si>
  <si>
    <t>Semestre 2  Total Heures présentielles Etudiant</t>
  </si>
  <si>
    <t>LAGRANGE Maxime</t>
  </si>
  <si>
    <t>Ecrit (poste informatique)</t>
  </si>
  <si>
    <t>écrit 1h30 + oral 15 min</t>
  </si>
  <si>
    <t>UE de spécialisation</t>
  </si>
  <si>
    <t>LLA3MF1</t>
  </si>
  <si>
    <t>LOL3D7B
LOL3E7D
LOL3H7C</t>
  </si>
  <si>
    <t>INSPE- L2 LEA parc. MEEF 2 et MEF FLM-FLE, L2 LLCER parc. MEEF 2 et MEF FLM-FLE, L2 Lettres, L2 Histoire parc. MEEF, L2 Géo parc. MEEF, L2 SDL parc. MEF FLM-FLE et LSF</t>
  </si>
  <si>
    <t>INSPE</t>
  </si>
  <si>
    <t>QUITTELIER Sylvie</t>
  </si>
  <si>
    <t>20 min</t>
  </si>
  <si>
    <t>LLA5MF1</t>
  </si>
  <si>
    <t>LOL5D7B
LOL5E6C
LOL5H7E
LOL6G7G
LOL6H6E</t>
  </si>
  <si>
    <t>DOYEN Anne-Lise</t>
  </si>
  <si>
    <t>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t>
  </si>
  <si>
    <t xml:space="preserve">Connaissance des institutions éducatives </t>
  </si>
  <si>
    <t>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t>
  </si>
  <si>
    <t>80</t>
  </si>
  <si>
    <t>1</t>
  </si>
  <si>
    <t>UE spécialisation</t>
  </si>
  <si>
    <t>CODE LISTE</t>
  </si>
  <si>
    <t>Code Apogée de l'ELP
contrat 2012
LIENS DE CORRESPONDANCE</t>
  </si>
  <si>
    <t>LICENCE 1 LEA CHATEAUROUX</t>
  </si>
  <si>
    <t>Semestre 1 LEA CHATEAUROUX</t>
  </si>
  <si>
    <t>Langue A : Anglais</t>
  </si>
  <si>
    <t>LOLF1J03</t>
  </si>
  <si>
    <t>LLF1B11</t>
  </si>
  <si>
    <t>LLF1B10</t>
  </si>
  <si>
    <t>LLF1B1D</t>
  </si>
  <si>
    <t>LLF1B1A+LLF1B1B</t>
  </si>
  <si>
    <t>LLF1B1C</t>
  </si>
  <si>
    <t>LOL1J2B
LXL1J2B</t>
  </si>
  <si>
    <t>LLF1B20</t>
  </si>
  <si>
    <t>LXL1J5A</t>
  </si>
  <si>
    <t>LLF1B30</t>
  </si>
  <si>
    <t xml:space="preserve"> Le monde anglophone dans les médias</t>
  </si>
  <si>
    <t>2 écrits de 1h30 et 1 oral de 15 min.</t>
  </si>
  <si>
    <t>LOLF1J02</t>
  </si>
  <si>
    <t>LLF1J40</t>
  </si>
  <si>
    <t>LLF1J4A</t>
  </si>
  <si>
    <t>LXL1JJ2</t>
  </si>
  <si>
    <t>LLF1J4B</t>
  </si>
  <si>
    <t>LXL1JJ1</t>
  </si>
  <si>
    <t>Choix langue B : Espagnol ou Chinois</t>
  </si>
  <si>
    <t>LOLF1JC1</t>
  </si>
  <si>
    <t>LL1Yi8</t>
  </si>
  <si>
    <t>LICENCE 1 LEA ANGLAIS-ESPAGNOL CHATEAUROUX</t>
  </si>
  <si>
    <t>LOLF1JC4</t>
  </si>
  <si>
    <t>LLF1JC01</t>
  </si>
  <si>
    <t>Semestre 1 LEA ANGLAIS-ESPAGNOL CHATEAUROUX</t>
  </si>
  <si>
    <t>LXL1JESP</t>
  </si>
  <si>
    <t>LOLF1JC3</t>
  </si>
  <si>
    <t>LLF1J1C</t>
  </si>
  <si>
    <t>Pratique et structure de la langue : Espagnol S1</t>
  </si>
  <si>
    <t>LLF1J1C1</t>
  </si>
  <si>
    <t>LXL1J3B2</t>
  </si>
  <si>
    <t>LLF1J1C2</t>
  </si>
  <si>
    <t>LXL1J3B1</t>
  </si>
  <si>
    <t>LLF1J1C3</t>
  </si>
  <si>
    <t>LXL1J4B1</t>
  </si>
  <si>
    <t>LLF1J2C</t>
  </si>
  <si>
    <t>Introduction à la civilisation de l'Amérique Latine</t>
  </si>
  <si>
    <t>LXL1J5B2</t>
  </si>
  <si>
    <t>LLF1J3C</t>
  </si>
  <si>
    <t xml:space="preserve">Le monde hispanophone à travers les médias </t>
  </si>
  <si>
    <t>LXL2JJ1</t>
  </si>
  <si>
    <t>LLF1C4A2</t>
  </si>
  <si>
    <t>LOLF1JX5</t>
  </si>
  <si>
    <t>LL1Zi8</t>
  </si>
  <si>
    <t>LICENCE 1 LEA ANGLAIS-CHINOIS CHATEAUROUX</t>
  </si>
  <si>
    <t>LOLF1JX2</t>
  </si>
  <si>
    <t>LLF1JX01</t>
  </si>
  <si>
    <t>Semestre 1 LEA ANGLAIS-CHINOIS CHATEAUROUX</t>
  </si>
  <si>
    <t>LOLF1JX3</t>
  </si>
  <si>
    <t>LLF1J1X</t>
  </si>
  <si>
    <t>LLF1J1X1</t>
  </si>
  <si>
    <t>LLF1J1X2</t>
  </si>
  <si>
    <r>
      <t>Lexique</t>
    </r>
    <r>
      <rPr>
        <strike/>
        <sz val="10"/>
        <color theme="1"/>
        <rFont val="Arial"/>
        <family val="2"/>
      </rPr>
      <t xml:space="preserve"> </t>
    </r>
    <r>
      <rPr>
        <sz val="10"/>
        <color theme="1"/>
        <rFont val="Arial"/>
        <family val="2"/>
      </rPr>
      <t>chinois S1</t>
    </r>
  </si>
  <si>
    <t>LLF1J1X3</t>
  </si>
  <si>
    <t>LOLF1JX4</t>
  </si>
  <si>
    <t>LLF1J3X</t>
  </si>
  <si>
    <t>LLF1J3X1</t>
  </si>
  <si>
    <t>LLF1J3X2</t>
  </si>
  <si>
    <t>Semestre 2 LEA CHATEAUROUX</t>
  </si>
  <si>
    <t>LOLF2J01</t>
  </si>
  <si>
    <t>LLF2J10</t>
  </si>
  <si>
    <t>LLF2J1A</t>
  </si>
  <si>
    <t>LXL2J1C</t>
  </si>
  <si>
    <t>SOTTEAU-JANTON Emilie</t>
  </si>
  <si>
    <r>
      <rPr>
        <b/>
        <strike/>
        <sz val="10"/>
        <color theme="4"/>
        <rFont val="Arial"/>
        <family val="2"/>
      </rPr>
      <t>1h30</t>
    </r>
    <r>
      <rPr>
        <b/>
        <sz val="10"/>
        <color rgb="FFFF0000"/>
        <rFont val="Arial"/>
        <family val="2"/>
      </rPr>
      <t xml:space="preserve">
1h</t>
    </r>
  </si>
  <si>
    <t>LLF2J1B</t>
  </si>
  <si>
    <t>Traduction Anglais S2</t>
  </si>
  <si>
    <t>LXL2J1D</t>
  </si>
  <si>
    <t>LACOSTE Chloé</t>
  </si>
  <si>
    <t>LLF2B1B</t>
  </si>
  <si>
    <t>Compréhension et expression orales Anglais S2</t>
  </si>
  <si>
    <t>LXL2J2B</t>
  </si>
  <si>
    <t xml:space="preserve">Civilisation langue A </t>
  </si>
  <si>
    <t>LLF2B3A</t>
  </si>
  <si>
    <t>Les grandes étapes du monde contemporain Anglais</t>
  </si>
  <si>
    <t>LXL2J5A</t>
  </si>
  <si>
    <t>LOLF2J02</t>
  </si>
  <si>
    <t>LLF2J60</t>
  </si>
  <si>
    <t>LLF2J6A</t>
  </si>
  <si>
    <t>LXL2JJ2</t>
  </si>
  <si>
    <t>LLF2J6B</t>
  </si>
  <si>
    <t>LLF2G90</t>
  </si>
  <si>
    <t>LOLF2JC2</t>
  </si>
  <si>
    <t>LLF2JC01</t>
  </si>
  <si>
    <t>Semestre 2 LEA ANGLAIS-ESPAGNOL CHATEAUROUX</t>
  </si>
  <si>
    <t>LOLF2JC3</t>
  </si>
  <si>
    <t>LLF2J3C</t>
  </si>
  <si>
    <t>LLF2J3C1</t>
  </si>
  <si>
    <t>LXL2J3B3</t>
  </si>
  <si>
    <t>LLF2J3C2</t>
  </si>
  <si>
    <t>LXL2J3B2</t>
  </si>
  <si>
    <t>LOLF2JC4</t>
  </si>
  <si>
    <t>LLF2J4C</t>
  </si>
  <si>
    <t>LLF2J4C1</t>
  </si>
  <si>
    <t>LLF2J4C2</t>
  </si>
  <si>
    <t>LXL2J4B3</t>
  </si>
  <si>
    <t>LLF2J5C</t>
  </si>
  <si>
    <t>LXL2J5B2</t>
  </si>
  <si>
    <t>LOLF2JX1</t>
  </si>
  <si>
    <t>LLF2JX01</t>
  </si>
  <si>
    <t>Semestre 2 LEA ANGLAIS-CHINOIS CHATEAUROUX</t>
  </si>
  <si>
    <t>LOLF2JX2</t>
  </si>
  <si>
    <t>LLF2J3X</t>
  </si>
  <si>
    <t>LLF2J3X1</t>
  </si>
  <si>
    <t>LLF2J3X2</t>
  </si>
  <si>
    <r>
      <t>Lexique</t>
    </r>
    <r>
      <rPr>
        <strike/>
        <sz val="10"/>
        <color theme="1"/>
        <rFont val="Arial"/>
        <family val="2"/>
      </rPr>
      <t xml:space="preserve"> </t>
    </r>
    <r>
      <rPr>
        <sz val="10"/>
        <color theme="1"/>
        <rFont val="Arial"/>
        <family val="2"/>
      </rPr>
      <t>Chinois S2</t>
    </r>
  </si>
  <si>
    <t>LLF2J3X3</t>
  </si>
  <si>
    <t>LLF2J4X</t>
  </si>
  <si>
    <t>LLF2J5X</t>
  </si>
  <si>
    <t>LICENCE 2 LEA CHATEAUROUX</t>
  </si>
  <si>
    <t>Semestre 3 LEA CHATEAUROUX</t>
  </si>
  <si>
    <t>LOLF3J01</t>
  </si>
  <si>
    <t>LLF3J10</t>
  </si>
  <si>
    <t>LLF3J1A</t>
  </si>
  <si>
    <t>LXL3J1A</t>
  </si>
  <si>
    <t>LLF3J1B</t>
  </si>
  <si>
    <t>LXL3J1B</t>
  </si>
  <si>
    <t>LOLF3J02</t>
  </si>
  <si>
    <t>LLF3J20</t>
  </si>
  <si>
    <t>LLF3J2A</t>
  </si>
  <si>
    <t>LXL3J2A</t>
  </si>
  <si>
    <t>LLF3J2B</t>
  </si>
  <si>
    <t>LXL3J2B</t>
  </si>
  <si>
    <t>LLF3J30</t>
  </si>
  <si>
    <t>LXL3J5A</t>
  </si>
  <si>
    <t>LOLF3J03</t>
  </si>
  <si>
    <t>LLF3J70</t>
  </si>
  <si>
    <t>LLF3J7A1</t>
  </si>
  <si>
    <t>LXL3J6B
LLF3J7A</t>
  </si>
  <si>
    <t>LLF3J7B</t>
  </si>
  <si>
    <t>LXL3JJ1</t>
  </si>
  <si>
    <t>LLF3J7C</t>
  </si>
  <si>
    <t>LXL3JJ2</t>
  </si>
  <si>
    <t>LLF3J7D</t>
  </si>
  <si>
    <t>Rédaction synthèse de documents (salle informatique - gpe 25 étudiants) transfert du S4</t>
  </si>
  <si>
    <t>LXL2J60
LXL4J60 ?
LLF4J7B</t>
  </si>
  <si>
    <t>Cet enseignement a pour but l'acquisition de compétences de synthèse ; à travers tout un processus bien délimité, l'étudiant est amené à voir quelles étapes sont primordiales dans la confection d'un résumé ou d'une synthèse, depuis la recherche des informations essentielles dans le texte d'origine, jusqu'à la dernière relecture de son texte, en passant par l'organisation de sa pensée, l'expression de sa logique, etc.</t>
  </si>
  <si>
    <t>Parcours Commerce international (CI)</t>
  </si>
  <si>
    <t>LOLF3J04</t>
  </si>
  <si>
    <t>LLF3J80</t>
  </si>
  <si>
    <t>UE spécialisation parcours commerce international S3</t>
  </si>
  <si>
    <t>LLF3J8A</t>
  </si>
  <si>
    <t>LLF3J8B</t>
  </si>
  <si>
    <t>LOLF2JC1</t>
  </si>
  <si>
    <t>LL2Yi8</t>
  </si>
  <si>
    <t>LICENCE 2 LEA ANGLAIS-ESPAGNOL CHATEAUROUX</t>
  </si>
  <si>
    <t>LOLF3JC1</t>
  </si>
  <si>
    <t>LLF3JC01</t>
  </si>
  <si>
    <t>Semestre 3 LEA ANGLAIS-ESPAGNOL CHATEAUROUX</t>
  </si>
  <si>
    <t>LXL3JESP</t>
  </si>
  <si>
    <t>LOLF3JC2</t>
  </si>
  <si>
    <t>LLF3J4C</t>
  </si>
  <si>
    <r>
      <t xml:space="preserve">Grammaire et traduction </t>
    </r>
    <r>
      <rPr>
        <b/>
        <sz val="10"/>
        <color theme="1" tint="0.249977111117893"/>
        <rFont val="Arial"/>
        <family val="2"/>
      </rPr>
      <t>Espagnol S3</t>
    </r>
  </si>
  <si>
    <t>LLF3J4C1</t>
  </si>
  <si>
    <t>LXL3J3B1</t>
  </si>
  <si>
    <t>LLF3J4C2</t>
  </si>
  <si>
    <t>LXL3J3B2</t>
  </si>
  <si>
    <t>LOLF3JC3</t>
  </si>
  <si>
    <t>LLF3J5C</t>
  </si>
  <si>
    <t>LLF3J5C1</t>
  </si>
  <si>
    <t>LXL3J4B2</t>
  </si>
  <si>
    <t>LLF3J5C2</t>
  </si>
  <si>
    <t>LXL3J4B1</t>
  </si>
  <si>
    <t>LLF3J6C</t>
  </si>
  <si>
    <t>LXL3J5B2</t>
  </si>
  <si>
    <t>LOLF3JX0</t>
  </si>
  <si>
    <t>LL2Zi8</t>
  </si>
  <si>
    <t>LICENCE 2 LEA ANGLAIS-CHINOIS CHATEAUROUX</t>
  </si>
  <si>
    <t>LOLF3JX1</t>
  </si>
  <si>
    <t>LLF3JX01</t>
  </si>
  <si>
    <t>Semestre 3 LEA ANGLAIS-CHINOIS CHATEAUROUX</t>
  </si>
  <si>
    <t>LXL3JCHI</t>
  </si>
  <si>
    <t>LOLF3JX2</t>
  </si>
  <si>
    <t>LLF3J4X</t>
  </si>
  <si>
    <t>Grammaire et lexique Chinois S3</t>
  </si>
  <si>
    <t>LLF3J4X1</t>
  </si>
  <si>
    <t>Composition 1 Chinois S3</t>
  </si>
  <si>
    <t>LXL3J3D1</t>
  </si>
  <si>
    <t>LLF3J4X2</t>
  </si>
  <si>
    <t>Compréhension écrite Chinois S3</t>
  </si>
  <si>
    <t>LXL3J3D3</t>
  </si>
  <si>
    <t>LLF3J4X3</t>
  </si>
  <si>
    <t>Grammaire Chinois S3</t>
  </si>
  <si>
    <t>LXL3J3D2</t>
  </si>
  <si>
    <t>LLF3J5X</t>
  </si>
  <si>
    <t>Expression et compréhension orales Chinois S3 (libellé court = Ecoute et oral Chinois S3)</t>
  </si>
  <si>
    <t>LXL3J4D1</t>
  </si>
  <si>
    <t>LLF3J6X</t>
  </si>
  <si>
    <t>Civilisation langue B : civilisation chinoise S3</t>
  </si>
  <si>
    <t>LXL3J5B3</t>
  </si>
  <si>
    <t>Semestre 4 LEA CHATEAUROUX</t>
  </si>
  <si>
    <t>LOLF4J06</t>
  </si>
  <si>
    <t>LLF4J10</t>
  </si>
  <si>
    <t>LLF4J1C</t>
  </si>
  <si>
    <t>LLF4J1A</t>
  </si>
  <si>
    <t>LLF4J1D</t>
  </si>
  <si>
    <t>LLF4J1B</t>
  </si>
  <si>
    <t>LOLF4J02</t>
  </si>
  <si>
    <t>LLF4J20</t>
  </si>
  <si>
    <t>LLF4J2A</t>
  </si>
  <si>
    <t>LXL4J2B</t>
  </si>
  <si>
    <t>LLF4J2B</t>
  </si>
  <si>
    <t>LXL4J2A</t>
  </si>
  <si>
    <t>LLF4J30</t>
  </si>
  <si>
    <t>LXL4J5A</t>
  </si>
  <si>
    <t xml:space="preserve">LOLF4Jx </t>
  </si>
  <si>
    <t>LLF4J70</t>
  </si>
  <si>
    <t>LLF4J7A</t>
  </si>
  <si>
    <t>LXL4J70</t>
  </si>
  <si>
    <t>LLF4J7C</t>
  </si>
  <si>
    <t>LXL4JJ1</t>
  </si>
  <si>
    <t>LLF4J7D</t>
  </si>
  <si>
    <t>LXL4JJ2</t>
  </si>
  <si>
    <t>LOLF4J05</t>
  </si>
  <si>
    <t>LLF4J80</t>
  </si>
  <si>
    <t>UE spécialisation parcours commerce international S4</t>
  </si>
  <si>
    <t>LLF4J8B</t>
  </si>
  <si>
    <t>LLF4J8C</t>
  </si>
  <si>
    <t>LOLF4JC1</t>
  </si>
  <si>
    <t>LLF4JC01</t>
  </si>
  <si>
    <t>Semestre 4 LEA ANGLAIS-ESPAGNOL CHATEAUROUX</t>
  </si>
  <si>
    <t>LXL4JESP</t>
  </si>
  <si>
    <t>LOLF4JC2</t>
  </si>
  <si>
    <t>LLF4J4C</t>
  </si>
  <si>
    <r>
      <t xml:space="preserve">Grammaire et traduction </t>
    </r>
    <r>
      <rPr>
        <b/>
        <sz val="10"/>
        <color theme="1" tint="0.249977111117893"/>
        <rFont val="Arial"/>
        <family val="2"/>
      </rPr>
      <t>Espagnol S4</t>
    </r>
  </si>
  <si>
    <t>LLF4J4C1</t>
  </si>
  <si>
    <t>LXL4J3B1</t>
  </si>
  <si>
    <t>LLF4J4C2</t>
  </si>
  <si>
    <t>LXL4J3B2</t>
  </si>
  <si>
    <t>LOLF4JC3</t>
  </si>
  <si>
    <t>LLF4J5C</t>
  </si>
  <si>
    <t>Expression écrite et orale Espagnol S4</t>
  </si>
  <si>
    <t>LLF4J5C1</t>
  </si>
  <si>
    <t>LXL4J4B2</t>
  </si>
  <si>
    <t>LLF4J5C2</t>
  </si>
  <si>
    <t>LXL4J4B3</t>
  </si>
  <si>
    <t>LLA4J6C</t>
  </si>
  <si>
    <t>LXL4J5B2</t>
  </si>
  <si>
    <t>LOLF4JX1</t>
  </si>
  <si>
    <t>LLF4JX01</t>
  </si>
  <si>
    <t>Semestre 4 LEA ANGLAIS-CHINOIS CHATEAUROUX</t>
  </si>
  <si>
    <t>LOLF4JX3</t>
  </si>
  <si>
    <t>LLF4J4X</t>
  </si>
  <si>
    <t>LLF4J4X1</t>
  </si>
  <si>
    <t>Composition 2 chinois S4</t>
  </si>
  <si>
    <t>LXL4J3D1</t>
  </si>
  <si>
    <t>LLF4J4X2</t>
  </si>
  <si>
    <t>Compréhension écrite Chinois S4</t>
  </si>
  <si>
    <t>LXL4J3D3</t>
  </si>
  <si>
    <t>LLF4J4X4</t>
  </si>
  <si>
    <t>Grammaire Chinois S4</t>
  </si>
  <si>
    <t>LXL4J3D2</t>
  </si>
  <si>
    <t>LLF4J5X</t>
  </si>
  <si>
    <t>Expression et compréhension orales Chinois S4 (libellé court = Ecoute et oral Chinois S4)</t>
  </si>
  <si>
    <t>LXL4J4D2</t>
  </si>
  <si>
    <t>LLF4J6X</t>
  </si>
  <si>
    <t>Civilisation langue B : civilisation chinoise S4</t>
  </si>
  <si>
    <t>LXL4J5B3</t>
  </si>
  <si>
    <t>LICENCE 3 LEA CHATEAUROUX</t>
  </si>
  <si>
    <t>Semestre 5 LEA CHATEAUROUX</t>
  </si>
  <si>
    <t>LLF5J10</t>
  </si>
  <si>
    <t>LXL5J10</t>
  </si>
  <si>
    <t>LLF5J20</t>
  </si>
  <si>
    <t>LXL5J20</t>
  </si>
  <si>
    <t>Civilisation Langue A</t>
  </si>
  <si>
    <t>LLF5J30</t>
  </si>
  <si>
    <t>LXL6J5A</t>
  </si>
  <si>
    <t>LOLF5J01</t>
  </si>
  <si>
    <t>LLF5J60</t>
  </si>
  <si>
    <t>Matières d'application S5</t>
  </si>
  <si>
    <t>LLF5J6A</t>
  </si>
  <si>
    <t>LXL5J70</t>
  </si>
  <si>
    <t>LLF5J6B</t>
  </si>
  <si>
    <t>LXL5J7A2</t>
  </si>
  <si>
    <t>LLF5J6C</t>
  </si>
  <si>
    <t>LLF5J6D</t>
  </si>
  <si>
    <t>LXL5J60</t>
  </si>
  <si>
    <t>LOLF3JC0</t>
  </si>
  <si>
    <t>LL3Yi8</t>
  </si>
  <si>
    <t>LICENCE 3 LEA ANGLAIS-ESPAGNOL CHATEAUROUX</t>
  </si>
  <si>
    <t>LCLF5JC1</t>
  </si>
  <si>
    <t>LLF5JC</t>
  </si>
  <si>
    <t>Semestre 5 LEA ANGLAIS-ESPAGNOL CHATEAUROUX</t>
  </si>
  <si>
    <t>LXL5JESP</t>
  </si>
  <si>
    <t>LOLF5JC3</t>
  </si>
  <si>
    <t>LLF5J4C</t>
  </si>
  <si>
    <t>Langue B : Espagnol S5</t>
  </si>
  <si>
    <t>LLF5J4C1</t>
  </si>
  <si>
    <t>LXL5J3B1</t>
  </si>
  <si>
    <t>LLF5J4C2</t>
  </si>
  <si>
    <t>LXL5J3B2</t>
  </si>
  <si>
    <t>LLF5J4C3</t>
  </si>
  <si>
    <t>LXL5J4B</t>
  </si>
  <si>
    <t>LLF5J5C</t>
  </si>
  <si>
    <t>LXL5J5B2</t>
  </si>
  <si>
    <t>LOLF5JX0</t>
  </si>
  <si>
    <t>LL3Zi8</t>
  </si>
  <si>
    <t>LICENCE 3 LEA ANGLAIS-CHINOIS CHATEAUROUX</t>
  </si>
  <si>
    <t>LCLF5JX1</t>
  </si>
  <si>
    <t>LLF5JX</t>
  </si>
  <si>
    <t>Semestre 5 LEA ANGLAIS-CHINOIS CHATEAUROUX</t>
  </si>
  <si>
    <t>LXL5JCHI</t>
  </si>
  <si>
    <t>LOLF5JX3</t>
  </si>
  <si>
    <t>LLF5J4X</t>
  </si>
  <si>
    <t>Langue B : Chinois S5</t>
  </si>
  <si>
    <t>LLF5J4X1</t>
  </si>
  <si>
    <t>Composition 3 Chinois S5</t>
  </si>
  <si>
    <t>LXL5J3D1</t>
  </si>
  <si>
    <t>LLF5J4X2</t>
  </si>
  <si>
    <r>
      <rPr>
        <b/>
        <sz val="10"/>
        <color theme="1"/>
        <rFont val="Arial"/>
        <family val="2"/>
      </rPr>
      <t xml:space="preserve">Compréhension écrite Chinois S5 au lieu de </t>
    </r>
    <r>
      <rPr>
        <sz val="10"/>
        <color theme="1"/>
        <rFont val="Arial"/>
        <family val="2"/>
      </rPr>
      <t>Lecture de textes Chinois S5</t>
    </r>
  </si>
  <si>
    <t>LXL5J3D3</t>
  </si>
  <si>
    <t>LLF5J4X3</t>
  </si>
  <si>
    <t>Lexique Chinois S5</t>
  </si>
  <si>
    <t>LXL5J3D2</t>
  </si>
  <si>
    <t>LLF5J4X4</t>
  </si>
  <si>
    <t>Expression orale Chinois S5</t>
  </si>
  <si>
    <t>LXL5J4D1</t>
  </si>
  <si>
    <t>LLF5J5X</t>
  </si>
  <si>
    <t>Civilisation langue B : civilisation chinoise S5</t>
  </si>
  <si>
    <t>LXL5J5B3</t>
  </si>
  <si>
    <t>LOLF5JC1
LOLF5JX1</t>
  </si>
  <si>
    <t>LLF5JCP1
LLF5JXP1</t>
  </si>
  <si>
    <t>LOLF5J02</t>
  </si>
  <si>
    <t>LLF5J70</t>
  </si>
  <si>
    <t>UE spécialisation parcours commerce international S5</t>
  </si>
  <si>
    <t>BLOC / CHAPEAU</t>
  </si>
  <si>
    <t>LLF5J7A</t>
  </si>
  <si>
    <t>LXL5J7A1</t>
  </si>
  <si>
    <t>LLF5J7B</t>
  </si>
  <si>
    <t>LOLF5JC2
LOLF5JX2</t>
  </si>
  <si>
    <t>LLF5JCP2
LLF5JXP2</t>
  </si>
  <si>
    <t>PARCOURS MEEF 1er Degré</t>
  </si>
  <si>
    <t>LOLF5J03</t>
  </si>
  <si>
    <t>LLF5J80</t>
  </si>
  <si>
    <t>UE spécialisation parcours Enseignement du 1er degré S5</t>
  </si>
  <si>
    <t>LLF5MF1</t>
  </si>
  <si>
    <t xml:space="preserve">Psychologie et sociologie pour l’enseignement </t>
  </si>
  <si>
    <t>LXL5E6C
LXL5J7B1</t>
  </si>
  <si>
    <t>LLF5J8A</t>
  </si>
  <si>
    <t>Didactique de la maîtrise de la langue française</t>
  </si>
  <si>
    <t>LXL5J7B2</t>
  </si>
  <si>
    <t>UE SPECIALISATION</t>
  </si>
  <si>
    <t>2 écrits</t>
  </si>
  <si>
    <t>Semestre 6 LEA CHATEAUROUX</t>
  </si>
  <si>
    <t>LLF6JS02</t>
  </si>
  <si>
    <t>LXL6JS1</t>
  </si>
  <si>
    <t>LLF6J11</t>
  </si>
  <si>
    <t>LXL6J10</t>
  </si>
  <si>
    <t>LLF6J21</t>
  </si>
  <si>
    <t>LXL6J20</t>
  </si>
  <si>
    <t>LLF6J30</t>
  </si>
  <si>
    <t>LXL5J5A</t>
  </si>
  <si>
    <t>LOLF6J01</t>
  </si>
  <si>
    <t>LLF6J60</t>
  </si>
  <si>
    <t>Matières d'application S6</t>
  </si>
  <si>
    <t>LLF6J6A</t>
  </si>
  <si>
    <t>LXL6J7A</t>
  </si>
  <si>
    <t>LLF6J6B</t>
  </si>
  <si>
    <t>LXL5J7A3</t>
  </si>
  <si>
    <t>LLF6J6C</t>
  </si>
  <si>
    <t>LXL6J7D</t>
  </si>
  <si>
    <t>LCLF6JC1</t>
  </si>
  <si>
    <t>LLF6JC</t>
  </si>
  <si>
    <t>Semestre 6 LEA ANGLAIS-ESPAGNOL CHATEAUROUX</t>
  </si>
  <si>
    <t>LOLF6JC6</t>
  </si>
  <si>
    <t>LLF6J4C</t>
  </si>
  <si>
    <t>Langue B : Espagnol S6</t>
  </si>
  <si>
    <t>LLF6J4C4</t>
  </si>
  <si>
    <t>LXL6J3B1</t>
  </si>
  <si>
    <t>LLF6J4C5</t>
  </si>
  <si>
    <t>LXL6J3B2</t>
  </si>
  <si>
    <t>LLF6J4C3</t>
  </si>
  <si>
    <t>LXL6J4B</t>
  </si>
  <si>
    <t>LLF6J5C</t>
  </si>
  <si>
    <t>LXL6J5B2</t>
  </si>
  <si>
    <t>LCLF6JX1</t>
  </si>
  <si>
    <t>LLF6JX</t>
  </si>
  <si>
    <t>Semestre 6 LEA ANGLAIS-CHINOIS CHATEAUROUX</t>
  </si>
  <si>
    <t>LOLF6JX6</t>
  </si>
  <si>
    <t>LLF6J4X</t>
  </si>
  <si>
    <t>Langue B : Chinois S6</t>
  </si>
  <si>
    <t>LLF6J4X5</t>
  </si>
  <si>
    <t>Composition 4 chinois S6</t>
  </si>
  <si>
    <t>LXL6J3D1</t>
  </si>
  <si>
    <t>LUO Xialoliang</t>
  </si>
  <si>
    <t>15</t>
  </si>
  <si>
    <t xml:space="preserve">Apprentissage des expressions grammaticales de japonais niveau intermédiaire à partir du manuel Chûkyû e ikô deuxième édition. </t>
  </si>
  <si>
    <t>LLF6J4X2</t>
  </si>
  <si>
    <r>
      <rPr>
        <b/>
        <sz val="10"/>
        <color theme="1"/>
        <rFont val="Arial"/>
        <family val="2"/>
      </rPr>
      <t>Compréhension écrite chinois S6 au lieu de</t>
    </r>
    <r>
      <rPr>
        <sz val="10"/>
        <color theme="1"/>
        <rFont val="Arial"/>
        <family val="2"/>
      </rPr>
      <t xml:space="preserve"> Lecture de textes chinois S6</t>
    </r>
  </si>
  <si>
    <t>LXL6J3D3</t>
  </si>
  <si>
    <t>30 min ou 1h</t>
  </si>
  <si>
    <t>Lecture et traduction de textes.</t>
  </si>
  <si>
    <t>LLF6J4X3</t>
  </si>
  <si>
    <t>Lexique chinois S6</t>
  </si>
  <si>
    <t>LXL6J3D2</t>
  </si>
  <si>
    <t xml:space="preserve">Apprentissage de 180 caractères chinois et des mots de vocabulaire qui s’y rattachent. </t>
  </si>
  <si>
    <t>LLF6J4X4</t>
  </si>
  <si>
    <t>Expression orale Chinois S6</t>
  </si>
  <si>
    <t>LXL6J4D1</t>
  </si>
  <si>
    <t>Exercices d’expression orale de niveau intermédiaire à partir de matériaux fournis par le professeur.</t>
  </si>
  <si>
    <t>LLF6J5X1</t>
  </si>
  <si>
    <t>Civilisation langue B : civilisation chinoise S6</t>
  </si>
  <si>
    <t>LXL6J5B3</t>
  </si>
  <si>
    <t>Joseph CIAUDO</t>
  </si>
  <si>
    <t>Fiche synthétique (30%)+ oral (30%)+ écrit (40%)
écrit 2h00 + oral 30 min</t>
  </si>
  <si>
    <t>Histoire politique et économique de la Chine</t>
  </si>
  <si>
    <t>LOLF6JC4
LOLF6JX4</t>
  </si>
  <si>
    <t>LLF6JCP1
LLF6JXP1</t>
  </si>
  <si>
    <t>PARCOURS COMMERCE INTERNATIONAL (CI) S6</t>
  </si>
  <si>
    <t>LOLF6J3C
LOLF6J3X</t>
  </si>
  <si>
    <t>LLF6JTE1
LLF6JTX1</t>
  </si>
  <si>
    <t>Enseignements Théoriques S6 PARC. COMMERCE INTERNATIONAL</t>
  </si>
  <si>
    <t>LOLF6J02</t>
  </si>
  <si>
    <t>LLF6J70</t>
  </si>
  <si>
    <t>UE spécialisation parcours commerce international S6</t>
  </si>
  <si>
    <t>LLF6J7A</t>
  </si>
  <si>
    <t>LXL6J7C
LXL6J7C1</t>
  </si>
  <si>
    <t>LLF6J7B</t>
  </si>
  <si>
    <t>LXL6J7B</t>
  </si>
  <si>
    <t>LOLF6JC5
LOLF6JX5</t>
  </si>
  <si>
    <t>LLF6JCP2
LLF6JXP2</t>
  </si>
  <si>
    <t>LOLF6J4C
LOLF6J4X</t>
  </si>
  <si>
    <t>LLF6JTE2
LLF6JTX2</t>
  </si>
  <si>
    <t xml:space="preserve">Enseignements Théoriques S6 parc. MEEF 1er Degré </t>
  </si>
  <si>
    <t>LOLF6J03</t>
  </si>
  <si>
    <t>LLF6J80</t>
  </si>
  <si>
    <t>UE spécialisation parcours MEEF 1 - Enseignement du 1er degré S6</t>
  </si>
  <si>
    <t>LLF6J8A</t>
  </si>
  <si>
    <t>Mathématiques pour les étudiants orientés vers le premier degré</t>
  </si>
  <si>
    <t>LXL6J7H</t>
  </si>
  <si>
    <t>TEMPLEREAU Patrick</t>
  </si>
  <si>
    <t>25 et 70</t>
  </si>
  <si>
    <t>LLF6J8B</t>
  </si>
  <si>
    <t>Technique d'écriture : apprentissage de la méthodologie de la note de synthèse, de l'analyse de corpus et du commentaire</t>
  </si>
  <si>
    <t>LXL6J7F</t>
  </si>
  <si>
    <t>RENARD Cyrille</t>
  </si>
  <si>
    <t>70 et 09</t>
  </si>
  <si>
    <t>PORTAIL LEA - LLCER Anglais/Espagnol</t>
  </si>
  <si>
    <t>Langue A</t>
  </si>
  <si>
    <t>STRUCTURE ET PRATIQUE DE L'ANGLAIS</t>
  </si>
  <si>
    <t>Syntaxe (Expression et compréhension écrite)</t>
  </si>
  <si>
    <t>Grammaire</t>
  </si>
  <si>
    <t>Phonétique</t>
  </si>
  <si>
    <t>STRUCTURE ET PRATIQUE DE LA LANGUE B</t>
  </si>
  <si>
    <t>Langue B (au choix)</t>
  </si>
  <si>
    <t>ESPAGNOL</t>
  </si>
  <si>
    <t>Version</t>
  </si>
  <si>
    <t>ALLEMAND</t>
  </si>
  <si>
    <t>Traduction</t>
  </si>
  <si>
    <t>Expression orale et écrite</t>
  </si>
  <si>
    <t>JAPONAIS</t>
  </si>
  <si>
    <t>Lexique et kanji</t>
  </si>
  <si>
    <t>CHINOIS</t>
  </si>
  <si>
    <t>Lexique</t>
  </si>
  <si>
    <t>Civilisation et monde contemporain</t>
  </si>
  <si>
    <t>Langue A (obligatoire)</t>
  </si>
  <si>
    <t>Civilisation anglophone: méthodologie</t>
  </si>
  <si>
    <t>Civilisation allemande</t>
  </si>
  <si>
    <t>Civilisation hispanique</t>
  </si>
  <si>
    <t>Civilisation japonaise</t>
  </si>
  <si>
    <t>Civilisation chinoise</t>
  </si>
  <si>
    <t>Monde/renforcement</t>
  </si>
  <si>
    <t>L'Anglais dans les Médias</t>
  </si>
  <si>
    <t>Renforcement langue japonaise 1</t>
  </si>
  <si>
    <t>Renforcement langue chinoise</t>
  </si>
  <si>
    <t>Droit et économie</t>
  </si>
  <si>
    <t>Actualité économique</t>
  </si>
  <si>
    <t>Langue, littérature et culture populaire</t>
  </si>
  <si>
    <t>Langue, littérature, culture-Anglais</t>
  </si>
  <si>
    <t>Texte, scène, écran (GB)</t>
  </si>
  <si>
    <t>Méthodologie littéraire (Intro Etudes Litt) (GB)</t>
  </si>
  <si>
    <t>Langue, littérature, culture-Espagnol</t>
  </si>
  <si>
    <t>Texte, scène, écran (ESP)</t>
  </si>
  <si>
    <t>Méthodologie littéraire (ESP)</t>
  </si>
  <si>
    <t>Liste de lecture</t>
  </si>
  <si>
    <t>0,5/etudiant</t>
  </si>
  <si>
    <t>Renforcement langue japonaise 2</t>
  </si>
  <si>
    <t>PORTAIL LEA - SDL</t>
  </si>
  <si>
    <t>Langue A: structure et pratique de l'anglais</t>
  </si>
  <si>
    <t>grammaire</t>
  </si>
  <si>
    <t>traduction</t>
  </si>
  <si>
    <t>espagnol</t>
  </si>
  <si>
    <t>expression orale</t>
  </si>
  <si>
    <t>thème grammatical</t>
  </si>
  <si>
    <t>initiation à la traduction</t>
  </si>
  <si>
    <t>allemand</t>
  </si>
  <si>
    <t>expression écrite et orale</t>
  </si>
  <si>
    <t>grammaire 1</t>
  </si>
  <si>
    <t>Economie et communication</t>
  </si>
  <si>
    <t>Langage économique et médias</t>
  </si>
  <si>
    <t>introduction à la linguistique</t>
  </si>
  <si>
    <t>de la grammaire à la syntaxe</t>
  </si>
  <si>
    <t>7</t>
  </si>
  <si>
    <t>lexicologie</t>
  </si>
  <si>
    <t>PORTAIL LEA - LLCE Anglais/Espagnol</t>
  </si>
  <si>
    <t>10</t>
  </si>
  <si>
    <t>Compréhension et expression orales</t>
  </si>
  <si>
    <t>Compréhension et expression orales anglais</t>
  </si>
  <si>
    <t>Compréhension et expression orales espagnol</t>
  </si>
  <si>
    <t>Compréhension et expression orales allemand</t>
  </si>
  <si>
    <t>Compréhension et expression orales japonais</t>
  </si>
  <si>
    <t>Compréhension et expression orales chinois</t>
  </si>
  <si>
    <t>civilisation hispanique</t>
  </si>
  <si>
    <t>civilisation allemande</t>
  </si>
  <si>
    <t>civilisation japonaise</t>
  </si>
  <si>
    <t>civilisation chinoise</t>
  </si>
  <si>
    <t>Expression française</t>
  </si>
  <si>
    <t>grammaire et expression françaises</t>
  </si>
  <si>
    <t>Spécialisation LEA</t>
  </si>
  <si>
    <t xml:space="preserve">Langue A: anglais (obligatoire) </t>
  </si>
  <si>
    <t>grammaire et expression écrite</t>
  </si>
  <si>
    <t>expression écrite</t>
  </si>
  <si>
    <t>japonais</t>
  </si>
  <si>
    <t>lexique et kanji</t>
  </si>
  <si>
    <t>renforcement langue japonaise 3</t>
  </si>
  <si>
    <t>chinois</t>
  </si>
  <si>
    <t>lexique</t>
  </si>
  <si>
    <t>renforcement langue chinoise</t>
  </si>
  <si>
    <t>Matières d'application</t>
  </si>
  <si>
    <t>introduction au management</t>
  </si>
  <si>
    <t>introduction à l'économie générale</t>
  </si>
  <si>
    <t>Spécialisation LLCER espagnol</t>
  </si>
  <si>
    <t>Pratique et structure de la langue</t>
  </si>
  <si>
    <t>thème</t>
  </si>
  <si>
    <t>version</t>
  </si>
  <si>
    <t>Littérature</t>
  </si>
  <si>
    <t>littérature espagnole</t>
  </si>
  <si>
    <t>littérature latino-américaine</t>
  </si>
  <si>
    <t>Initiation à l'étude iconographique</t>
  </si>
  <si>
    <t>civilisation espagnole</t>
  </si>
  <si>
    <t>Spécialisation LLCER anglais</t>
  </si>
  <si>
    <t>syntaxe langue</t>
  </si>
  <si>
    <t>interaction orale et phonétique</t>
  </si>
  <si>
    <t>grammaire et traduction</t>
  </si>
  <si>
    <t>traduction journalistique</t>
  </si>
  <si>
    <t>civilisation GB</t>
  </si>
  <si>
    <t>civilisation US</t>
  </si>
  <si>
    <t>lecture et analyse littéraire</t>
  </si>
  <si>
    <t>liste lecture 2</t>
  </si>
  <si>
    <t>lecture de films contemporains</t>
  </si>
  <si>
    <t>anglais</t>
  </si>
  <si>
    <t>phonétique</t>
  </si>
  <si>
    <t>Langue A : anglais (obligatoire)</t>
  </si>
  <si>
    <t>grammaire 2</t>
  </si>
  <si>
    <t>matières d'application</t>
  </si>
  <si>
    <t>Spécialisation SDL</t>
  </si>
  <si>
    <t xml:space="preserve">diversité des langues </t>
  </si>
  <si>
    <t>langage et communication</t>
  </si>
  <si>
    <t>normes et variations</t>
  </si>
  <si>
    <t>orthophonie</t>
  </si>
  <si>
    <t>atelier d'écriture ou LSF</t>
  </si>
  <si>
    <t>20 (30 LSF)</t>
  </si>
  <si>
    <t>langue vivante</t>
  </si>
  <si>
    <t>LICENCE 2 LEA ORLEANS</t>
  </si>
  <si>
    <t>Semestre 3 LEA ORLEANS</t>
  </si>
  <si>
    <t>LOLA3J01</t>
  </si>
  <si>
    <t>LLA3J10</t>
  </si>
  <si>
    <t>Grammaire et traduction Anglais S3</t>
  </si>
  <si>
    <t>LOL3J10</t>
  </si>
  <si>
    <t>LLA3J1A</t>
  </si>
  <si>
    <t>Grammaire anglaise S3</t>
  </si>
  <si>
    <t>LOL3J1A</t>
  </si>
  <si>
    <r>
      <t xml:space="preserve">100% 
</t>
    </r>
    <r>
      <rPr>
        <strike/>
        <sz val="10"/>
        <color rgb="FFFF0000"/>
        <rFont val="Arial"/>
        <family val="2"/>
      </rPr>
      <t>50%50%</t>
    </r>
  </si>
  <si>
    <t>Ce TD porte sur trois points de grammaire : l'expression de l'obligation, les reprises par auxiliaires, et la distinction entre infinitf et gérondif dans les structures verbales. Le travail comporte des exercices de thème grammatical et thème à partir d'articles de presse.</t>
  </si>
  <si>
    <t>LLA3J1B</t>
  </si>
  <si>
    <t>Version Anglais S3</t>
  </si>
  <si>
    <t>LOL3J1B</t>
  </si>
  <si>
    <t>Entraînement à la traduction de l'anglais vers le français à partir de textes essentiellement journalistiques.</t>
  </si>
  <si>
    <t>LOLA3J02</t>
  </si>
  <si>
    <t>LLA3J20</t>
  </si>
  <si>
    <t>Expression écrite et orale : Anglais S3 (libellé court = Expression Anglais S3)</t>
  </si>
  <si>
    <t>LOL3J20</t>
  </si>
  <si>
    <t>LLA3J2A</t>
  </si>
  <si>
    <t>Expression et compréhension orales Anglais S3 (libellé court = Expression orale  Anglais S3)</t>
  </si>
  <si>
    <t>LOL3J2A</t>
  </si>
  <si>
    <t>GALLET Elodie</t>
  </si>
  <si>
    <t>Pratique de l’oral à travers différentes activités proposées par l’enseignant.</t>
  </si>
  <si>
    <t>LLA3J2B</t>
  </si>
  <si>
    <t>Expression écrite Anglais S3</t>
  </si>
  <si>
    <t>LOL3J2B</t>
  </si>
  <si>
    <t>Ce TD a pour objectif de faire progresser l'expression écrite des étudiants à travers l'étude de documents spécifiques (political cartoons, graphiques, synthèse de documents divers, etc.). L'accent est mis également sur la méthodologie d'analyse de ces différents supports.</t>
  </si>
  <si>
    <t>LLA3J30</t>
  </si>
  <si>
    <t>Civilisation langue A : civilisation américaine S3 (libellé court = Civilisation US S3)</t>
  </si>
  <si>
    <t>LOL3J5A</t>
  </si>
  <si>
    <t>BENAYADA Kamila</t>
  </si>
  <si>
    <t>Nous étudierons les institutions américaines depuis l'indépendance du pays, en voyant leur évolution au cours de l'histoire.</t>
  </si>
  <si>
    <t>LOLA3J03</t>
  </si>
  <si>
    <t>LLA3J70</t>
  </si>
  <si>
    <t>Matières d'application S3</t>
  </si>
  <si>
    <t>LLA3J7A1</t>
  </si>
  <si>
    <t>Informatique d'entreprise 1</t>
  </si>
  <si>
    <t>LOL3J6B</t>
  </si>
  <si>
    <r>
      <rPr>
        <b/>
        <strike/>
        <sz val="10"/>
        <color rgb="FFFF0000"/>
        <rFont val="Arial"/>
        <family val="2"/>
      </rPr>
      <t>18</t>
    </r>
    <r>
      <rPr>
        <b/>
        <sz val="10"/>
        <color rgb="FFFF0000"/>
        <rFont val="Arial"/>
        <family val="2"/>
      </rPr>
      <t xml:space="preserve">
12</t>
    </r>
  </si>
  <si>
    <t>épreuve pratique + QCM</t>
  </si>
  <si>
    <t>Le programme de cet enseignement est essentiellement basé sur l'acquisition des fonctionnalités avancées d'un logiciel de traitement de texte (par exemple : notes de bas de pages, sommaire, index, styles, formulaires, insertion d'objets, liens…) tout en confortant les acquis généraux liés à l'usage d'un ordinateur (réseau, archive...).
1- Réalisation des documents courts (CV, lettre administrative...).
2- Elaboration de documents complexes et structurés (compte rendu, rapport, mémoire, bibliographie...).
3- Maîtrise des fonctionnalités nécessaires à la structuration de documents complexes (notes de bas de pages, sommaire, index, styles...).
4- Intégration d'informations (image, fichiers, graphiques...).
5- Réalisation des documents hypermédias intégrant textes, sons, images fixes et animées et liens internes et externes. Réalisation de documents collaboratifs.
6- Réalisation de diaporamas électroniques qui accompagnent et facilitent la compréhension d'un texte.
7- Réalisation de pages Web et utilisation de logiciels dédiés à la création des sites.
8- Sauvegarde, sécurisation, archivage des données en local et en réseau.</t>
  </si>
  <si>
    <t>LLA3J7B</t>
  </si>
  <si>
    <t>Droit commercial et des sociétés</t>
  </si>
  <si>
    <t>LOL3JJ1
LOL3BJ1
LOL3CJ1</t>
  </si>
  <si>
    <t>KASWENGI Joseph</t>
  </si>
  <si>
    <t>L'organisation du commerce (le commerçant, le fonds de commerce).
La constitution d'une société.
Les types de sociétés.
Les actes civils et actes de commerce, le commerçant, le fonds de commerce et les opérations sur le fonds de commerce, le bail commercial, la prestation de services, les contrats de distribution, les principales sociétés commerciales (notion, forme, constitution, fonctionnement), initiation aux instruments de paiement, initiation au financement des entreprises pour leurs opérations nationales et internationales.</t>
  </si>
  <si>
    <t>LLA3J7C</t>
  </si>
  <si>
    <t>Economie internationale</t>
  </si>
  <si>
    <t>LOL3JJ2
LOL3BJ2
LOL3CJ2</t>
  </si>
  <si>
    <t>A partir des connaissances d'économie générale acquises en L1, le champ d'étude est étendu au domaine international :
- analyse de l'évolution des échanges internationaux à travers les époques
- les théories des échanges internationaux
- libre-échange et protectionnisme
- les A.C.R. et le développement des échanges régionaux
- le phénomène de multinationalisation
- les comptes extérieurs de la nation</t>
  </si>
  <si>
    <t>LLA3J7D</t>
  </si>
  <si>
    <t>LOL4J60
LLA4J7B</t>
  </si>
  <si>
    <t>Langue B : choix Allemand / Espagnol / Japonais / Chinois (rentrée 2020)</t>
  </si>
  <si>
    <t>LOLA2JA0</t>
  </si>
  <si>
    <t>LL2Ai8</t>
  </si>
  <si>
    <t>LICENCE 2 LEA ANGLAIS/ALLEMAND ORLEANS</t>
  </si>
  <si>
    <t>LCLA3JA1</t>
  </si>
  <si>
    <t>LLA3JA</t>
  </si>
  <si>
    <t>Semestre 3 LEA ANGLAIS/ALLEMAND</t>
  </si>
  <si>
    <t>LOL3JALL</t>
  </si>
  <si>
    <t>LOLA3JA7</t>
  </si>
  <si>
    <t>LLA3J4A</t>
  </si>
  <si>
    <t>Grammaire et traduction : Allemand S3</t>
  </si>
  <si>
    <t>LOL3J3A</t>
  </si>
  <si>
    <t>LLA3J4A1</t>
  </si>
  <si>
    <t>Grammaire allemande S3</t>
  </si>
  <si>
    <t>LOL3J3A1</t>
  </si>
  <si>
    <t>Programme en L2 :
- le plus-que-parfait
- l'emploi des modes et des temps
- le passif avec sein
- le subjonctif I et II
- le discours indirect
- les subordonnées
- les pronoms réfléchis
- l'usage de la virgule en allemand
- rappel des verbes irréguliers et ajout d'autres exemples.
Niveau cible du CECRL : B2.1</t>
  </si>
  <si>
    <t>LLA3J4A2</t>
  </si>
  <si>
    <t>Traduction Allemand S3</t>
  </si>
  <si>
    <t>LOL3J3A2</t>
  </si>
  <si>
    <t>Expression écrite et orale : Allemand S3</t>
  </si>
  <si>
    <t>LLA3J5A</t>
  </si>
  <si>
    <t>Expression écrite et orale langue B : Allemand S3</t>
  </si>
  <si>
    <t>LOL3J4A1</t>
  </si>
  <si>
    <t>écrit 1h30 et oral 15 min</t>
  </si>
  <si>
    <t>2h écrit et oral de 15 min</t>
  </si>
  <si>
    <t>Expression orale : s'exprimer de manière détaillée et organisée sur une gamme étendue de sujets relatifs à ses domaines d'intérêt ou de connaissance.
Expression écrite : écrire des textes clairs et détaillés sur une gamme étendue de sujets relatifs à son domaine d'intérêt en fasant la synthèse et l'évaluation d'informations et d'arguments empruntés à des sources diverses. Le débat. Le vocabulaire de l'université et des études, des différentes possibilités de trouver un logement, etc.
Niveau cible du CECRL : B2.</t>
  </si>
  <si>
    <t>Civilisation Langue B</t>
  </si>
  <si>
    <t>LLA3J6A</t>
  </si>
  <si>
    <t>Civilisation langue B : civilisation des pays germanophones S3</t>
  </si>
  <si>
    <t>LOL3J5B1</t>
  </si>
  <si>
    <t>Ce cours vise à explorer différents aspects des réalités politiques, économiques et culturelles des pays germanophones. Les thématiques abordés au semestre 3 incluent l'organisation territoriale, les systèmes politiques et les paysages médiatiques en Allemagne, en Autriche et en Suisse. Des comparaisons systématiques avec la France permettront de saisir les spécificités de chaque pays étudié.</t>
  </si>
  <si>
    <t>LOLA2N0</t>
  </si>
  <si>
    <t>LL2Ni8</t>
  </si>
  <si>
    <t>LICENCE 2 LEA ANGLAIS/ALLEMAND
PARCOURS LANGUES, COMMUNICATION et COMMERCE EUROPEENS (DOUBLE CURSUS FRANCO-ALLEMAND SIEGEN)</t>
  </si>
  <si>
    <t>LOLA3N01</t>
  </si>
  <si>
    <t>LLA3N01</t>
  </si>
  <si>
    <t>Semestre 3 LEA ANGLAIS/ALLEMAND 
PARCOURS LANGUES, COMMUNICATION et COMMERCE EUROPEENS (DOUBLE CURSUS FRANCO-ALLEMAND SIEGEN)</t>
  </si>
  <si>
    <t>LOL3JPA1
LOL3JPA2</t>
  </si>
  <si>
    <t>TRONC COMMUN SIEGEN</t>
  </si>
  <si>
    <t>LLA3H7B</t>
  </si>
  <si>
    <t>Introduction aux théories de la communication</t>
  </si>
  <si>
    <t>LOL4H8A</t>
  </si>
  <si>
    <t>L2 SDL parc. LSF, L2 LEA ANG/ALLD parc. Siegen</t>
  </si>
  <si>
    <t>15-20mn</t>
  </si>
  <si>
    <t>Ce cours aborde les principales théorie de la communication (théorie de l'information, approches psychosociales systémiques, sociologie des médias…) ainsi que les différents types de communication (communication verbale et non verbale, communication par l'image, communication de masse...) en s'appuyant sur l'analyse de nombreux documents multimédias (articles, photos, publicités, extraits de films, discours médiatique, ...).</t>
  </si>
  <si>
    <t>LCLA3N01</t>
  </si>
  <si>
    <t>LLA3N10</t>
  </si>
  <si>
    <t>Choix UE spécialisation parcours franco-Allemand S3</t>
  </si>
  <si>
    <t>LOLA3N04</t>
  </si>
  <si>
    <t>LLA3JPA1</t>
  </si>
  <si>
    <t>Parcours étudiants Français Semestre 3 L2 LEA SIEGEN</t>
  </si>
  <si>
    <t>LOLA3N05</t>
  </si>
  <si>
    <t>LLA3N40</t>
  </si>
  <si>
    <t>Grammaire et traduction : Allemand S3 SIEGEN</t>
  </si>
  <si>
    <t>LCLA3N02</t>
  </si>
  <si>
    <t>LLA3J4AA</t>
  </si>
  <si>
    <t>Choix Grammaire allemande S3 / Allemand économique S5</t>
  </si>
  <si>
    <t>LOLA3N02</t>
  </si>
  <si>
    <t>LLA3JPA2</t>
  </si>
  <si>
    <t>Parcours étudiants Allemand Semestre 3  L2 LEA SIEGEN</t>
  </si>
  <si>
    <t>LCLA3N03</t>
  </si>
  <si>
    <t>LLA3N20</t>
  </si>
  <si>
    <t>Choix Français langue étrangère 1 S3 (soumis à avis pédagogique)</t>
  </si>
  <si>
    <t>LLA3JAA1</t>
  </si>
  <si>
    <t>Français écrit S3</t>
  </si>
  <si>
    <t>LOL3JAA6</t>
  </si>
  <si>
    <t>choix UE spécialisation</t>
  </si>
  <si>
    <t>IDF</t>
  </si>
  <si>
    <t>session unique - statut RSE impossible</t>
  </si>
  <si>
    <t>LLA3JAA2</t>
  </si>
  <si>
    <t>Français oral S3</t>
  </si>
  <si>
    <t>LOL3JAA7</t>
  </si>
  <si>
    <t>LLA3JAA3</t>
  </si>
  <si>
    <t>Grammaire française S3</t>
  </si>
  <si>
    <t>LOL3JAA8</t>
  </si>
  <si>
    <t>LLA3JAA4</t>
  </si>
  <si>
    <t>Méthodologie universitaire S3</t>
  </si>
  <si>
    <t>LOL3JAA9</t>
  </si>
  <si>
    <t>LOLA2JC0</t>
  </si>
  <si>
    <t>LL2Ei8</t>
  </si>
  <si>
    <t>LICENCE 2 LEA ANGLAIS/ESPAGNOL ORLEANS</t>
  </si>
  <si>
    <t>LCLA3JC1</t>
  </si>
  <si>
    <t>LLA3JC</t>
  </si>
  <si>
    <t>Semestre 3 LEA ANGLAIS/ESPAGNOL</t>
  </si>
  <si>
    <t>LOL3JESP</t>
  </si>
  <si>
    <t>LOLA3JC6</t>
  </si>
  <si>
    <t>LLA3J4C</t>
  </si>
  <si>
    <t>Grammaire et traduction : Espagnol S3</t>
  </si>
  <si>
    <t>LOL3J3B</t>
  </si>
  <si>
    <t>LLA3J4C1</t>
  </si>
  <si>
    <t>Thème Espagnol S3</t>
  </si>
  <si>
    <t>LOL3J3B1</t>
  </si>
  <si>
    <t>Entraînement à la traduction du français vers l’espagnol de textes journalistiques.</t>
  </si>
  <si>
    <t>LLA3J4C2</t>
  </si>
  <si>
    <t>Version Espagnol S3</t>
  </si>
  <si>
    <t>LOL3J3B2</t>
  </si>
  <si>
    <t>FOURNIE-CHABOCHE Sylvie</t>
  </si>
  <si>
    <t>Entraînement à la traduction de l'espagnol vers le français de textes écrits dans une langue courante actuelle (textes journalistiques, publicités, etc.).</t>
  </si>
  <si>
    <t>LOLA3JC7</t>
  </si>
  <si>
    <t>LLA3J5C</t>
  </si>
  <si>
    <t>Expression écrite et orale langue B : Espagnol S3</t>
  </si>
  <si>
    <t>LOL3J4B</t>
  </si>
  <si>
    <t>LLA3J5C1</t>
  </si>
  <si>
    <t>Expression et compréhension orales Espagnol S3 (libellé court = Expression orale Espagnol S3)</t>
  </si>
  <si>
    <t>LOL3J4B2</t>
  </si>
  <si>
    <t>LLA3J5C2</t>
  </si>
  <si>
    <t>Expression écrite Espagnol S3</t>
  </si>
  <si>
    <t>LOL3J4B1</t>
  </si>
  <si>
    <t>Entraînement à la rédaction en langue espagnole.</t>
  </si>
  <si>
    <t>LLA3J6C</t>
  </si>
  <si>
    <t>Civilisation langue B : civilisation espagnole S3</t>
  </si>
  <si>
    <t>LOL3J5B2</t>
  </si>
  <si>
    <t>Connaissance des principales évolutions historiques en Espagne de 1898 à 1975. Etude de l'évolution politique, les conflits et leur portée pour l'Espagne et pour l'Europe.</t>
  </si>
  <si>
    <t>LOLA2JN0</t>
  </si>
  <si>
    <t>LL2Ji8</t>
  </si>
  <si>
    <t>LICENCE 2 LEA ANGLAIS/JAPONAIS ORLEANS</t>
  </si>
  <si>
    <t>LCLA3JN1</t>
  </si>
  <si>
    <t>LLA3JN</t>
  </si>
  <si>
    <t>Semestre 3 LEA ANGLAIS/JAPONAIS</t>
  </si>
  <si>
    <t>LOL3JJAP</t>
  </si>
  <si>
    <t>LOLA3JN7</t>
  </si>
  <si>
    <t>LLA3J4N</t>
  </si>
  <si>
    <t>Grammaire et Lexique Japonais S3</t>
  </si>
  <si>
    <t>LOL3J3C</t>
  </si>
  <si>
    <t>LLA3J4N1</t>
  </si>
  <si>
    <t>Grammaire japonaise S3</t>
  </si>
  <si>
    <t>LOL3J3C1</t>
  </si>
  <si>
    <t>L2 LEA + DU JAPONAIS</t>
  </si>
  <si>
    <r>
      <t>Apprentissage des règles grammaticales de base de la langue japonaise et exercices d'application à partir du</t>
    </r>
    <r>
      <rPr>
        <i/>
        <sz val="10"/>
        <color theme="1"/>
        <rFont val="Arial"/>
        <family val="2"/>
      </rPr>
      <t xml:space="preserve"> Minna no Nihongo II</t>
    </r>
    <r>
      <rPr>
        <sz val="10"/>
        <color theme="1"/>
        <rFont val="Arial"/>
        <family val="2"/>
      </rPr>
      <t>.</t>
    </r>
  </si>
  <si>
    <t>LLA3J4N2</t>
  </si>
  <si>
    <t>Lexique et kanji japonais S3</t>
  </si>
  <si>
    <t>LOL3J3C2</t>
  </si>
  <si>
    <r>
      <rPr>
        <strike/>
        <sz val="10"/>
        <color rgb="FFFF0000"/>
        <rFont val="Arial"/>
        <family val="2"/>
      </rPr>
      <t>50%CC50%C</t>
    </r>
    <r>
      <rPr>
        <sz val="10"/>
        <color rgb="FFFF0000"/>
        <rFont val="Arial"/>
        <family val="2"/>
      </rPr>
      <t>T
100%</t>
    </r>
  </si>
  <si>
    <r>
      <rPr>
        <strike/>
        <sz val="10"/>
        <color rgb="FFFF0000"/>
        <rFont val="Arial"/>
        <family val="2"/>
      </rPr>
      <t>Mixte</t>
    </r>
    <r>
      <rPr>
        <sz val="10"/>
        <color rgb="FFFF0000"/>
        <rFont val="Arial"/>
        <family val="2"/>
      </rPr>
      <t xml:space="preserve">
CC</t>
    </r>
  </si>
  <si>
    <t>Apprentissage de 200 caractères chinois et des mots de vocabulaire qui s’y rattachent.</t>
  </si>
  <si>
    <t>LLA3J4N4</t>
  </si>
  <si>
    <r>
      <t>Traduction</t>
    </r>
    <r>
      <rPr>
        <strike/>
        <sz val="10"/>
        <color theme="1"/>
        <rFont val="Arial"/>
        <family val="2"/>
      </rPr>
      <t xml:space="preserve"> </t>
    </r>
    <r>
      <rPr>
        <sz val="10"/>
        <color theme="1"/>
        <rFont val="Arial"/>
        <family val="2"/>
      </rPr>
      <t>Japonais S3</t>
    </r>
  </si>
  <si>
    <t>LOL3J3C3</t>
  </si>
  <si>
    <t>CT = 1h30</t>
  </si>
  <si>
    <t>LLA3J5N</t>
  </si>
  <si>
    <t>Expression orale Japonais S3</t>
  </si>
  <si>
    <t>LOL3J4C1</t>
  </si>
  <si>
    <r>
      <t xml:space="preserve">Exercices oraux de base à partir du </t>
    </r>
    <r>
      <rPr>
        <i/>
        <sz val="10"/>
        <color theme="1"/>
        <rFont val="Arial"/>
        <family val="2"/>
      </rPr>
      <t>Minna no nihongo II</t>
    </r>
    <r>
      <rPr>
        <sz val="10"/>
        <color theme="1"/>
        <rFont val="Arial"/>
        <family val="2"/>
      </rPr>
      <t xml:space="preserve">.
</t>
    </r>
  </si>
  <si>
    <t>LLA3J6N</t>
  </si>
  <si>
    <t>Civilisation japonaise S3</t>
  </si>
  <si>
    <t>LOL3J5B3</t>
  </si>
  <si>
    <t>QCM plateforme EXAMS</t>
  </si>
  <si>
    <t>Histoire du Japon du 18e siècle jusqu’à la fin de la Première Guerre mondiale.</t>
  </si>
  <si>
    <t>LOLA2JX0</t>
  </si>
  <si>
    <t>LL2KI8</t>
  </si>
  <si>
    <t>LICENCE 2 LEA ANGLAIS/CHINOIS ORLEANS</t>
  </si>
  <si>
    <t>Nouveauté 2020/2021</t>
  </si>
  <si>
    <t>LCLA3JX1</t>
  </si>
  <si>
    <t>LLA3JX</t>
  </si>
  <si>
    <t>Semestre 3 LEA ANGLAIS/CHINOIS</t>
  </si>
  <si>
    <t>LLF3JX</t>
  </si>
  <si>
    <t>LOLA3JX6</t>
  </si>
  <si>
    <t>LLA3J4X</t>
  </si>
  <si>
    <t>LLA3J4X1</t>
  </si>
  <si>
    <t xml:space="preserve">Rédaction de textes courts avec des structures grammaticales simples. </t>
  </si>
  <si>
    <t>LLA3J4X2</t>
  </si>
  <si>
    <t xml:space="preserve">Analyse de textes en chinois et leur traduction en français. </t>
  </si>
  <si>
    <t>LLA3J4X3</t>
  </si>
  <si>
    <t>Apprentissage de la grammaire et des exercices d’application.</t>
  </si>
  <si>
    <t>LLA3J5X</t>
  </si>
  <si>
    <t>Compréhension orale à partir d'enregistrements pédagogiques et mise en situation de conversations en chinois.</t>
  </si>
  <si>
    <t>LLA3J6X</t>
  </si>
  <si>
    <t>Civilisation chinoise S3</t>
  </si>
  <si>
    <t>Histoire de la Chine du 18e siècle jusqu’à la fin de la Première Guerre mondiale.</t>
  </si>
  <si>
    <t>PARCOURS AU CHOIX</t>
  </si>
  <si>
    <t>LOLA3JA1
LOLA3JC1
LOLA3JN1
LOLA3JX1</t>
  </si>
  <si>
    <t>LLA3JAP1
LLA3JCP1
LLA3JNP1
LLA3JXP1</t>
  </si>
  <si>
    <t>PARCOURS COMMERCE INTERNATIONA (CI) S3</t>
  </si>
  <si>
    <t>O</t>
  </si>
  <si>
    <t>LOLA3J04</t>
  </si>
  <si>
    <t>LLA3J80</t>
  </si>
  <si>
    <t>LLA3J8A</t>
  </si>
  <si>
    <t xml:space="preserve">Achat, vente, négociation commerciale </t>
  </si>
  <si>
    <t>L2 LEA et LLCER parc. Commerce international, L2 LEA ANG/ALLD Siegen</t>
  </si>
  <si>
    <t>Dans un environnement des affaires mondialisé et sans cesse dépendant des changements permanents, ce cours examine, dans le contexte du commerce B to B, la gestion des achats, des ventes ainsi que les outils de la négociation commerciale. Les applications font des approfondissements sur les interactions et facteurs-clés de succès qui contribuent à assurer la performance d'une organisation, entreprise, ou équipe commerciale tant au niveau national qu'international.</t>
  </si>
  <si>
    <t>LLA3J8B</t>
  </si>
  <si>
    <t>Introduction aux stratégies pour l'e-commerce</t>
  </si>
  <si>
    <t>L2 LEA et LLCER parc. Commerce international</t>
  </si>
  <si>
    <t>05 et 06</t>
  </si>
  <si>
    <t>Les concepts de base sont abordés :
- pourquoi choisir de vendre en ligne
- les différentes formes de vente en ligne
- le e-marketing mix et son intégration à la stratégie marketing de l'entreprise
- la gestion de la relation client sur internet
- les technologies digitales au service de l'e-commerce</t>
  </si>
  <si>
    <t>LOLA3JA2
LOLA3JC2
LOLA3JN2
LOLA3JX2</t>
  </si>
  <si>
    <t>LLA3JAP2
LLA3JCP2
LLA3JNP2
LLA3JXP2</t>
  </si>
  <si>
    <t>PARCOURS  MEF FLM/FLE S3</t>
  </si>
  <si>
    <t>LOLA3H01</t>
  </si>
  <si>
    <t>LLA3H60</t>
  </si>
  <si>
    <t>UE spécialisation parcours MEF-FLM/FLE S3</t>
  </si>
  <si>
    <t>LLA3H6A</t>
  </si>
  <si>
    <t>Introduction à la didactique du FLE</t>
  </si>
  <si>
    <t>L2 SDL parc. MEF-FLE, L2 LLCER parc. MEF FLM-FLE, L2 LEA parc. MEF FLM-FLE</t>
  </si>
  <si>
    <t>15-20 min</t>
  </si>
  <si>
    <t>Il s'agit de présenter le champ du Français Langue Etrangère et Seconde : ses acteurs, la diversité des contextes d'enseignement, des publics et de leurs besoins, en France et à  l'étranger, les certifications et les documents de référence (Cadre Européen Commun de Référence pour les Langues, référentiels), etc.
Les étudiants analysenet différents documents (référentiels, supports didactiques) pour se familiariser avec les niveaux de compétence et la construction de séquences didactiques en FLE.</t>
  </si>
  <si>
    <t>LOLA3JA3
LOLA3JC3
LOLA3JN3
LOLA3JX3</t>
  </si>
  <si>
    <t>LLA3JAP3
LLA3JCP3
LLA3JNP3
LLA3JXP3</t>
  </si>
  <si>
    <t>PARCOURS  MEEF 2nd degré S3</t>
  </si>
  <si>
    <t>LCLA3JC2</t>
  </si>
  <si>
    <t>LLA3J9C</t>
  </si>
  <si>
    <t>Choix UE spécialisation parcours MEEF 2nd degré S3</t>
  </si>
  <si>
    <t>UE A CHOIX</t>
  </si>
  <si>
    <t>L2 LEA Anglais-Espagnol uniquement</t>
  </si>
  <si>
    <t>LLA3C50</t>
  </si>
  <si>
    <t>L'Espagne et l'Amérique Latine à travers les médias</t>
  </si>
  <si>
    <t>LOL3BC3
LOL3CC3
LOL3JC3</t>
  </si>
  <si>
    <t>UE spécialisation
uniquement Espagnol</t>
  </si>
  <si>
    <t>L2 LLCER Espagnol et L2 LEA parc. Médiation et MEEF 2 Espagnol
L2 LLCER Anglais parc. Médiation</t>
  </si>
  <si>
    <t>Ce cours a pour principal objet l'étude d'articles de presse, de reportages télévisés et d'émissions de radio portant sur les thèmes contemporains de l'aire géographique étudiée.</t>
  </si>
  <si>
    <t>LLA3B40</t>
  </si>
  <si>
    <t>Cultures anglophones S3</t>
  </si>
  <si>
    <t>LOL3BB1
LOL3CB1
LOL3JB1</t>
  </si>
  <si>
    <t>UE spécialisation
OBLIG Allemand, chinois et Japonais</t>
  </si>
  <si>
    <t>L2 LEA et LLCER Anglais parc. MEEF 2</t>
  </si>
  <si>
    <t>This course will be devoted to the study of South African history, from the arrival of the first Dutch settlers in the 17th century to the dismanthing of the apartheid regime in the 1990s. The role played by the United States and the United Kingdom in the fight against apartheid will also be studied.</t>
  </si>
  <si>
    <t>LOLA3JA4
LOLA3JC4
LOLA3JN4
LOLA3JX4</t>
  </si>
  <si>
    <t>LLA3JAP4
LLA3JCP4
LLA3JNP4
LLA3JXP4</t>
  </si>
  <si>
    <t>PARCOURS TRADUCTION S3</t>
  </si>
  <si>
    <t>LLA3B50</t>
  </si>
  <si>
    <t>Traduction et multimédias 1</t>
  </si>
  <si>
    <t>L2 LEA et LLCER parc. Traduction</t>
  </si>
  <si>
    <t>71 et 11</t>
  </si>
  <si>
    <t>Ce cours vise à amener à la pratique de la traduction écrite, en sous-titrage, et orale consécutive et simultanée à partir de documents multimédia, audio et vidéo.</t>
  </si>
  <si>
    <t>LLA3B51</t>
  </si>
  <si>
    <t>Traduction renforcée Anglais/Français 1</t>
  </si>
  <si>
    <t>Dans ce premier semestre du parcours de spécialisation en traduction, ce cours propose un entraînement soutenu, pour une pratique renforcée de l'exercice, sur des supports variés, en abordant des registres diversifiés.</t>
  </si>
  <si>
    <t>LOLA3JA5
LOLA3JC5
LOLA3JN5
LOLA3JX5</t>
  </si>
  <si>
    <t>LLA3JAP5
LLA3JCP5
LLA3JNP5
LLA3JXP5</t>
  </si>
  <si>
    <t>PARCOURS MEDIATION INTERCULTURELLE S3</t>
  </si>
  <si>
    <t>LLA3B60</t>
  </si>
  <si>
    <t>Exploration du monde anglophone/Points de vue</t>
  </si>
  <si>
    <t>L2 LEA et LLCER parc. Médiation interculturelle</t>
  </si>
  <si>
    <t>HABRAN Augustin</t>
  </si>
  <si>
    <t>LCLA3B03</t>
  </si>
  <si>
    <t>LLA3B61</t>
  </si>
  <si>
    <t>CHOIX UE spécialisation Médiation S3 (choix 1 UE parmi 2)</t>
  </si>
  <si>
    <t>LLA3B61A</t>
  </si>
  <si>
    <t>Littératures anglophones diasporiques S3</t>
  </si>
  <si>
    <t>LOL3BB2
LOL3CB2
LOL3JB2</t>
  </si>
  <si>
    <t>Semestre 4 LEA ORLEANS</t>
  </si>
  <si>
    <t>LOLA4J13</t>
  </si>
  <si>
    <t>LLA4J10</t>
  </si>
  <si>
    <t>Grammaire et traduction Anglais s4</t>
  </si>
  <si>
    <t>LLA4J1C</t>
  </si>
  <si>
    <t>Thème grammatical anglais S4</t>
  </si>
  <si>
    <t>LLA4J1A</t>
  </si>
  <si>
    <t>Ce TD porte sur cinq points de grammaire : l'étude des prépositions, des subordonnées de temps, l'expression du contraste (notamment au moyen des concessives), les propositions relatives, et les phrasal verbs. L'accent est mis sur le thème grammatical et traduction français-anglais d'articles de presse.</t>
  </si>
  <si>
    <t>LLA4J1D</t>
  </si>
  <si>
    <t>Version anglaise S4</t>
  </si>
  <si>
    <t>LLA4J1B</t>
  </si>
  <si>
    <t>Entraînement à la traduction de l’anglais vers le français à partir de textes essentiellement journalistiques.</t>
  </si>
  <si>
    <t>LOLA4J02</t>
  </si>
  <si>
    <t>LLA4J20</t>
  </si>
  <si>
    <t>Expression Anglais S4</t>
  </si>
  <si>
    <t>LOL4J20</t>
  </si>
  <si>
    <t>LLA4J2A</t>
  </si>
  <si>
    <t>Expression orale Anglais S4</t>
  </si>
  <si>
    <t>LOL4J2B</t>
  </si>
  <si>
    <t>LLA4J2B</t>
  </si>
  <si>
    <t>Expression écrite Anglais S4</t>
  </si>
  <si>
    <t>LOL4J2A</t>
  </si>
  <si>
    <t>MICHEL Alice</t>
  </si>
  <si>
    <t>Entraînement à la rédaction en langue anglaise.</t>
  </si>
  <si>
    <t>LLA4J30</t>
  </si>
  <si>
    <t>Civilisation langue A : civilisation britannique S4</t>
  </si>
  <si>
    <t>LOL4J5A</t>
  </si>
  <si>
    <t>A l'heure où le Royaume-Uni négocie les termes de sa sortie de l'Union européenne, ce cours vise à examiner les enjeux auxquels les institutions britanniques sont actuellement confrontées. Les notions des monarchie constitutionnelle, bipartisme, réforme(s) du parlement, séparation des pouvoirs, devolution, seront analysées pendant ce cours à l'aide de sources primaires et secondaires.</t>
  </si>
  <si>
    <t>LOLA4J03</t>
  </si>
  <si>
    <t>LLA4J70</t>
  </si>
  <si>
    <t>Matières d'application S4</t>
  </si>
  <si>
    <t>LLA4J7A1</t>
  </si>
  <si>
    <t>Informatique d'entreprise 2</t>
  </si>
  <si>
    <t>LOL4J70
LLA4J7A</t>
  </si>
  <si>
    <t>27</t>
  </si>
  <si>
    <t>1- Apprentissage du logiciel Excel. Le programme de cet enseignement est essentiellement basé sur l'acquisition des fonctionnalités avancées d'un logiciel de type tableau (par exemple : mise en forme, calculs simples, fonctions élémentaires, fonctions logiques, graphiques, TCD, filtres, recherche...).
Traitement simple de données chiffrées - formules, graphique.
Gestion de données volumineuses - organisation, traitement et extraction d'information.
Maîtrise des fonctionnalités avancées : TCD, fonctions de recheche...
Recherche de méthodes à mettre en oeuvre pour atteindre un objectif fixé.
2- Initiation au logiciel de traitement de sondage, enquête et questionnaire.
3- Initiation à la planification des ressources de l'entreprise (ERP).</t>
  </si>
  <si>
    <t>LLA4J7C</t>
  </si>
  <si>
    <t>Droit européen</t>
  </si>
  <si>
    <t>LOL4BJ1
LOL4CJ1
LOL4JJ1</t>
  </si>
  <si>
    <t>01 et 02</t>
  </si>
  <si>
    <t>L’Union  Européenne  et  ses  institutions.  Questions  liées  à  l’intégration.  Les  règles  du  marché commun. L’Europe sociale.</t>
  </si>
  <si>
    <t>LLA4J7D</t>
  </si>
  <si>
    <t>Marketing fondamental et opérationnel</t>
  </si>
  <si>
    <t>LOL4BJ2
LOL4CJ2
LOL4JJ2
LOL4JAA1
LOL6H8A</t>
  </si>
  <si>
    <t>L2 LEA, L3 SDL parc. COMTIL</t>
  </si>
  <si>
    <t>50% CC (projet, oral, écrit)
50% CT</t>
  </si>
  <si>
    <t>Ce cours consiste en deux cours en un. Plus particulièrement, si la première partie est consacrée au marketing fondamental, la deuxième approfondit le marketing opérationnel.</t>
  </si>
  <si>
    <t>LCLA4JA1</t>
  </si>
  <si>
    <t>LLA4JA</t>
  </si>
  <si>
    <t>Semestre 4 LEA ANGLAIS/ALLEMAND</t>
  </si>
  <si>
    <t>LOL4JALL</t>
  </si>
  <si>
    <t>LOLA4J10</t>
  </si>
  <si>
    <t>LLA4J4A</t>
  </si>
  <si>
    <t>Grammaire et traduction Langue B : Allemand S4</t>
  </si>
  <si>
    <t>LOL4J3A</t>
  </si>
  <si>
    <t>LLA4J4A1</t>
  </si>
  <si>
    <t>Grammaire allemande S4</t>
  </si>
  <si>
    <t>LOL4J3A1</t>
  </si>
  <si>
    <t>12</t>
  </si>
  <si>
    <t>Programme en L2 :
- le plus-que-parfait
- l'emploi des modes et des temps
- le passif avec sein
- le subjonctif I et II
- le discours indirect
- les subordonnées
- les pronoms réfléchis
- l'usage de la virgule en allemand
- rappel des verbes irréguliers et ajout d'autres exemples.
Niveau cible du CECRL : B2.1:</t>
  </si>
  <si>
    <t>LLA4J4A2</t>
  </si>
  <si>
    <t>Traduction Allemand S4</t>
  </si>
  <si>
    <t>LOL4J3A2</t>
  </si>
  <si>
    <t>Exercices de version et de thème à partir de textes contemporains, tirés de la presse.</t>
  </si>
  <si>
    <t>LLA4J5A</t>
  </si>
  <si>
    <t>Expression écrite et orale langue B : Allemand S4</t>
  </si>
  <si>
    <t>LOL4J4A2</t>
  </si>
  <si>
    <t>1h30 écrit + 15 min d'oral</t>
  </si>
  <si>
    <t>2h écrit + oral de 15 min</t>
  </si>
  <si>
    <t>2h écrit + 15 min oral</t>
  </si>
  <si>
    <t>LLA4J6A</t>
  </si>
  <si>
    <t>LOL4J5B1</t>
  </si>
  <si>
    <t>Ce cours vise à explorer différents aspects des réalités politiques, économiques et culturelles des pays germanophones. Au semestre 4, on s'intéressera plus spécifiquement à l'économie (données structurelles, entreprises, management interculturel dans le domaine franco-allemand) et au système éducatif (organisation et traits distinctifs de l'enseignement supérieur). Des comparaisons systématiques avec la France permettront de saisir les spécificités de chaque pays étudié.
Le travail attendu inclut la réalisation d'un exposé suivi d'un débat ainsi que la rédaction d'un petit mémoire selon des règles de présentation précises.</t>
  </si>
  <si>
    <t>LCLA4N01</t>
  </si>
  <si>
    <t>LLA4N01</t>
  </si>
  <si>
    <t>Semestre 4 LEA ANGLAIS/ALLEMAND 
PARCOURS LANGUES, COMMUNICATION et COMMERCE EUROPEENS (DOUBLE CURSUS FRANCO-ALLEMAND SIEGEN)</t>
  </si>
  <si>
    <t>LOL4JPA1
LOL4JPA2</t>
  </si>
  <si>
    <t>LOLA4N03</t>
  </si>
  <si>
    <t>LLA4N10</t>
  </si>
  <si>
    <t>UE spécialisation parcours franco-Allemand SIEGEN S4</t>
  </si>
  <si>
    <t>LLA4JAA4</t>
  </si>
  <si>
    <t xml:space="preserve">France et Allemagne : relations culturelles et aspects interculturels </t>
  </si>
  <si>
    <t>LOL4JA10</t>
  </si>
  <si>
    <t>Ce cours porte sur les relations que la France et l'Allemagne ont établies depuis 1945 dans le domaine culturel et s'intéresse sur le plan théorique aux processus de transfert culturelle et de médiation interculturelle. Les étudiants travailleront sur des études de cas et réaliseront un exposé ainsi qu'un court mémoire universitaire.</t>
  </si>
  <si>
    <t>LCLA4N06</t>
  </si>
  <si>
    <t>LLA4N1A</t>
  </si>
  <si>
    <t>Choix UE spécialisation parcours franco-Allemand SIEGEN S4</t>
  </si>
  <si>
    <t>LOLA4N01</t>
  </si>
  <si>
    <t>LLA4JPA1</t>
  </si>
  <si>
    <t>LOLA4N04</t>
  </si>
  <si>
    <t>LLA4N40</t>
  </si>
  <si>
    <t>Grammaire et traduction Langue B : Allemand S4 SIEGEN</t>
  </si>
  <si>
    <t>LCLA4N07</t>
  </si>
  <si>
    <t>LLA4J4AA</t>
  </si>
  <si>
    <t>Choix Grammaire allemande S4 / Allemand économique S6</t>
  </si>
  <si>
    <t>LOLA4N02</t>
  </si>
  <si>
    <t>LLA4JPA2</t>
  </si>
  <si>
    <t>Parcours étudiants Allemand Semestre 4  L2 LEA SIEGEN</t>
  </si>
  <si>
    <t>LCLA4N04</t>
  </si>
  <si>
    <t>LLA4N20</t>
  </si>
  <si>
    <t>Choix Français langue étrangère S4 (soumis à avis pédagogique)</t>
  </si>
  <si>
    <t>LLA4JAA1</t>
  </si>
  <si>
    <t>Français écrit S4</t>
  </si>
  <si>
    <t>LOL4JAA6</t>
  </si>
  <si>
    <t>UE Sde spécialisation</t>
  </si>
  <si>
    <t>LLA4JAA2</t>
  </si>
  <si>
    <t>Français oral S4</t>
  </si>
  <si>
    <t>LOL4JAA7</t>
  </si>
  <si>
    <t>LLA4JAA3</t>
  </si>
  <si>
    <t>Grammaire française S4</t>
  </si>
  <si>
    <t>LOL4JAA8</t>
  </si>
  <si>
    <t>LCLA4JC1</t>
  </si>
  <si>
    <t>LLA4JC</t>
  </si>
  <si>
    <t>Semestre 4 LEA ANGLAIS/ESPAGNOL</t>
  </si>
  <si>
    <t>LOL4JESP</t>
  </si>
  <si>
    <t>LOLA4J04</t>
  </si>
  <si>
    <t>LLA4J4C</t>
  </si>
  <si>
    <t>Grammaire et traduction Langue B : Espagnol S4</t>
  </si>
  <si>
    <t>LOL4J3B</t>
  </si>
  <si>
    <t>LLA4J4C1</t>
  </si>
  <si>
    <t>Thème Espagnol S4</t>
  </si>
  <si>
    <t>LOL4J3B1</t>
  </si>
  <si>
    <t>LLA4J4C2</t>
  </si>
  <si>
    <t>Version Espagnol S4</t>
  </si>
  <si>
    <t>LOL4J3B2</t>
  </si>
  <si>
    <t>Entraînement  à  la  traduction  de  l’espagnol  vers  le  français  de  textes  écrits  dans  une  langue courante actuelle (textes journalistiques, publicités, etc).</t>
  </si>
  <si>
    <t>LOLA4J05</t>
  </si>
  <si>
    <t>LLA4J5C</t>
  </si>
  <si>
    <t>LOL4J4BB</t>
  </si>
  <si>
    <t>LLA4J5C1</t>
  </si>
  <si>
    <t>Expression orale Espagnol S4</t>
  </si>
  <si>
    <t>LOL4J4B2</t>
  </si>
  <si>
    <t>LLA4J5C2</t>
  </si>
  <si>
    <t>Expression écrite Espagnol S4</t>
  </si>
  <si>
    <t>LOL4J4B3</t>
  </si>
  <si>
    <t>Civilisation latino-américaine S4</t>
  </si>
  <si>
    <t>LOL4J5B2</t>
  </si>
  <si>
    <t>Etude de la période coloniale, notamment des relations entres les colonisateurs et les indigènes, et de sa répercussion aujourd'hui dans la configuration des sociétés latino-américaines.</t>
  </si>
  <si>
    <t>LCLA4JN1</t>
  </si>
  <si>
    <t>LLA4JN</t>
  </si>
  <si>
    <t>Semestre 4 LEA ANGLAIS/JAPONAIS</t>
  </si>
  <si>
    <t>LOL4JJAP</t>
  </si>
  <si>
    <t>LOLA4J12</t>
  </si>
  <si>
    <t>LLA4J4N</t>
  </si>
  <si>
    <t>Grammaire et Lexique Japonais S4</t>
  </si>
  <si>
    <t>LOL4J3C</t>
  </si>
  <si>
    <t>LLA4J4N1</t>
  </si>
  <si>
    <t>Grammaire japonaise S4</t>
  </si>
  <si>
    <t>LOL4J3C1</t>
  </si>
  <si>
    <r>
      <t xml:space="preserve">Apprentissage des règles grammaticales de base de la langue japonaise et exercices d'application à partir du </t>
    </r>
    <r>
      <rPr>
        <i/>
        <sz val="10"/>
        <color theme="1"/>
        <rFont val="Arial"/>
        <family val="2"/>
      </rPr>
      <t>Minna no Nihongo II</t>
    </r>
    <r>
      <rPr>
        <sz val="10"/>
        <color theme="1"/>
        <rFont val="Arial"/>
        <family val="2"/>
      </rPr>
      <t>.</t>
    </r>
  </si>
  <si>
    <t>LLA4J4N2</t>
  </si>
  <si>
    <t>Lexique et Kanji japonais S4</t>
  </si>
  <si>
    <t>LOL4J3C2</t>
  </si>
  <si>
    <t>LLA4J4N4</t>
  </si>
  <si>
    <r>
      <t>Traduction</t>
    </r>
    <r>
      <rPr>
        <strike/>
        <sz val="10"/>
        <color theme="1"/>
        <rFont val="Arial"/>
        <family val="2"/>
      </rPr>
      <t xml:space="preserve"> </t>
    </r>
    <r>
      <rPr>
        <sz val="10"/>
        <color theme="1"/>
        <rFont val="Arial"/>
        <family val="2"/>
      </rPr>
      <t>Japonais S4</t>
    </r>
  </si>
  <si>
    <t>LOL4J3C3
LLA4J4N3</t>
  </si>
  <si>
    <t>LLA4J5N</t>
  </si>
  <si>
    <t>Expression et compréhension orale Japonais S4</t>
  </si>
  <si>
    <t>LOL4J4C2
LOL4J4CC</t>
  </si>
  <si>
    <r>
      <t xml:space="preserve">Exercices oraux de base à partir du </t>
    </r>
    <r>
      <rPr>
        <i/>
        <sz val="10"/>
        <color theme="1"/>
        <rFont val="Arial"/>
        <family val="2"/>
      </rPr>
      <t>Minna no Nihongo II</t>
    </r>
    <r>
      <rPr>
        <sz val="10"/>
        <color theme="1"/>
        <rFont val="Arial"/>
        <family val="2"/>
      </rPr>
      <t>.</t>
    </r>
  </si>
  <si>
    <t>LLA4J6N</t>
  </si>
  <si>
    <t>Civilisation japonaise S4</t>
  </si>
  <si>
    <t>LOL4J5B3</t>
  </si>
  <si>
    <t>Histoire du Japon de la fin de la Première Guerre mondiale jusqu’à nos jours.</t>
  </si>
  <si>
    <t>LCLA4JX1</t>
  </si>
  <si>
    <t>LLA4JX</t>
  </si>
  <si>
    <t>Semestre 4 LEA ANGLAIS/CHINOIS</t>
  </si>
  <si>
    <t>LLF4JX</t>
  </si>
  <si>
    <t>LOLA4JX6</t>
  </si>
  <si>
    <t>LLA4J4X</t>
  </si>
  <si>
    <t>Grammaire et lexique Chinois S4</t>
  </si>
  <si>
    <t>LLA4J4X1</t>
  </si>
  <si>
    <t>Composition 2 Chinois S4</t>
  </si>
  <si>
    <t>Rédaction de textes avec des structures grammaticales intermédiaires.</t>
  </si>
  <si>
    <t>LLA4J4X2</t>
  </si>
  <si>
    <t>Analyse de textes en chinois et leur traduction en français.</t>
  </si>
  <si>
    <t>LLA4J4X3</t>
  </si>
  <si>
    <t>LLF4J4X3</t>
  </si>
  <si>
    <t>Apprentissage de la grammaire et exercices d’application.</t>
  </si>
  <si>
    <t>LLA4J5X</t>
  </si>
  <si>
    <t>Compréhension orale à partir d'enregistrements pédagogiques et authentiques et mise en situation de conversations en chinois.</t>
  </si>
  <si>
    <t>LLA4J6X</t>
  </si>
  <si>
    <t>Civilisation chinoise S4</t>
  </si>
  <si>
    <t>Histoire et géographie chinoises</t>
  </si>
  <si>
    <t>Choix parcours</t>
  </si>
  <si>
    <t>LOLA4JA1
LOLA4JC1
LOLA4JN1
LOLA4JX1</t>
  </si>
  <si>
    <t>LLA4JAP1
LLA4JCP1
LLA4JNP1
LLA4JXP1</t>
  </si>
  <si>
    <t>PARCOURS COMMERCE INTERNATIONAL (CI) S4</t>
  </si>
  <si>
    <t>LOLA4J11</t>
  </si>
  <si>
    <t>LLA4J80</t>
  </si>
  <si>
    <t>LLA4J8B</t>
  </si>
  <si>
    <t>Comportement du consommateur</t>
  </si>
  <si>
    <t>L2 LEA et L2 LLCER parc. Commerce international</t>
  </si>
  <si>
    <t>Ce cours a pour objectif d'éclairer les comportements du consommateur dans l'univers marchand. Le processus de décision du consommateur sera étudié en détail, et ses étapes seront analysées.
Le cours permettra également de présenter les concepts clés du comportement du consommateur : les besoins et motivations, l'attitude, les émotions, la satisfaction, la fidélité, etc. Par ailleurs, à l'heure où la consommation et l'acte d'achat se font fréquemment en ligne (internet, mobile, ...), le cours traitera spécifiquement du comportement de l'internaute, et présentera les enjeux liés au cross-canal.</t>
  </si>
  <si>
    <t>LLA4J8C</t>
  </si>
  <si>
    <t>Communication for international tourism</t>
  </si>
  <si>
    <r>
      <t xml:space="preserve">oral sur dossier (prendre contact avec l'enseignant)
</t>
    </r>
    <r>
      <rPr>
        <b/>
        <sz val="10"/>
        <color rgb="FFFF0000"/>
        <rFont val="Arial"/>
        <family val="2"/>
      </rPr>
      <t>Ecrit</t>
    </r>
  </si>
  <si>
    <r>
      <t xml:space="preserve">15 min
</t>
    </r>
    <r>
      <rPr>
        <b/>
        <sz val="10"/>
        <color rgb="FFFF0000"/>
        <rFont val="Arial"/>
        <family val="2"/>
      </rPr>
      <t xml:space="preserve">
1h</t>
    </r>
  </si>
  <si>
    <r>
      <t xml:space="preserve">1h30
</t>
    </r>
    <r>
      <rPr>
        <b/>
        <sz val="10"/>
        <color rgb="FFFF0000"/>
        <rFont val="Arial"/>
        <family val="2"/>
      </rPr>
      <t>1h</t>
    </r>
  </si>
  <si>
    <t>Ce cours de communication professionnelle dans le domaine du tourisme international vise à acquérir les savoirs et savoir-faire nécessaires à un travail ou un stage dans le domaine du tourisme international. Il s’agit de développer ses connaissances de l’industrie du tourisme  ainsi que ses compétences culturelles et langagières, notamment en rapport avec les spécificités du tourisme en France et en Région Centre Val-de-Loire, ainsi que dans des domaines généraux du tourisme applicables en France et à l’international.</t>
  </si>
  <si>
    <t>LOLA4JA2
LOLA4JC2
LOLA4JN2
LOLA4JX2</t>
  </si>
  <si>
    <t>LLA4JAP2
LLA4JCP2
LLA4JNP2
LLA4JXP2</t>
  </si>
  <si>
    <t>PARCOURS  MEF FLM/FLE S4</t>
  </si>
  <si>
    <t>LOLA4B05</t>
  </si>
  <si>
    <t>LLA4H61</t>
  </si>
  <si>
    <t>UE spécialisation parcours MEF-FLM/FLE S4</t>
  </si>
  <si>
    <t>LLA4MF1</t>
  </si>
  <si>
    <t>Psychologie et sociologie pour l’enseignement</t>
  </si>
  <si>
    <t>LOL5H7E</t>
  </si>
  <si>
    <t>L2 SDL parc. MEF FLM-FLE et LSF,  L3 SDL parc. MEF FLM, L2 LLCER  et LEA parc. MEF FLM-FLE et MEEF 1er degré, L3 LLCER  et LEA parc. MEEF 1er degré</t>
  </si>
  <si>
    <t>16 et 70</t>
  </si>
  <si>
    <t>LLA4H6A</t>
  </si>
  <si>
    <t>Communication interculturelle</t>
  </si>
  <si>
    <t>L2 SDL,  L2 LLCER parc. MEF FLM-FLE, L2 LEA parc. MEF FLM-FLE, L2 LEA ANG/ALLD parc. Siegen, L3 Lettres parc. Métiers des lettres</t>
  </si>
  <si>
    <t>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t>
  </si>
  <si>
    <t>LOLA4JA3
LOLA4JC3
LOLA4JN3
LOLA4JX3</t>
  </si>
  <si>
    <t>LLA4JAP3
LLA4JCP3
LLA4JNP3
LLA4JXP3</t>
  </si>
  <si>
    <t>PARCOURS  MEEF 2nd degré S4</t>
  </si>
  <si>
    <t>N</t>
  </si>
  <si>
    <t>LCLA4J01</t>
  </si>
  <si>
    <t>LLA4J9A</t>
  </si>
  <si>
    <t xml:space="preserve">Choix UE spécialisation parcours MEEF 2nd degré </t>
  </si>
  <si>
    <t>LLA4C7A</t>
  </si>
  <si>
    <t>Introduction à l'iconographie Espagnol S4</t>
  </si>
  <si>
    <t>LOL4BC4
LOL4CC4
LOL4JC4</t>
  </si>
  <si>
    <t>L2 LEA et L2 LLCER parc. MEEF 2 Espagnol et Médiation interculturelle</t>
  </si>
  <si>
    <t>Initiation à l'étude de tableaux espagnols et latino-américains.</t>
  </si>
  <si>
    <t>LLA4B7A</t>
  </si>
  <si>
    <t>Analyse de l'image Anglais S4</t>
  </si>
  <si>
    <t>L2 LLCER et LEA parc. MEEF 2</t>
  </si>
  <si>
    <t xml:space="preserve">BENAYADA Kamila </t>
  </si>
  <si>
    <t>This class will be about how nations are/have been represented visually in the English speaking world.  Students will be given the lexical and theoretical tools to analyze 'images', which can include film analysis (taking films as visual documents).</t>
  </si>
  <si>
    <t>LOLA4JA4
LOLA4JC4
LOLA4JN4
LOLA4JX4</t>
  </si>
  <si>
    <t>LLA4JAP4
LLA4JCP4
LLA4JNP4
LLA4JXP4</t>
  </si>
  <si>
    <t>PARCOURS  TRADUCTION S4</t>
  </si>
  <si>
    <t>LOLA4B06</t>
  </si>
  <si>
    <t>LLA4B50</t>
  </si>
  <si>
    <t>UE spécialisation parcours Traduction S4</t>
  </si>
  <si>
    <t>LLA4B5A</t>
  </si>
  <si>
    <r>
      <t>Traduction et multimédia</t>
    </r>
    <r>
      <rPr>
        <strike/>
        <sz val="10"/>
        <color theme="1"/>
        <rFont val="Arial"/>
        <family val="2"/>
      </rPr>
      <t>s</t>
    </r>
    <r>
      <rPr>
        <sz val="10"/>
        <color theme="1"/>
        <rFont val="Arial"/>
        <family val="2"/>
      </rPr>
      <t xml:space="preserve"> 2</t>
    </r>
  </si>
  <si>
    <t>L2 LEA et L2 LLCER parc. Traduction, L2 LEA ANG/ALLD Siegen</t>
  </si>
  <si>
    <t>Dans le prolongement du semestre 3, ce cours vise à amener à la pratique de la traduction orale consécutive et simultanée à partir de documents multimédia, audio et vidéo.</t>
  </si>
  <si>
    <t>LCLA4B06</t>
  </si>
  <si>
    <t>LLA4B5B</t>
  </si>
  <si>
    <t>Choix traduction renforcée 1 S4</t>
  </si>
  <si>
    <t>LLA4B5B1</t>
  </si>
  <si>
    <t>Traduction renforcée Allemand/Français 1</t>
  </si>
  <si>
    <t>L2 LEA et L2 LLCER parc. Traduction</t>
  </si>
  <si>
    <t>LLA4B5B2</t>
  </si>
  <si>
    <t>Traduction renforcée Espagnol/Français 1</t>
  </si>
  <si>
    <t>LOL4BC5
LOL4CC5
LOL4JC5</t>
  </si>
  <si>
    <t>LLA4B5B3</t>
  </si>
  <si>
    <t>Traduction  renforcée Japonais/Français 1</t>
  </si>
  <si>
    <t>LLA4B5B4</t>
  </si>
  <si>
    <t>Traduction  renforcée Chinois/Français 1</t>
  </si>
  <si>
    <t>LOLA4JA5
LOLA4JC5
LOLA4JN5
LOLA4JX5</t>
  </si>
  <si>
    <t>LLA4JAP5
LLA4JCP5
LLA4JNP5
LLA4JXP5</t>
  </si>
  <si>
    <t>PARCOURS MEDIATION INTERCULTURELLE S4</t>
  </si>
  <si>
    <t>LLA4B60</t>
  </si>
  <si>
    <t>Cultures populaires états-uniennes / American Popular Culture</t>
  </si>
  <si>
    <t>L2 LEA et L2 LLCER parc. Médiation interculturelle</t>
  </si>
  <si>
    <t>LCLA4B04</t>
  </si>
  <si>
    <t>LLA4B61</t>
  </si>
  <si>
    <t>Choix UE spécialisation parcours Médiation S4</t>
  </si>
  <si>
    <t>LLA4B61A</t>
  </si>
  <si>
    <t>Introduction aux études irlandaises / Introduction to Irish History and Society</t>
  </si>
  <si>
    <t>LOL3BB5
LOL3CB5
LOL3JB5</t>
  </si>
  <si>
    <t>FISCHER Karin</t>
  </si>
  <si>
    <t>This course aims at giving an insight into the main historical, social and cultural developments in Ireland from the 19th century to the present, with a specific focus on the Republic of Ireland for the contemporary period, and with a special emphasis on the contrast between Irish myths and realities. A set of documents will be provided in the tutorial and students will be encouraged to explore particular aspects or issues through oral presentations and/or dossiers with the aim to getting them to practice and improve their English and their analytical skills.</t>
  </si>
  <si>
    <t>LICENCE 3 LEA ORLEANS</t>
  </si>
  <si>
    <t>Semestre 5 LEA ORLEANS</t>
  </si>
  <si>
    <t>LLA5J10</t>
  </si>
  <si>
    <t>Traduction Anglais S5 LEA</t>
  </si>
  <si>
    <t>LOL5J10</t>
  </si>
  <si>
    <t>Traduction d’articles de la presse (Le Monde, Libération, Le Point etc) français-anglais.</t>
  </si>
  <si>
    <t>LLA5J20</t>
  </si>
  <si>
    <t>Anglais économique et commercial 1</t>
  </si>
  <si>
    <t>LOL5J20</t>
  </si>
  <si>
    <r>
      <t xml:space="preserve">oral
</t>
    </r>
    <r>
      <rPr>
        <b/>
        <sz val="10"/>
        <color rgb="FFFF0000"/>
        <rFont val="Arial"/>
        <family val="2"/>
      </rPr>
      <t>Ecrit</t>
    </r>
  </si>
  <si>
    <r>
      <t xml:space="preserve">15 min
</t>
    </r>
    <r>
      <rPr>
        <b/>
        <sz val="10"/>
        <color rgb="FFFF0000"/>
        <rFont val="Arial"/>
        <family val="2"/>
      </rPr>
      <t>1h30</t>
    </r>
  </si>
  <si>
    <t>Comprendre et produire différents types de documents professionnels, lettres et emails, avec un vocabulaire du monde socio-économique riche et précisn, ainsi qu'une grammaire adéquate, sur les thèmes et  notions tels que : business letters related to orders, offers and enquiries, payment and debt collection, claims, complaints and replies to complaints...</t>
  </si>
  <si>
    <t>LLA5J30</t>
  </si>
  <si>
    <t>Civilisation langue A : civilisation britannique S5</t>
  </si>
  <si>
    <t>LOL6J5A</t>
  </si>
  <si>
    <t>RIVIERE DE FRANCO Karine</t>
  </si>
  <si>
    <t>La Grande-Bretagne de 1945 à nos jours : aspects politiques, économiques et sociaux (le consensus de l'après-guerre, le Thatchérisme, le New Labour, les politiques économiques, le Welfare state, le système de santé, le système éducatif…).</t>
  </si>
  <si>
    <t>LOLA5J01</t>
  </si>
  <si>
    <t>LLA5J60</t>
  </si>
  <si>
    <t>LLA5J6A</t>
  </si>
  <si>
    <t>Comptabilité générale S5</t>
  </si>
  <si>
    <t>LOL5J70</t>
  </si>
  <si>
    <t>CC 1h00
CT 2h00</t>
  </si>
  <si>
    <t>Les principes généraux de la comptabilité générale et l'enregistrement des opérations comptables.
Les opérations courantes : ventes et achat ; charges et produits ; frais accessoires d'achat et de vente ; les charges de personnel.
Les opérations d'inventaires : amortissements ; provisions ; régularisations.</t>
  </si>
  <si>
    <t>LLA5J6B</t>
  </si>
  <si>
    <t>Techniques du commerce international (niveau 1) S5</t>
  </si>
  <si>
    <t>LOL5J7A2</t>
  </si>
  <si>
    <t>2 x 1h00</t>
  </si>
  <si>
    <t>Etudes des principaux concepts nécessaires à une bonne maîtrise des pratiques du commerce international :
- Incoterms
- Logistique et supply chain
- Moyens de paiement
- Gestion documentaire</t>
  </si>
  <si>
    <t>LLA5J6C</t>
  </si>
  <si>
    <t>Rédaction de documents universitaires - S5 LEA (salle informatique - gpe 25 étudiants)</t>
  </si>
  <si>
    <t>LOL6J60</t>
  </si>
  <si>
    <t>18 HTD dont 3h accompagnement collectif</t>
  </si>
  <si>
    <t>rapport</t>
  </si>
  <si>
    <t>A partir de l'expérience vécue dans le cadre du cours sur les projets de communication, l'étudiant travaille les différentes étapes essentielles du rapport d'expérience de façon à se préparer à la rédaction de son rapport de stage de fin d'année.</t>
  </si>
  <si>
    <t>LLA5J6D</t>
  </si>
  <si>
    <t>Gestion de projet S5 LEA (CM non présentiel)</t>
  </si>
  <si>
    <t>LOL6J60
LOL6H8B</t>
  </si>
  <si>
    <t>L3 SDL parc. COMTIL et LSF, L3 LEA parc. Commerce international</t>
  </si>
  <si>
    <t xml:space="preserve">ROBERT Christine (resp UE et contact étudiants)
TESSON-MARTEAU Sonia (coordinatrice)
</t>
  </si>
  <si>
    <t>projet</t>
  </si>
  <si>
    <t>projet + soutenance</t>
  </si>
  <si>
    <t>Session unique - statut RSE impossible</t>
  </si>
  <si>
    <t>L'étudiant est amené dans ce cours à percevoir et à savoir tenir compte des enjeux propres à la gestion d'un projet de communication. Le cours présente pour cela des aspects théoriques, et demande une application concrète de ces connaissances dans un projet défini au début du semestre.</t>
  </si>
  <si>
    <t>Langue B : choix Allemand / Espagnol / Japonais / Chinois (rentrée 2021)</t>
  </si>
  <si>
    <t>LOLA3JA0</t>
  </si>
  <si>
    <t>LL3Ai8</t>
  </si>
  <si>
    <t>LICENCE 3 LEA ANGLAIS/ALLEMAND ORLEANS</t>
  </si>
  <si>
    <t>LCLA5JA1</t>
  </si>
  <si>
    <t>LLA5JA</t>
  </si>
  <si>
    <t>Semestre 5 LEA ANGLAIS/ALLEMAND</t>
  </si>
  <si>
    <t>LOL5JAL
LOL5JALL</t>
  </si>
  <si>
    <t>LOLA5JA8</t>
  </si>
  <si>
    <t>LLA5J4A</t>
  </si>
  <si>
    <t>Langue B : Allemand S5</t>
  </si>
  <si>
    <t>LLA5J4A1</t>
  </si>
  <si>
    <t>Allemand économique et commercial 1- S5 LEA</t>
  </si>
  <si>
    <t>LOL3JAA4
LOL5J4A</t>
  </si>
  <si>
    <t>L3 LEA ANG-ALLD et L2 LEA ANG-ALLD parc. SIEGEN</t>
  </si>
  <si>
    <t>Allemand économique :
- Les grand principes économiques.
- La situation de l'Allemagne sur les marchés internationaux.
- Analyse de la presse économique allemande : réaliser une revue de presse économique.
Allemand commercial :
Approche de quelques notions professionnelles :
- La communication en milieu professionnel : les tournures linguistiques usuelles.
- La correspondance commerciale : écrire un courrier.
- Lentretien téléphonique.</t>
  </si>
  <si>
    <t>LLA5J4A2</t>
  </si>
  <si>
    <t>Traduction Allemand S5</t>
  </si>
  <si>
    <t>LOL5J3A</t>
  </si>
  <si>
    <t xml:space="preserve">Civilisation langue B </t>
  </si>
  <si>
    <t>LLA5J5A</t>
  </si>
  <si>
    <t>Civilisation langue B : civilisation allemande S5</t>
  </si>
  <si>
    <t>LOL5J5B1</t>
  </si>
  <si>
    <t>Étude de l’actualité à travers les médias allemands.</t>
  </si>
  <si>
    <t>LOLA3JC0</t>
  </si>
  <si>
    <t>LL3Ei8</t>
  </si>
  <si>
    <t>LICENCE 3 LEA ANGLAIS/ESPAGNOL ORLEANS</t>
  </si>
  <si>
    <t>LCLA5JC1</t>
  </si>
  <si>
    <t>LLA5JC</t>
  </si>
  <si>
    <t>Semestre 5 LEA ANGLAIS/ESPAGNOL</t>
  </si>
  <si>
    <t>LOL5JESP</t>
  </si>
  <si>
    <t>LOLA5JC8</t>
  </si>
  <si>
    <t>LLA5J4C</t>
  </si>
  <si>
    <t>LLA5J4C1</t>
  </si>
  <si>
    <t>Thème Espagnol S5 LEA</t>
  </si>
  <si>
    <t>LOL5J3B1</t>
  </si>
  <si>
    <t>1h15</t>
  </si>
  <si>
    <t>Traduction du français vers l’espagnol de textes journalistiques.</t>
  </si>
  <si>
    <t>LLA5J4C2</t>
  </si>
  <si>
    <t>Version Espagnol S5 LEA</t>
  </si>
  <si>
    <t>LOL5J3B2</t>
  </si>
  <si>
    <t>Entraînement à la traduction de l'espagnol vers le français de textes écrits dans une langue actuelle courante (textes journalistiques, publicités,etc.) ou spécialisée (correspondance commerciale).</t>
  </si>
  <si>
    <t>LLA5J4C3</t>
  </si>
  <si>
    <t>Espagnol économique et commercial 1-  S5 LEA</t>
  </si>
  <si>
    <t>LOL5J4B</t>
  </si>
  <si>
    <t>A partir d'articles de revues spécialisées, de reportages audio et vidéo, ce cours se propose de familiariser les étudiants avec la langue de l'entreprise et de présenter les secteurs d'activités de l'économie espagnole et de l'économie latino-américaine. Rédactions de lettres commerciales, CV, comptes-rendus, résumés, etc.</t>
  </si>
  <si>
    <t>LLA5J5C</t>
  </si>
  <si>
    <t>Civilisation langue B : civilisation espagnole S5</t>
  </si>
  <si>
    <t>LOL5J5B2</t>
  </si>
  <si>
    <t>L'Espagne de la Transition à nos jours (aspects politiques, économiques et sociaux). Approfondir la méthode de rédaction d'une réponse à une question de synthèse. Faire le lien entre les données économiques, politiques et sociales espagnoles, européennes et mondiales.</t>
  </si>
  <si>
    <t>LOLA3JN0</t>
  </si>
  <si>
    <t>LL3Ji8</t>
  </si>
  <si>
    <t>LICENCE 3 LEA ANGLAIS/JAPONAIS ORLEANS</t>
  </si>
  <si>
    <t>LCLA5JN1</t>
  </si>
  <si>
    <t>LLA5JN</t>
  </si>
  <si>
    <t>Semestre 5 LEA ANGLAIS/JAPONAIS</t>
  </si>
  <si>
    <t>LOL5JJAP</t>
  </si>
  <si>
    <t>LOLA5JN8</t>
  </si>
  <si>
    <t>LLA5J4N</t>
  </si>
  <si>
    <t>Langue B : Japonais S5</t>
  </si>
  <si>
    <t>LLA5J4N1</t>
  </si>
  <si>
    <t>Composition Japonais S5</t>
  </si>
  <si>
    <t>LOL5J3C1</t>
  </si>
  <si>
    <t>CT = 1h00</t>
  </si>
  <si>
    <t>Apprentissage des expressions grammaticales de japonais niveau intermédiaire à partir du manuel Chûkyû e ikô deuxième édition.</t>
  </si>
  <si>
    <t>LLA5J4N2</t>
  </si>
  <si>
    <t>Lexique et kanji Japonais S5</t>
  </si>
  <si>
    <t>LOL5J3C2</t>
  </si>
  <si>
    <t>Apprentissage de 220 caractères chinois et des mots de vocabulaire qui s’y rattachent.</t>
  </si>
  <si>
    <t>LLA5J4N3</t>
  </si>
  <si>
    <t>Lecture de textes Japonais S5</t>
  </si>
  <si>
    <t>LOL5J3C3</t>
  </si>
  <si>
    <t>LLA5J4N4</t>
  </si>
  <si>
    <t>Expression orale Japonais S5</t>
  </si>
  <si>
    <t>LOL5J4C1</t>
  </si>
  <si>
    <t>LLA5J5N</t>
  </si>
  <si>
    <t>Civilisation langue B : civilisation japonaise S5</t>
  </si>
  <si>
    <t>LOL5J5B3</t>
  </si>
  <si>
    <t>CC= fiche de lecture 
CT =2h00</t>
  </si>
  <si>
    <t>Histoire politique et économique du Japon des années 1990 (la « décennie perdue ») à l’année 2009 (première réelle alternance depuis le système de 1955).</t>
  </si>
  <si>
    <t>LOLA3JX0</t>
  </si>
  <si>
    <t>LL3KI8</t>
  </si>
  <si>
    <t>LICENCE 3 LEA ANGLAIS/CHINOIS ORLEANS</t>
  </si>
  <si>
    <t>Nouveauté 2021/2022</t>
  </si>
  <si>
    <t>LCLA5JX1</t>
  </si>
  <si>
    <t>LLA5JX</t>
  </si>
  <si>
    <t>Semestre 5 LEA ANGLAIS/CHINOIS</t>
  </si>
  <si>
    <t>LOLA5JXn</t>
  </si>
  <si>
    <t>LLA5J4X</t>
  </si>
  <si>
    <t>LLA5J4X1</t>
  </si>
  <si>
    <t>LLA5J4X2</t>
  </si>
  <si>
    <t>Compréhension écrite Chinois S5</t>
  </si>
  <si>
    <t>LLA5J4X3</t>
  </si>
  <si>
    <t>LLA5J4X4</t>
  </si>
  <si>
    <t>LLA5J5X</t>
  </si>
  <si>
    <t>LXL5J5B3
LLF5J5X</t>
  </si>
  <si>
    <t>LOLA5JA1
LOLA5JC1
LOLA5JN1
LOLA5JX1</t>
  </si>
  <si>
    <t>LLA5JAP1
LLA5JCP1
LLA5JNP1
LLA5JXP1</t>
  </si>
  <si>
    <t>PARCOURS COMMERCE INTERNATIONAL (CI) S5</t>
  </si>
  <si>
    <t>LOLA5J70</t>
  </si>
  <si>
    <t>LLA5J70</t>
  </si>
  <si>
    <t>LLA5J7A</t>
  </si>
  <si>
    <t>Droit des affaires internationales</t>
  </si>
  <si>
    <t>LOL5B9H
LOL5C9D
LOL5J7A1</t>
  </si>
  <si>
    <t>L3 LEA et L3 LLCER parc. Commerce international</t>
  </si>
  <si>
    <t>Ce cours portera sur les sources du droit des affaires internationales,les divers instruments d'uniformisation du droit (hard law et soft law - règlements européens, OMC, accords internationaux, lex mercatoria, etc…), ainsi que susr la résolution des litiges.</t>
  </si>
  <si>
    <t>LLA5J7B</t>
  </si>
  <si>
    <t>Introduction au  commerce international</t>
  </si>
  <si>
    <t>LOL5B9I
LOL5C9E
LOL5J7A2</t>
  </si>
  <si>
    <t>Les concepts, outils et méthodes de travail assurant à l'entreprise son développement commercial à l'international sont abordés au travers de cas concrets :
- la démarche marketing à l'international
- le diagnostic des marchés étrangers
- la démarche de prospection des marchés étrangers.</t>
  </si>
  <si>
    <t>LOLA5JA2
LOLA5JC2
LOLA5JN2
LOLA5JX2</t>
  </si>
  <si>
    <t>LLA5JAP2
LLA5JCP2
LLA5JNP2
LLA5JXP2</t>
  </si>
  <si>
    <t>PARCOURS  MEF FLE S5</t>
  </si>
  <si>
    <t>LOLA5H01</t>
  </si>
  <si>
    <t>LLA5H70</t>
  </si>
  <si>
    <t>UE spécialisation Parcours MEF-FLE S5</t>
  </si>
  <si>
    <t>LLA5H7B</t>
  </si>
  <si>
    <t>Histoire des méthodologies S5 SDL</t>
  </si>
  <si>
    <t>LOL5B7G
LOL5C6B
LOL5H8B
LOL5J9B</t>
  </si>
  <si>
    <t>L3 SDL, LLCER et LEA  parc.  MEF-FLE</t>
  </si>
  <si>
    <t>Ecrit + oral</t>
  </si>
  <si>
    <t>Ce cours retrace l'histoire des méthodologies de l'enseignement des langues étrangères en générl et du FLE en particulier depuis les méthodes traditionnelles (antérieures à la méthode directe) jusqu'à l'approche communicative et actionnelle ; des unités didactiques relevant de ces courants sont analysées.</t>
  </si>
  <si>
    <t>LCLA5H05</t>
  </si>
  <si>
    <t>LLA5H7A</t>
  </si>
  <si>
    <t>Choix Langue Nouvelle (choix 1 UE parmi 2)</t>
  </si>
  <si>
    <t>LLA5H7A1</t>
  </si>
  <si>
    <t>Langue nouvelle 1 Serbo-Croate</t>
  </si>
  <si>
    <t>LOL5B7K
LOL5C6H
LOL5H8H
LOL5J9I</t>
  </si>
  <si>
    <t>RAICKOVIC Luka</t>
  </si>
  <si>
    <t>Il s'aagit d'une introduction à une langue nouvelle inconnue typologiquement éloignée du français. Cet enseignement donnera lieu dans le cadre de l'UE Didactique du FLE et stage à la réalisation d'un carnet d'apprentissage.</t>
  </si>
  <si>
    <t>LLA5H7A2</t>
  </si>
  <si>
    <t>Langue nouvelle 2 Polonais</t>
  </si>
  <si>
    <t>LOL5B7L
LOL5C6I
LOL5H8I
LOL5J9J</t>
  </si>
  <si>
    <t>DE STAMPA Sylwia</t>
  </si>
  <si>
    <t>LOLA5JA3
LOLA5JC3
LOLA5JN3
LOLA5JX3</t>
  </si>
  <si>
    <t>LLA5JAP3
LLA5JCP3
LLA5JNP3
LLA5JXP3</t>
  </si>
  <si>
    <t>PARCOURS MEEF 1er degré</t>
  </si>
  <si>
    <t>LCLA5H09</t>
  </si>
  <si>
    <t>LLA5H60</t>
  </si>
  <si>
    <t>UE spécialisation 1 Parcours MEF-FLM S5 (choix 1 UE parmi 2)</t>
  </si>
  <si>
    <r>
      <t>Psychologie et sociologie pour l’enseignement (</t>
    </r>
    <r>
      <rPr>
        <b/>
        <sz val="10"/>
        <color theme="1"/>
        <rFont val="Arial"/>
        <family val="2"/>
      </rPr>
      <t>Choix impossible si suivi LLA4MF1</t>
    </r>
    <r>
      <rPr>
        <sz val="10"/>
        <color theme="1"/>
        <rFont val="Arial"/>
        <family val="2"/>
      </rPr>
      <t>)</t>
    </r>
  </si>
  <si>
    <r>
      <t>INSPE- L3 LEA parc. MEEF 1,</t>
    </r>
    <r>
      <rPr>
        <strike/>
        <sz val="10"/>
        <color theme="1"/>
        <rFont val="Arial"/>
        <family val="2"/>
      </rPr>
      <t xml:space="preserve"> </t>
    </r>
    <r>
      <rPr>
        <sz val="10"/>
        <color theme="1"/>
        <rFont val="Arial"/>
        <family val="2"/>
      </rPr>
      <t>L3 Histoire parc. MEEF, L3 Géo parc. MEEF, L3 SDL parc. MEF-FLM et LSF</t>
    </r>
  </si>
  <si>
    <t>LLA5MF2A</t>
  </si>
  <si>
    <t>Enseigner l'histoire-géographie à l'école primaire</t>
  </si>
  <si>
    <t>INSPE-COST-PLURI  - L3 LEA parc. MEEF 1, L3 Lettres parc. MEEF 1, L3 SDL parc. MEF-FLM</t>
  </si>
  <si>
    <t>BADIER Walter</t>
  </si>
  <si>
    <t>oral et Ecrit</t>
  </si>
  <si>
    <t>100% CT</t>
  </si>
  <si>
    <t>Connaître le programme de cycle 3 en histoire-géographie et en maîtriser les grandes notions.
Connaître les démarches et outils pour enseigner l'histoire et la géographie.</t>
  </si>
  <si>
    <t>LCLA5H10</t>
  </si>
  <si>
    <t>LLA5H61</t>
  </si>
  <si>
    <t>UE spécialisation 2 Parcours MEF-FLM S5 (choix 1 UE parmi 2)</t>
  </si>
  <si>
    <t>LLA5MAT1</t>
  </si>
  <si>
    <t>Mathématiques élémentaires (choix impossible si validé aux S3 et S4 - LOL2MAT2+LOL3MAT3)</t>
  </si>
  <si>
    <t xml:space="preserve"> LOL2MAT2+
LOL3MAT3</t>
  </si>
  <si>
    <t>L3 Lettres, L3 LEA parc. MEEF 1 , L3 SDL parc. MEF-FLM</t>
  </si>
  <si>
    <t>Il s'agit d'un cours de remise à niveau en mathématiques élémentaires, en vue de la préparation à divers concours -professorat des écoles, etc.
Programme (non exhaustif) :
- numération
- arithmétique : multiples, diviseurs, ppcm, pgcd…
- calcul : proportionnalité, pourcentages, mesures, conversions,...
- géométrie plane : constructions à la règle et au compas, polygones...</t>
  </si>
  <si>
    <r>
      <t xml:space="preserve">Enseigner l'histoire-géographie à l'école primaire </t>
    </r>
    <r>
      <rPr>
        <b/>
        <sz val="10"/>
        <color theme="1"/>
        <rFont val="Arial"/>
        <family val="2"/>
      </rPr>
      <t>(impossible si pris en choix 1</t>
    </r>
    <r>
      <rPr>
        <sz val="10"/>
        <color theme="1"/>
        <rFont val="Arial"/>
        <family val="2"/>
      </rPr>
      <t>)</t>
    </r>
  </si>
  <si>
    <t>LOLA5JA4
LOLA5JC4
LOLA5JN4
LOLA5JX4</t>
  </si>
  <si>
    <t>LLA5JAP4
LLA5JCP4
LLA5JNP4
LLA5JXP4</t>
  </si>
  <si>
    <t>PARCOURS MEEF 2 ANGLAIS S5</t>
  </si>
  <si>
    <t>LOLA5B04</t>
  </si>
  <si>
    <t>LLA5B60</t>
  </si>
  <si>
    <t>UE spécialisation parcours MEEF Anglais S5</t>
  </si>
  <si>
    <t>LLA5B6A</t>
  </si>
  <si>
    <t>Renforcement linguistique anglais S5</t>
  </si>
  <si>
    <t>LOL5B6C
LOL5C8C
LOL5J9M</t>
  </si>
  <si>
    <t>L3 LLCER Anglais, L3 LEA parc. MEEF ANG</t>
  </si>
  <si>
    <t>PERROT ép. PUGHE Marie-Eve</t>
  </si>
  <si>
    <t>écrit 1h30 et oral 20 min</t>
  </si>
  <si>
    <r>
      <t xml:space="preserve">dossier
</t>
    </r>
    <r>
      <rPr>
        <b/>
        <sz val="10"/>
        <color rgb="FFFF0000"/>
        <rFont val="Arial"/>
        <family val="2"/>
      </rPr>
      <t>Ecrit</t>
    </r>
  </si>
  <si>
    <t>Le cours propose une approche contrastive d'un ensemble de questions linguistiques (détermination, morphologie nominale, temps, mode, aspect, etc…). Les étudiants apprendront à construire et à analyser des corpus pertinents afin d'améliorer leur compétences linguistiques et de mieux comprendre le fonctionnement de leur langues de travail.</t>
  </si>
  <si>
    <t>LLA5B6B</t>
  </si>
  <si>
    <t>Shakespeare: Comedy, History, Tragedy</t>
  </si>
  <si>
    <t>LOL5B6A
LOL5C8A
LOL5J9K</t>
  </si>
  <si>
    <t>An in-depth study of three of Shakespeare's major works allowing students to develop their knowledge and understanding of his drama in a generic approach that offers more acquaintance with the language of the plays and the themes explored within them. Class work will involve close readings of key passages from the plays on the programme together with analysis of various film adaptations.</t>
  </si>
  <si>
    <t>LLA5B6C</t>
  </si>
  <si>
    <t>Didactique des langues étrangères S5 Anglais</t>
  </si>
  <si>
    <t>LOL5B6D
LOL5J9N</t>
  </si>
  <si>
    <t>BRUNEL Stéphane</t>
  </si>
  <si>
    <t>Histoire des différentes méthodes et approches de l'enseignement de l'anglais ; présentation du cadre européen commun d'enseignement pour les langues (CECRL) ; introduction à la perspective actionnelle ; introduction à l'évaluation des apprentissages ; présentation des principaux textes officiels régissant l'enseignement de l'anglais dans le secondaire.</t>
  </si>
  <si>
    <t>LOLA5JC5</t>
  </si>
  <si>
    <t>LLA5JCP5</t>
  </si>
  <si>
    <t>PARCOURS  MEEF ESPAGNOL S5</t>
  </si>
  <si>
    <t>LOLA5C04</t>
  </si>
  <si>
    <t>LLA5C60</t>
  </si>
  <si>
    <t>UE spécialisation MEEF 2 Espagnol S5</t>
  </si>
  <si>
    <t>LLA5C6A</t>
  </si>
  <si>
    <t>Peinture espagnole S5</t>
  </si>
  <si>
    <t>LOL5B9A
LOL5C5A
LOL5J9O</t>
  </si>
  <si>
    <t>L3 LLCER et LEA parc. Médiation
L3 LLCER ESP et LEA parc MEEF 2 espagnol</t>
  </si>
  <si>
    <t>Etude d'une anthologie de tableaux de l'époque classique au vingtième siècle.</t>
  </si>
  <si>
    <t>LLA5C6B</t>
  </si>
  <si>
    <t>Cinéma latino-américain S5</t>
  </si>
  <si>
    <t>LOL6B9L
LOL6C6B
LOL6J9H</t>
  </si>
  <si>
    <t>dossier + soutenance</t>
  </si>
  <si>
    <t>Le cinéma latino-américain : histoire et fiction dans le cinéma argentin.</t>
  </si>
  <si>
    <t>LLA5C6C</t>
  </si>
  <si>
    <t>Didactique des langues étrangères Espagnol  S5</t>
  </si>
  <si>
    <t>LOL5B9D
LOL5C5D
LOL5J9R</t>
  </si>
  <si>
    <t>L3 LLCER ESP et LEA parc MEEF 2 espagnol</t>
  </si>
  <si>
    <t>ALLIN Jean-Yves</t>
  </si>
  <si>
    <t>Initiation à la didactique de l'espagnol. Présentation ; première approche de l'enseignement de l'espagnol. Lecture et analyse des programmes officiels du 1er et du 2nd degrés. Elaboration de séquence/séance de cours (travaux par groupes).
Objectifs :
- découvrir le panorama historico-théorique de l'enseignement des langues
- s'approprier les textes institutionnels
- découvrir et se familiariser avec la pédagogie actionnelle ; mettre les élèves en activité.</t>
  </si>
  <si>
    <t>LOLA5JA6
LOLA5JC6
LOLA5JN6
LOLA5JX6</t>
  </si>
  <si>
    <t>LLA5JAP6
LLA5JCP6
LLA5JNP6
LLA5JXP6</t>
  </si>
  <si>
    <t>PARCOURS TRADUCTION S5</t>
  </si>
  <si>
    <t>LOLA5B05</t>
  </si>
  <si>
    <t>LLA5B70</t>
  </si>
  <si>
    <t>UE spécialisation parcours Traduction S5</t>
  </si>
  <si>
    <t>LLA5B7A</t>
  </si>
  <si>
    <t>Outils théoriques de la traduction 1 - S5</t>
  </si>
  <si>
    <t>LOL5B8A
LOL5C7A
LOL5J8A</t>
  </si>
  <si>
    <t>L3 LLCER et LEA parc. Traduction</t>
  </si>
  <si>
    <t>Introduction aux divers types d'opérations de traduction (transposition, modulation, équivalence, étoffement, dilution, emprunt…) : exercices d'application pour la réalisation de traductions et l'analyse critique de traductions. Il s'agit de savoir analyser sa propre pratique traductive afin d'améliorer la performance en traduction (micro analyse).
Comprendre dans quelle mesure des connaissances linguistiques (notamment lexicographiques,morphologiques, syntaxiques) peuvent aider à la réalisation de la traduction. Il s'agit de savoir choisir et utiliser l'outil théorique approprié à telle situation de traduction, et de comprendre que la linguistique ne permet pas de traiter tous les déterminants de la traduction.</t>
  </si>
  <si>
    <t>LLA5B7B1</t>
  </si>
  <si>
    <t>Traduction renforcée 2 Anglais-Français</t>
  </si>
  <si>
    <t>LOL5B8C
LOL5C7C
LOL5J8C</t>
  </si>
  <si>
    <r>
      <rPr>
        <strike/>
        <sz val="10"/>
        <color theme="1"/>
        <rFont val="Arial"/>
        <family val="2"/>
      </rPr>
      <t>SCAILLET Agnès</t>
    </r>
    <r>
      <rPr>
        <sz val="10"/>
        <color theme="1"/>
        <rFont val="Arial"/>
        <family val="2"/>
      </rPr>
      <t xml:space="preserve">
BOYLAN Michael</t>
    </r>
  </si>
  <si>
    <t>Entraînement intensif à la traduction vers le français de textes permettant la pratique de l'exercice sur des registres de langues variés. Chaque texte sera un prétexte à l'analyse des stratégies et des choix de traduction.</t>
  </si>
  <si>
    <t>LOLA5JA7
LOLA5JC7
LOLA5JN7
LOLA5JX7</t>
  </si>
  <si>
    <t>LLA5JAP7
LLA5JCP7
LLA5JNP7
LLA5JXP7</t>
  </si>
  <si>
    <t>PARCOURS MEDIATION INTERCULTURELLE S5</t>
  </si>
  <si>
    <t>LOLA5B06</t>
  </si>
  <si>
    <t>LLA5B80</t>
  </si>
  <si>
    <t>UE spécialisation parcours médiation interculturelle S5</t>
  </si>
  <si>
    <t>LLA5B8A</t>
  </si>
  <si>
    <t>Expériences Interculturelles S5</t>
  </si>
  <si>
    <t>L3 LLCER et LEA parc. Médiation</t>
  </si>
  <si>
    <t>écrit 2h00 + oral 15 min</t>
  </si>
  <si>
    <t>Eléments d'interculturalité/enquête/interview : éveil de la conscience et de la compréhension des relations, (ressemblances et différences distinctives) entre "ce monde d'où l'on vient" et "l'autre monde des communautés cibles de langue anglaise", par l'analyse de documents et la réalisation d'une enquête/interview sur le campus auprès d'étudiants étrangers.</t>
  </si>
  <si>
    <t>LCLA5B02</t>
  </si>
  <si>
    <t>LLA5B8B</t>
  </si>
  <si>
    <t>Choix UE spécialisation parcours médiation S5 (choix 1 UE parmi 3)</t>
  </si>
  <si>
    <t>LLA5B8B1</t>
  </si>
  <si>
    <t>Les Beatles et Les Années Soixante</t>
  </si>
  <si>
    <t>LOL6B3A</t>
  </si>
  <si>
    <t>WINSWORTH Ben</t>
  </si>
  <si>
    <t>An introduction to the rise and development of the Beatles together with an analysis of their major works and a consideration of their place and influence within the wider cultural context of the 1960s… and beyond.</t>
  </si>
  <si>
    <t>Semestre 6 LEA ORLEANS</t>
  </si>
  <si>
    <t>LLA6JS02</t>
  </si>
  <si>
    <t>Stage (1h30 par étudiant)</t>
  </si>
  <si>
    <t>LOL6JS</t>
  </si>
  <si>
    <t>8</t>
  </si>
  <si>
    <t>HENNINGER Aline, SHIMOSAKAI Mayumi</t>
  </si>
  <si>
    <t>LLA6J11</t>
  </si>
  <si>
    <r>
      <t xml:space="preserve">Compréhension </t>
    </r>
    <r>
      <rPr>
        <b/>
        <sz val="10"/>
        <color theme="1"/>
        <rFont val="Arial"/>
        <family val="2"/>
      </rPr>
      <t xml:space="preserve"> et expression</t>
    </r>
    <r>
      <rPr>
        <sz val="10"/>
        <color theme="1"/>
        <rFont val="Arial"/>
        <family val="2"/>
      </rPr>
      <t xml:space="preserve"> Anglais S6 LEA</t>
    </r>
  </si>
  <si>
    <t>LOL6J10
LLA6J10</t>
  </si>
  <si>
    <t>30 min : 15 min de préparation
 + 15 min de passage</t>
  </si>
  <si>
    <t>30 min : 15 min de préparation + 15 min de passage</t>
  </si>
  <si>
    <t>Compréhension de documents audios authentiques d’émissions de la BBC.</t>
  </si>
  <si>
    <t>LLA6J21</t>
  </si>
  <si>
    <t>Anglais économique et commercial 2</t>
  </si>
  <si>
    <t>LOL6J20</t>
  </si>
  <si>
    <t>Poursuite du travail effectué au semestre 5 sur la correspondance professionnelle et le vocabulaire économique et commercial. En parallèle, étude d'articles de presse portant sur des enjeux du monde socio-économique ; comprendre leurs enjeux et développer une approche critique et argumentative.</t>
  </si>
  <si>
    <t>LLA6J30</t>
  </si>
  <si>
    <t>Civilisation langue A : civilisation américaine (US) S6</t>
  </si>
  <si>
    <t>LOL5J5A</t>
  </si>
  <si>
    <t>Histoire de la publicité et du marketing aux Etats-Unis aux XXème et XXIème siècles.</t>
  </si>
  <si>
    <t>LOLA6J01</t>
  </si>
  <si>
    <t>LLA6J60</t>
  </si>
  <si>
    <t>LLA6J6A</t>
  </si>
  <si>
    <t>Gestion financière</t>
  </si>
  <si>
    <t>LOL6J7A</t>
  </si>
  <si>
    <t>Bilan comptable et construction du bilan fonctionnel
FRNG, BFR et Trésorerie nette
Equilibre et déséquilibre financier
Analyse financière par la méthode des ratios
Analyse du compte de résultat
Les soldes intermédiaires de gestion SIG</t>
  </si>
  <si>
    <t>LLA6J6B</t>
  </si>
  <si>
    <t>Outils de gestion</t>
  </si>
  <si>
    <t>pas d'équivalence (ce cours existait au S5)</t>
  </si>
  <si>
    <t>Le programme de cet enseignement permet de doter l'apprenant d'outils nécessaires à la mise en place d'un processus de contrôle de l'activité d'un centre d'intérêt. L'objectif étant la confection d'un tableau de bord de gestion afin de suivre avec efficacité et efficience la réalisation des objectifs.
Ce dispositif de prévision et d'analyse utilise des ressources statistiques, comptables et financières (méthodes de prévision, gestion des stocks, seuil de rentabilité...).</t>
  </si>
  <si>
    <t>LLA6J6C</t>
  </si>
  <si>
    <t xml:space="preserve">Techniques du commerce international 2 </t>
  </si>
  <si>
    <t>LOL6J7D</t>
  </si>
  <si>
    <t>NOËL Isabelle</t>
  </si>
  <si>
    <t>Etudes des principaux concepts nécessaires à une bonne maîtrise des pratiques du commerce international :
- les échanges intercommunautaires
- les procédures de dédouanement
- les régimes douaniers
- l'évaluation et la liquidation de la dette douanière</t>
  </si>
  <si>
    <t>LCLA6JA1</t>
  </si>
  <si>
    <t>LLA6JA</t>
  </si>
  <si>
    <t>Semestre 6 LEA ANGLAIS/ALLEMAND</t>
  </si>
  <si>
    <t>LOLA6JA9</t>
  </si>
  <si>
    <t>LLA6J4A</t>
  </si>
  <si>
    <t>Langue B : Allemand S6</t>
  </si>
  <si>
    <t>LLA6J4A3</t>
  </si>
  <si>
    <t>Allemand économique et commercial 2</t>
  </si>
  <si>
    <t>LOL4JAA4
LOL6J4A</t>
  </si>
  <si>
    <t>LLA6J4A4</t>
  </si>
  <si>
    <t>Traduction Allemand S6</t>
  </si>
  <si>
    <t>LOL6J3A</t>
  </si>
  <si>
    <t>LLA6J5A</t>
  </si>
  <si>
    <t>Civilisation langue B : civilisation allemande S6</t>
  </si>
  <si>
    <t>LOL6J5B1</t>
  </si>
  <si>
    <t>LCLA6JC1</t>
  </si>
  <si>
    <t>LLA6JC</t>
  </si>
  <si>
    <t>Semestre 6 LEA ANGLAIS/ESPAGNOL</t>
  </si>
  <si>
    <t>LOLA6JC9</t>
  </si>
  <si>
    <t>LLA6J4C</t>
  </si>
  <si>
    <t>LLA6J4C4</t>
  </si>
  <si>
    <t>Thème Espagnol S6 LEA</t>
  </si>
  <si>
    <t>LOL6J3B1</t>
  </si>
  <si>
    <t>LLA6J4C5</t>
  </si>
  <si>
    <t>Version Espagnol S6 LEA</t>
  </si>
  <si>
    <t>LOL6J3B2</t>
  </si>
  <si>
    <t>Entraînement  à  la  traduction  de  l’espagnol  vers  le  français  de  textes  écrits  dans  une  langue actuelle courante (textes journalistiques, publicités etc) ou spécialisée (correspondance commerciale).</t>
  </si>
  <si>
    <t>LLA6J4C3</t>
  </si>
  <si>
    <t>Espagnol économique et commercial 2 - S6 LEA</t>
  </si>
  <si>
    <t>LOL6J4B</t>
  </si>
  <si>
    <r>
      <rPr>
        <strike/>
        <sz val="10"/>
        <color rgb="FFFF0000"/>
        <rFont val="Arial"/>
        <family val="2"/>
      </rPr>
      <t>10</t>
    </r>
    <r>
      <rPr>
        <sz val="10"/>
        <color rgb="FFFF0000"/>
        <rFont val="Arial"/>
        <family val="2"/>
      </rPr>
      <t xml:space="preserve">
30 min</t>
    </r>
  </si>
  <si>
    <t>A partir d'articles de revues spécialisées, de reportage audio et vidéo, ce cours se propose de familiariser les étudiants avec la langue de l'entreprise et de présenter les secteurs d'activités de l'économie espagnole et de l'économie latino-américaine. Rédactions de lettres commerciales, CV, comptes-rendus, résumés, etc.</t>
  </si>
  <si>
    <t>LLA6J5C</t>
  </si>
  <si>
    <t>Civilisation langue B : civilisation latino-américaine S6</t>
  </si>
  <si>
    <t>LOL6J5B2</t>
  </si>
  <si>
    <t>Etude de la ville latino-américaine contemporaine à partir de photographies, de films et de textes littéraires et journalistiques.</t>
  </si>
  <si>
    <t>LCLA6JN1</t>
  </si>
  <si>
    <t>LLA6JN</t>
  </si>
  <si>
    <t>Semestre 6 LEA ANGLAIS/JAPONAIS</t>
  </si>
  <si>
    <t>LOLA6JN9</t>
  </si>
  <si>
    <t>LLA6J4N</t>
  </si>
  <si>
    <t>Langue B : Japonais S6</t>
  </si>
  <si>
    <t>LLA6J4N5</t>
  </si>
  <si>
    <t>Composition Japonais S6</t>
  </si>
  <si>
    <t>LOL6J3C1</t>
  </si>
  <si>
    <t>LLA6J4N2</t>
  </si>
  <si>
    <t>Lexique et kanji Japonais S6</t>
  </si>
  <si>
    <t>LOL6J3C2</t>
  </si>
  <si>
    <t>LLA6J4N3</t>
  </si>
  <si>
    <t>Lecture de textes Japonais S6</t>
  </si>
  <si>
    <t>LOL6J3C3</t>
  </si>
  <si>
    <t>LLA6J4N4</t>
  </si>
  <si>
    <t>Expression orale Japonais S6</t>
  </si>
  <si>
    <t>LOL6J4C1</t>
  </si>
  <si>
    <t>LLA6J5N1</t>
  </si>
  <si>
    <t>Civilisation langue B : civilisation Japonaise S6</t>
  </si>
  <si>
    <t>LOL6J5B3</t>
  </si>
  <si>
    <t>Histoire politique et économique du Japon de 2009 (élection du Parti démocrate) à nos jours (réformes du gouvernement Abe II).</t>
  </si>
  <si>
    <t>LOLA6JX1</t>
  </si>
  <si>
    <t>LLA6JX</t>
  </si>
  <si>
    <t>Semestre 6 LEA ANGLAIS/CHINOIS</t>
  </si>
  <si>
    <t>LOLA6JXn</t>
  </si>
  <si>
    <t>LLA6J4X</t>
  </si>
  <si>
    <t>LLA6J4X1</t>
  </si>
  <si>
    <t>LXL6J3D1
LLF6J4X1
LLF6J4X5</t>
  </si>
  <si>
    <t>LLA6J4X2</t>
  </si>
  <si>
    <t>Compréhension écrite chinois S6</t>
  </si>
  <si>
    <t>LXL6J3D3
LLF6J4X2</t>
  </si>
  <si>
    <t>LLA6J4X3</t>
  </si>
  <si>
    <t>LXL6J3D2
LLF6J4X3</t>
  </si>
  <si>
    <t>LLA6J4X4</t>
  </si>
  <si>
    <t>LXL6J4D1
LLF6J4X4</t>
  </si>
  <si>
    <t>LLA6J5X</t>
  </si>
  <si>
    <t>LXL6J5B3
LLF6J5X
LLF6J5X1</t>
  </si>
  <si>
    <t>LOLA6JAA
LOLA6JCA
LOLA6JNA
LOLA6JXA</t>
  </si>
  <si>
    <t>LLA6JAP1
LLA6JCP1
LLA6JNP1
LLA6JXP1</t>
  </si>
  <si>
    <t>LOLA6J1B
LOLA6J1S
LOLA6J1J
LOLA6J1X</t>
  </si>
  <si>
    <t>LLA6JTA1
LLA6JTE1
LLA6JTN1
LLA6JTX1</t>
  </si>
  <si>
    <t>non compensable avec UE STAGE</t>
  </si>
  <si>
    <t>LOLA6J02</t>
  </si>
  <si>
    <t>LLA6J70</t>
  </si>
  <si>
    <t>LLA6J7A</t>
  </si>
  <si>
    <t>Management interculturel</t>
  </si>
  <si>
    <t>LOL6B9R
LOL6C9H
LOL6J7C</t>
  </si>
  <si>
    <t>L3 LLCER et LEA parc. Commerce international</t>
  </si>
  <si>
    <t>Etude des principaux concepts nécessaires à une bonne gestion des relations interpersonnelles dans un environnement interculturel :
- concepts de base de l'analyse interculturelle
- culture et pratiques managériales
- la négociation internationale</t>
  </si>
  <si>
    <t>LLA6J7B</t>
  </si>
  <si>
    <t>Droit des contrats de la Common law</t>
  </si>
  <si>
    <t>LOL6B9P
LOL6C9F
LOL6J7B</t>
  </si>
  <si>
    <t xml:space="preserve">oral </t>
  </si>
  <si>
    <t>Connaissance de base du vocabulaire et des mécanismes liés aux contrats anglo-saxons très courants dans le commerce international. Common law, equity, UCC, influence du droit européen et conséquences du Brexit. Systèmes judiciaires anglais, britanniques et états-unien.</t>
  </si>
  <si>
    <t>LOLA6JAB
LOLA6JCB
LOLA6JNB
LOLA6JXB</t>
  </si>
  <si>
    <t>LLA6JAP2
LLA6JCP2
LLA6JNP2
LLA6JXP2</t>
  </si>
  <si>
    <t>PARCOURS  MEF FLE S6</t>
  </si>
  <si>
    <t>LOLA6J2B
LOLA6J2S
LOLA6J2J
LOLA6J2X</t>
  </si>
  <si>
    <t>LLA6JTA2
LLA6JTE2
LLA6JTN2
LLA6JTX2</t>
  </si>
  <si>
    <t>Enseignements Théoriques S6 PARC. MEF FLE</t>
  </si>
  <si>
    <t>LOLA6H01</t>
  </si>
  <si>
    <t>LLA6H70</t>
  </si>
  <si>
    <t>UE spécialisation Parcours MEF-FLE S6</t>
  </si>
  <si>
    <t>LLA6H7A</t>
  </si>
  <si>
    <t>Didactique du FLE et période d'observation</t>
  </si>
  <si>
    <t>LOL6B8A
LOL6C7A
LOL6H7A
LOL6J9A</t>
  </si>
  <si>
    <t>L3 SDL, L3 LLCER et L3 LEA parc. MEF-FLE</t>
  </si>
  <si>
    <t>1 écrit + 2 dossiers</t>
  </si>
  <si>
    <t>Oral + dossiers</t>
  </si>
  <si>
    <t>Oral 
+ dossiers</t>
  </si>
  <si>
    <t>Le cours s'articule autour de plusieurs composantes :
- connaissance des apprenants, identification des compétences, des besoins et objectifs d'apprentissage
- élaboration d'un cours et d'une fiche pédagogique
- présentation des différentes formes d'évaluation (diagnostique et pronostique, formative et sommative) et analyse d'erreurs
- introduction à l'acquisition des L2
- connaissance et compréhension de la classe de langue en tant qu'espace, temps, groupe humain.
Dans le cadre de ce cours, les étudiants seront aménes :
1- à réfléchir sur leur parcours d'apprentissage des langues étrangères
2- à observer des cours de langue étrangère dans des établissements d'enseignement publics, privés ou associatifs.</t>
  </si>
  <si>
    <t>LLA6H7B</t>
  </si>
  <si>
    <t>Grammaire pour le FLE</t>
  </si>
  <si>
    <t>oral + dossier + Ecrit</t>
  </si>
  <si>
    <t>Oral + dossier</t>
  </si>
  <si>
    <r>
      <rPr>
        <strike/>
        <sz val="10"/>
        <rFont val="Arial"/>
        <family val="2"/>
      </rPr>
      <t>Oral</t>
    </r>
    <r>
      <rPr>
        <sz val="10"/>
        <color rgb="FFFF0000"/>
        <rFont val="Arial"/>
        <family val="2"/>
      </rPr>
      <t xml:space="preserve">
Oral + dossier</t>
    </r>
  </si>
  <si>
    <t>Cette UE est une remise à niveau autour des connaissances de base de la grammaire usuelle du français (classes, fonctions, terminologie, critères formels de reconnaissance, usages, valeurs sémantiques associées, problèmes de classification…). Ces différents éléments seront repris dans diverses applications liées, en fonction du parcours choisi par l'étudiant, à l'enseignement du français langue étrangère (FLE) ou au traitement automatique des langues (TAL).</t>
  </si>
  <si>
    <t>LOLA6JAC
LOLA6JCC
LOLA6JNC
LOLA6JXC</t>
  </si>
  <si>
    <t>LLA6JAP3
LLA6JCP3
LLA6JNP3
LLA6JXP3</t>
  </si>
  <si>
    <t>LOLA6J3B
LOLA6J3S
LOLA6J3J
LOLA6J3X</t>
  </si>
  <si>
    <t>LLA6JTA3
LLA6JTE3
LLA6JTN3
LLA6JTX3</t>
  </si>
  <si>
    <t>Enseignements Théoriques S6  PARC. MEEF 1er degré</t>
  </si>
  <si>
    <t>LOLA6J14</t>
  </si>
  <si>
    <t>LLA6H63</t>
  </si>
  <si>
    <t>UE spécialisation parcours MEEF ENSEIGNEMENT 1er degré S6</t>
  </si>
  <si>
    <t>LLA6MF1A</t>
  </si>
  <si>
    <t>Enseigner les sciences expérimentales à l'école primaire</t>
  </si>
  <si>
    <t>LOL6H6F</t>
  </si>
  <si>
    <t>INSPE - L3 SDL parc. MEF-FLM, L3 LEA parc. MEEF 1, L3 lettres parc. MEEF 1</t>
  </si>
  <si>
    <t>DURAND Olivier</t>
  </si>
  <si>
    <t>15-20min</t>
  </si>
  <si>
    <t>Acquérir une vue globale du contenu des programmes de scineces expérimentales à l’école primaire.
Découvrir les méthodes pédagogiques et les contenus didactiques actuels propre à l'enseignement des sciences à l'école primaire (socio-constructivisme, démarche d'investigation).
Eléments de cours sur la démarche d'investigation et sur quelques notions fondamentales de SVT, de Sciences Physiques et de Technologie.
Mise en situation d'investigation (résolution de problème en travail de groupe,manipulations, recherches documentaires, etc.).
Echange entre étudiants lors de phases de débat pour comparer les conclusions des groupes et favoriser l'analyse des situations d'apprentissage.</t>
  </si>
  <si>
    <t>LCLA6J01</t>
  </si>
  <si>
    <t>LLA6H63A</t>
  </si>
  <si>
    <t>Choix Grammaire / Psychologie et sociologie pour l'enseignement</t>
  </si>
  <si>
    <t>LLA6H62A</t>
  </si>
  <si>
    <t>Grammaire pour le FLM</t>
  </si>
  <si>
    <t>L3 SDL parc. MEF-FLM, L3 LEA parc. MEEF 1er degré</t>
  </si>
  <si>
    <t>BRUNOT Dominique</t>
  </si>
  <si>
    <r>
      <rPr>
        <strike/>
        <sz val="10"/>
        <color rgb="FFFF2D21"/>
        <rFont val="Arial"/>
        <family val="2"/>
      </rPr>
      <t>Oral</t>
    </r>
    <r>
      <rPr>
        <sz val="10"/>
        <color rgb="FFFF2D21"/>
        <rFont val="Arial"/>
        <family val="2"/>
      </rPr>
      <t xml:space="preserve">
dossier </t>
    </r>
  </si>
  <si>
    <r>
      <rPr>
        <strike/>
        <sz val="10"/>
        <color rgb="FFFF2D21"/>
        <rFont val="Arial"/>
        <family val="2"/>
      </rPr>
      <t>15-20 min</t>
    </r>
    <r>
      <rPr>
        <sz val="10"/>
        <color rgb="FFFF2D21"/>
        <rFont val="Arial"/>
        <family val="2"/>
      </rPr>
      <t xml:space="preserve">
Déposé sur CELENE</t>
    </r>
  </si>
  <si>
    <t>Connaître et comprender la terminologie de la grammaire "scolaire, maîtriser ses méthodes d'analyse et savoir les appliquer à la plupart des énoncés, être capable de repérer et de commenter les écarts par rapport à la norme morphologique ou syntaxique (maladresses plus ou moins courantes, évolution de l'usage, audaces stylistiques...).</t>
  </si>
  <si>
    <t>LLA6MF2</t>
  </si>
  <si>
    <r>
      <t>Psychologie et sociologie pour l’enseignement (</t>
    </r>
    <r>
      <rPr>
        <b/>
        <sz val="10"/>
        <color theme="1"/>
        <rFont val="Arial"/>
        <family val="2"/>
      </rPr>
      <t>Choix impossible si suivi LLA4MF1 ou LLA5MF1</t>
    </r>
    <r>
      <rPr>
        <sz val="10"/>
        <color theme="1"/>
        <rFont val="Arial"/>
        <family val="2"/>
      </rPr>
      <t>)</t>
    </r>
  </si>
  <si>
    <t>LOL5H7E
LOL6H6E</t>
  </si>
  <si>
    <t>Découvrir quelques sous-domaines de la psychologie et de la sociologie, leurs démarches et leurs objets d'études.</t>
  </si>
  <si>
    <t>LOLA6JAD
LOLA6JCD
LOLA6JND
LOLA6JXD</t>
  </si>
  <si>
    <t>LLA6JAP4
LLA6JCP4
LLA6JNP4
LLA6JXP4</t>
  </si>
  <si>
    <t>PARCOURS  MEEF 2 ANGLAIS S6</t>
  </si>
  <si>
    <t>LOLA6J4B
LOLA6J4S
LOLA6J4J
LOLA6J4X</t>
  </si>
  <si>
    <t>LLA6JTA4
LLA6JTE4
LLA6JTN4
LLA6JTX4</t>
  </si>
  <si>
    <t>Enseignements Théoriques S6  PARC. MEEF 2 ANGLAIS</t>
  </si>
  <si>
    <t>LOLA6B04</t>
  </si>
  <si>
    <t>LLA6B60</t>
  </si>
  <si>
    <t>UE spécialisation parcours MEEF Anglais S6</t>
  </si>
  <si>
    <t>Changement déjà fait en 2021</t>
  </si>
  <si>
    <t>LLA6B6A</t>
  </si>
  <si>
    <r>
      <rPr>
        <b/>
        <strike/>
        <sz val="10"/>
        <color rgb="FFFF0000"/>
        <rFont val="Calibri"/>
        <family val="2"/>
        <scheme val="minor"/>
      </rPr>
      <t>Linguistique appliquée Anglais S6</t>
    </r>
    <r>
      <rPr>
        <b/>
        <sz val="10"/>
        <color rgb="FFFF0000"/>
        <rFont val="Calibri"/>
        <family val="2"/>
        <scheme val="minor"/>
      </rPr>
      <t xml:space="preserve">
Renforcement en linguistique Anglais S6 </t>
    </r>
  </si>
  <si>
    <t>LOL6B7C
LOL6C9C
LOL6J9E</t>
  </si>
  <si>
    <t>L3 LLCER et LEA parc. MEEF 2 Anglais</t>
  </si>
  <si>
    <t>écrit 1h30 + oral 20 min</t>
  </si>
  <si>
    <t>Le cours propose une approche contrastive d'un ensemble de questions linguistiques (détermination, morphologie nominale, temps, mode, aspect, etc.). Les étudiants apprendront à construire et à analyser des corpus pertinents afin d'améliorer leurs compétences linguistiques et de mieux comprendre le fonctionnement de leur langues de travail.</t>
  </si>
  <si>
    <t>LLA6B6B</t>
  </si>
  <si>
    <t>Iconographie Anglais S6</t>
  </si>
  <si>
    <t>LOL6B7E
LOL6C9B
LOL6J9D</t>
  </si>
  <si>
    <t>Ideologies in visual documents.
Analyzing visual documents from the English-speaking world : creatin visual 'culture', and the role of pictures in the definition of identities, national and cultural.</t>
  </si>
  <si>
    <t>LLA6B6C</t>
  </si>
  <si>
    <t xml:space="preserve">Didactique des langues étrangères Anglais  S6 </t>
  </si>
  <si>
    <t>LOL6B7D
LOL6C9D
LOL6J9F</t>
  </si>
  <si>
    <t>11 et 07</t>
  </si>
  <si>
    <t>Exposés par les étudiants portant sur l'enseignement de l'anglais à tout type de public et sur les outils de l'enseignant et de l'apprenant ; commentaire et mise en perspective des éléments exposés ; analyse du rôle de la didactique dans la conception de son enseignement.</t>
  </si>
  <si>
    <t>LOLA6JCE</t>
  </si>
  <si>
    <t>LLA6JCP5</t>
  </si>
  <si>
    <t>PARCOURS  MEEF 2 ESPAGNOL S6</t>
  </si>
  <si>
    <t>LOLA6J5S</t>
  </si>
  <si>
    <t>LLA6JTE5</t>
  </si>
  <si>
    <t>Enseignements Théoriques S6  PARC. MEEF 2 ESPAGNOL</t>
  </si>
  <si>
    <t>LOLA6C04</t>
  </si>
  <si>
    <t>LLA6C60</t>
  </si>
  <si>
    <t>UE spécialisation parcours MEEF Espagnol S6</t>
  </si>
  <si>
    <t>LLA6C6A</t>
  </si>
  <si>
    <t>Peinture hispano-américaine S6</t>
  </si>
  <si>
    <t>LOL6B9B
LOL5C5B
LOL5J9P</t>
  </si>
  <si>
    <t>Etude des principales caractéristiques de la peinture latino-américaine, et de son importance en tant que reflet d'une culture et d'une société, à travers l'étude d'une vingtaine de tableaux du XVIe siècle jusqu'à nos jours.</t>
  </si>
  <si>
    <t>LLA6C6B</t>
  </si>
  <si>
    <t>Cinéma espagnol S6</t>
  </si>
  <si>
    <t>LOL6B9K
LOL6C6A
LOL6J9G</t>
  </si>
  <si>
    <t xml:space="preserve">Introduction à l’analyse filmique à partir de séquences de films espagnols. </t>
  </si>
  <si>
    <t>LLA6C6C</t>
  </si>
  <si>
    <t>Didactique des langues étrangères 2 - Espagnol S6</t>
  </si>
  <si>
    <t>LOL6B9N
LOL6C6D
LOL6J9J</t>
  </si>
  <si>
    <t>Inititation à la didactique de l'espagnol. De l'exercice à la tâche puis à la tâche complexe. La pédagogique actionnelle/le CECRL. Les grands principes de l'évaluation. Elaboration d'évaluations liées à la séance/séquence de cours. Présentation d'exemples de séquence. Elaboration d'une séquence (travaux de groupes) et présentations.</t>
  </si>
  <si>
    <t>LOLA6JAF
LOLA6JCF
LOLA6JNF
LOLA6JXF</t>
  </si>
  <si>
    <t>LLA6JAP6
LLA6JCP6
LLA6JNP6
LLA6JXP6</t>
  </si>
  <si>
    <t>PARCOURS TRADUCTION S6</t>
  </si>
  <si>
    <t>LOLA6J6B
LOLA6J6S
LOLA6J6J
LOLA6J6X</t>
  </si>
  <si>
    <t>LLA6JTA6
LLA6JTE6
LLA6JTN6
LLA6JTX6</t>
  </si>
  <si>
    <t>Enseignements Théoriques S6 PARC. TRADUCTION</t>
  </si>
  <si>
    <t>LOLA6B06</t>
  </si>
  <si>
    <t>LLA6B70</t>
  </si>
  <si>
    <t>UE spécialisation parcours Traduction S6</t>
  </si>
  <si>
    <t>LLA6B7A</t>
  </si>
  <si>
    <t>Outils théoriques de la traduction 2 :  stylistique comparée</t>
  </si>
  <si>
    <t>LOL6B9H
LOL6C8A
LOL6J8A</t>
  </si>
  <si>
    <t>Introduction à la syntaxe comparée ; notions de rhétorique contrastive dans une perspective de traduction. Il s'agit de comprendre comment fonctionne un texte dans son ensemble en vue de le traduire (macro analyse). Comprendre dans quelle mesure des connaissances linguistiques (notamment lexicographiques, morphologiques, syntaxiques) peuvent aider à la réalisation de la traduction. Il s'agit de savoir choisir et utiliser l'outil théorique approprié à telle situation de traduction, et de comprendre que la linguistique ne permet pas de traiter tous les déterminants de la traduction. La lecture et l'analyse d'article sera également au programme.</t>
  </si>
  <si>
    <t>LCLA6B02</t>
  </si>
  <si>
    <t>LLA6B7B</t>
  </si>
  <si>
    <t xml:space="preserve">Choix traduction renforcée 2 </t>
  </si>
  <si>
    <t>LOL6B9B</t>
  </si>
  <si>
    <t>OBLIG A CHOIX</t>
  </si>
  <si>
    <t>LLA6B7B1</t>
  </si>
  <si>
    <t>Traduction renforcée 2 Allemand-Français</t>
  </si>
  <si>
    <t>LOL6B9I
LOL6J8F</t>
  </si>
  <si>
    <t>LLA6B7B2</t>
  </si>
  <si>
    <t>Traduction renforcée 2 Espagnol-Français</t>
  </si>
  <si>
    <t>LOL6B9J
LOL6C8E
LOL6J8G</t>
  </si>
  <si>
    <t>LLA6B7B3</t>
  </si>
  <si>
    <t>Traduction renforcée 2 Japonais-Français</t>
  </si>
  <si>
    <t>LOL6J8I</t>
  </si>
  <si>
    <t>LLA6B7B4</t>
  </si>
  <si>
    <t>Traduction renforcée 2 Chinois-Français</t>
  </si>
  <si>
    <t>LOLA6JAG
LOLA6JCG
LOLA6JNG
LOLA6JXG</t>
  </si>
  <si>
    <t>LLA6JAP7
LLA6JCP7
LLA6JNP7
LLA6JXP7</t>
  </si>
  <si>
    <t>PARCOURS MEDIATION INTERCULTURELLE S6</t>
  </si>
  <si>
    <t>LOLA6J7B
LOLA6J7S
LOLA6J7J
LOLA6J7X</t>
  </si>
  <si>
    <t>LLA6JTA7
LLA6JTE7
LLA6JTN7
LLA6JTX7</t>
  </si>
  <si>
    <t>Enseignements Théoriques S6 PARC. MEDIATION</t>
  </si>
  <si>
    <t>LCLA6B03</t>
  </si>
  <si>
    <t>LLA6B80</t>
  </si>
  <si>
    <t>Choix UE spécialisation parcours médiation interculturelle S6</t>
  </si>
  <si>
    <t>1 UE / 6 ECTS</t>
  </si>
  <si>
    <t>LOLA6B07</t>
  </si>
  <si>
    <t>LLA6B8A</t>
  </si>
  <si>
    <t>Culture anglophone S6</t>
  </si>
  <si>
    <t>CHAPEAU</t>
  </si>
  <si>
    <t>LLA6B8A1</t>
  </si>
  <si>
    <t>Etat-Unis et Canada</t>
  </si>
  <si>
    <t>LLA6B8A2</t>
  </si>
  <si>
    <t>Grande Bretagne et Irlande</t>
  </si>
  <si>
    <t>LOLA6C06</t>
  </si>
  <si>
    <t>LLA6C80</t>
  </si>
  <si>
    <t>Culture hispanophone S6</t>
  </si>
  <si>
    <t>LOL5B9B
LOL5C5B
LOL5J9P</t>
  </si>
  <si>
    <r>
      <rPr>
        <b/>
        <strike/>
        <sz val="10"/>
        <color rgb="FFFF0000"/>
        <rFont val="Arial"/>
        <family val="2"/>
      </rPr>
      <t xml:space="preserve">CT
</t>
    </r>
    <r>
      <rPr>
        <b/>
        <sz val="10"/>
        <color rgb="FFFF0000"/>
        <rFont val="Arial"/>
        <family val="2"/>
      </rPr>
      <t>CC</t>
    </r>
  </si>
  <si>
    <t>oral sur dossier (prendre contact avec l'enseignant)
Ecrit</t>
  </si>
  <si>
    <t>15 min
1h</t>
  </si>
  <si>
    <t>1h30
1h</t>
  </si>
  <si>
    <r>
      <rPr>
        <b/>
        <strike/>
        <sz val="10"/>
        <color rgb="FFFF0000"/>
        <rFont val="Arial"/>
        <family val="2"/>
      </rPr>
      <t>10</t>
    </r>
    <r>
      <rPr>
        <b/>
        <sz val="10"/>
        <color rgb="FFFF0000"/>
        <rFont val="Arial"/>
        <family val="2"/>
      </rPr>
      <t xml:space="preserve">
30 min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</si>
</sst>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
  </numFmts>
  <fonts count="38" x14ac:knownFonts="1">
    <font>
      <sz val="11"/>
      <color theme="1"/>
      <name val="Calibri"/>
      <family val="2"/>
      <scheme val="minor"/>
    </font>
    <font>
      <sz val="11"/>
      <color theme="1"/>
      <name val="Calibri"/>
      <family val="2"/>
      <scheme val="minor"/>
    </font>
    <font>
      <sz val="12"/>
      <color indexed="8"/>
      <name val="Verdana"/>
      <family val="2"/>
    </font>
    <font>
      <sz val="10"/>
      <name val="Arial"/>
      <family val="2"/>
    </font>
    <font>
      <sz val="10"/>
      <color indexed="8"/>
      <name val="Arial"/>
      <family val="2"/>
    </font>
    <font>
      <sz val="11"/>
      <color rgb="FF000000"/>
      <name val="Calibri"/>
      <family val="2"/>
      <charset val="1"/>
    </font>
    <font>
      <b/>
      <sz val="10"/>
      <color rgb="FFFF0000"/>
      <name val="Arial"/>
      <family val="2"/>
    </font>
    <font>
      <sz val="10"/>
      <color theme="1"/>
      <name val="Arial"/>
      <family val="2"/>
    </font>
    <font>
      <b/>
      <sz val="10"/>
      <name val="Arial"/>
      <family val="2"/>
    </font>
    <font>
      <sz val="11"/>
      <color theme="1"/>
      <name val="Arial"/>
      <family val="2"/>
    </font>
    <font>
      <sz val="10"/>
      <color rgb="FFFF0000"/>
      <name val="Arial"/>
      <family val="2"/>
    </font>
    <font>
      <b/>
      <sz val="10"/>
      <color indexed="8"/>
      <name val="Arial"/>
      <family val="2"/>
    </font>
    <font>
      <b/>
      <sz val="10"/>
      <color theme="1"/>
      <name val="Arial"/>
      <family val="2"/>
    </font>
    <font>
      <sz val="10"/>
      <name val="Arial"/>
      <family val="2"/>
      <charset val="1"/>
    </font>
    <font>
      <b/>
      <sz val="11"/>
      <name val="Arial"/>
      <family val="2"/>
    </font>
    <font>
      <strike/>
      <sz val="10"/>
      <color rgb="FFFF0000"/>
      <name val="Arial"/>
      <family val="2"/>
    </font>
    <font>
      <strike/>
      <sz val="10"/>
      <name val="Arial"/>
      <family val="2"/>
    </font>
    <font>
      <sz val="11"/>
      <color rgb="FF000000"/>
      <name val="Arial"/>
      <family val="2"/>
    </font>
    <font>
      <strike/>
      <sz val="10"/>
      <color theme="1"/>
      <name val="Arial"/>
      <family val="2"/>
    </font>
    <font>
      <b/>
      <sz val="9"/>
      <color theme="1"/>
      <name val="Arial"/>
      <family val="2"/>
    </font>
    <font>
      <b/>
      <sz val="11"/>
      <color theme="1"/>
      <name val="Arial"/>
      <family val="2"/>
    </font>
    <font>
      <sz val="12"/>
      <color indexed="8"/>
      <name val="Verdana"/>
      <family val="2"/>
    </font>
    <font>
      <sz val="12"/>
      <color theme="1"/>
      <name val="Arial"/>
      <family val="2"/>
    </font>
    <font>
      <b/>
      <sz val="10"/>
      <color theme="1" tint="0.249977111117893"/>
      <name val="Arial"/>
      <family val="2"/>
    </font>
    <font>
      <sz val="10"/>
      <color theme="1" tint="0.249977111117893"/>
      <name val="Arial"/>
      <family val="2"/>
    </font>
    <font>
      <i/>
      <sz val="10"/>
      <color theme="1"/>
      <name val="Arial"/>
      <family val="2"/>
    </font>
    <font>
      <sz val="10"/>
      <color theme="1"/>
      <name val="Arial"/>
      <family val="2"/>
      <charset val="1"/>
    </font>
    <font>
      <b/>
      <i/>
      <sz val="10"/>
      <color theme="1"/>
      <name val="Arial"/>
      <family val="2"/>
    </font>
    <font>
      <sz val="10"/>
      <name val="Calibri"/>
      <family val="2"/>
      <scheme val="minor"/>
    </font>
    <font>
      <b/>
      <strike/>
      <sz val="10"/>
      <color rgb="FFFF0000"/>
      <name val="Arial"/>
      <family val="2"/>
    </font>
    <font>
      <sz val="10"/>
      <color rgb="FFFF2D21"/>
      <name val="Arial"/>
      <family val="2"/>
    </font>
    <font>
      <strike/>
      <sz val="10"/>
      <color rgb="FFFF2D21"/>
      <name val="Arial"/>
      <family val="2"/>
    </font>
    <font>
      <sz val="11"/>
      <color rgb="FF000000"/>
      <name val="Calibri"/>
      <family val="2"/>
      <scheme val="minor"/>
    </font>
    <font>
      <b/>
      <strike/>
      <sz val="10"/>
      <color theme="4"/>
      <name val="Arial"/>
      <family val="2"/>
    </font>
    <font>
      <b/>
      <sz val="10"/>
      <color rgb="FFFF0000"/>
      <name val="Calibri"/>
      <family val="2"/>
      <scheme val="minor"/>
    </font>
    <font>
      <b/>
      <strike/>
      <sz val="10"/>
      <color rgb="FFFF0000"/>
      <name val="Calibri"/>
      <family val="2"/>
      <scheme val="minor"/>
    </font>
    <font>
      <b/>
      <sz val="10"/>
      <color rgb="FF000000"/>
      <name val="Arial"/>
      <family val="2"/>
    </font>
    <font>
      <sz val="10"/>
      <color rgb="FF000000"/>
      <name val="Arial"/>
      <family val="2"/>
    </font>
  </fonts>
  <fills count="38">
    <fill>
      <patternFill patternType="none"/>
    </fill>
    <fill>
      <patternFill patternType="gray125"/>
    </fill>
    <fill>
      <patternFill patternType="solid">
        <fgColor rgb="FFCCFFCC"/>
        <bgColor indexed="64"/>
      </patternFill>
    </fill>
    <fill>
      <patternFill patternType="solid">
        <fgColor rgb="FFCCCCFF"/>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F3CB"/>
        <bgColor indexed="64"/>
      </patternFill>
    </fill>
    <fill>
      <patternFill patternType="solid">
        <fgColor rgb="FFCCFFFF"/>
        <bgColor indexed="64"/>
      </patternFill>
    </fill>
    <fill>
      <patternFill patternType="solid">
        <fgColor theme="4" tint="0.39997558519241921"/>
        <bgColor indexed="64"/>
      </patternFill>
    </fill>
    <fill>
      <patternFill patternType="solid">
        <fgColor rgb="FF00FFFF"/>
        <bgColor indexed="64"/>
      </patternFill>
    </fill>
    <fill>
      <patternFill patternType="solid">
        <fgColor indexed="9"/>
        <bgColor indexed="64"/>
      </patternFill>
    </fill>
    <fill>
      <patternFill patternType="solid">
        <fgColor rgb="FFFFFFFF"/>
        <bgColor rgb="FFFFFFFF"/>
      </patternFill>
    </fill>
    <fill>
      <patternFill patternType="solid">
        <fgColor theme="3" tint="0.39997558519241921"/>
        <bgColor indexed="64"/>
      </patternFill>
    </fill>
    <fill>
      <patternFill patternType="solid">
        <fgColor rgb="FFFFFF00"/>
        <bgColor indexed="64"/>
      </patternFill>
    </fill>
    <fill>
      <patternFill patternType="solid">
        <fgColor rgb="FFFDEEE3"/>
        <bgColor indexed="64"/>
      </patternFill>
    </fill>
    <fill>
      <patternFill patternType="solid">
        <fgColor theme="4" tint="0.59999389629810485"/>
        <bgColor indexed="65"/>
      </patternFill>
    </fill>
    <fill>
      <patternFill patternType="solid">
        <fgColor rgb="FF8497B0"/>
        <bgColor indexed="64"/>
      </patternFill>
    </fill>
    <fill>
      <patternFill patternType="solid">
        <fgColor theme="2" tint="-0.249977111117893"/>
        <bgColor indexed="64"/>
      </patternFill>
    </fill>
    <fill>
      <patternFill patternType="solid">
        <fgColor rgb="FFF8CBAC"/>
        <bgColor indexed="64"/>
      </patternFill>
    </fill>
    <fill>
      <patternFill patternType="solid">
        <fgColor rgb="FFEDE9FD"/>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3CB"/>
        <bgColor rgb="FFFDEADA"/>
      </patternFill>
    </fill>
    <fill>
      <patternFill patternType="solid">
        <fgColor rgb="FF99CCFF"/>
        <bgColor indexed="64"/>
      </patternFill>
    </fill>
    <fill>
      <patternFill patternType="solid">
        <fgColor rgb="FFE5E0EC"/>
        <bgColor indexed="64"/>
      </patternFill>
    </fill>
    <fill>
      <patternFill patternType="solid">
        <fgColor rgb="FFCCFFCC"/>
        <bgColor rgb="FFCCFFFF"/>
      </patternFill>
    </fill>
    <fill>
      <patternFill patternType="solid">
        <fgColor rgb="FFCCCCFF"/>
        <bgColor rgb="FFB9CDE5"/>
      </patternFill>
    </fill>
    <fill>
      <patternFill patternType="solid">
        <fgColor rgb="FF6699FF"/>
        <bgColor indexed="64"/>
      </patternFill>
    </fill>
    <fill>
      <patternFill patternType="solid">
        <fgColor rgb="FFFFFF00"/>
        <bgColor rgb="FFB9CDE5"/>
      </patternFill>
    </fill>
    <fill>
      <patternFill patternType="solid">
        <fgColor rgb="FFFFFF00"/>
        <bgColor rgb="FF000000"/>
      </patternFill>
    </fill>
    <fill>
      <patternFill patternType="solid">
        <fgColor rgb="FFB6D7E9"/>
        <bgColor rgb="FFFFFFFF"/>
      </patternFill>
    </fill>
    <fill>
      <patternFill patternType="solid">
        <fgColor theme="7" tint="0.39997558519241921"/>
        <bgColor indexed="64"/>
      </patternFill>
    </fill>
    <fill>
      <patternFill patternType="solid">
        <fgColor rgb="FFCCCCFF"/>
        <bgColor rgb="FFCCCCFF"/>
      </patternFill>
    </fill>
    <fill>
      <patternFill patternType="solid">
        <fgColor rgb="FFCCCCFF"/>
        <bgColor rgb="FF000000"/>
      </patternFill>
    </fill>
    <fill>
      <patternFill patternType="solid">
        <fgColor rgb="FFCCFFCC"/>
        <bgColor rgb="FF000000"/>
      </patternFill>
    </fill>
  </fills>
  <borders count="87">
    <border>
      <left/>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indexed="64"/>
      </right>
      <top/>
      <bottom style="thin">
        <color indexed="64"/>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auto="1"/>
      </bottom>
      <diagonal/>
    </border>
    <border>
      <left style="thin">
        <color auto="1"/>
      </left>
      <right style="thin">
        <color auto="1"/>
      </right>
      <top style="thin">
        <color indexed="64"/>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style="medium">
        <color auto="1"/>
      </left>
      <right style="thin">
        <color auto="1"/>
      </right>
      <top style="thin">
        <color indexed="64"/>
      </top>
      <bottom style="thin">
        <color indexed="64"/>
      </bottom>
      <diagonal/>
    </border>
    <border>
      <left/>
      <right style="thin">
        <color auto="1"/>
      </right>
      <top style="thin">
        <color indexed="64"/>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64"/>
      </left>
      <right style="thin">
        <color auto="1"/>
      </right>
      <top style="thin">
        <color auto="1"/>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auto="1"/>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indexed="64"/>
      </top>
      <bottom style="thin">
        <color auto="1"/>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8"/>
      </top>
      <bottom style="thin">
        <color indexed="8"/>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9"/>
      </top>
      <bottom/>
      <diagonal/>
    </border>
    <border>
      <left style="medium">
        <color auto="1"/>
      </left>
      <right style="thin">
        <color indexed="8"/>
      </right>
      <top style="thin">
        <color indexed="8"/>
      </top>
      <bottom style="thin">
        <color indexed="8"/>
      </bottom>
      <diagonal/>
    </border>
    <border>
      <left/>
      <right/>
      <top style="thin">
        <color indexed="8"/>
      </top>
      <bottom style="thin">
        <color indexed="64"/>
      </bottom>
      <diagonal/>
    </border>
    <border>
      <left style="medium">
        <color indexed="64"/>
      </left>
      <right style="thin">
        <color auto="1"/>
      </right>
      <top style="thin">
        <color auto="1"/>
      </top>
      <bottom style="thin">
        <color auto="1"/>
      </bottom>
      <diagonal/>
    </border>
    <border>
      <left style="thin">
        <color indexed="8"/>
      </left>
      <right style="thin">
        <color indexed="8"/>
      </right>
      <top style="thin">
        <color indexed="8"/>
      </top>
      <bottom style="thin">
        <color indexed="64"/>
      </bottom>
      <diagonal/>
    </border>
    <border>
      <left style="medium">
        <color auto="1"/>
      </left>
      <right style="thin">
        <color indexed="8"/>
      </right>
      <top style="thin">
        <color indexed="8"/>
      </top>
      <bottom/>
      <diagonal/>
    </border>
    <border>
      <left style="medium">
        <color auto="1"/>
      </left>
      <right/>
      <top style="thin">
        <color indexed="8"/>
      </top>
      <bottom style="thin">
        <color indexed="8"/>
      </bottom>
      <diagonal/>
    </border>
    <border>
      <left style="medium">
        <color auto="1"/>
      </left>
      <right/>
      <top style="thin">
        <color auto="1"/>
      </top>
      <bottom style="thin">
        <color auto="1"/>
      </bottom>
      <diagonal/>
    </border>
    <border>
      <left style="thin">
        <color indexed="8"/>
      </left>
      <right style="thin">
        <color indexed="8"/>
      </right>
      <top style="thin">
        <color indexed="64"/>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8"/>
      </bottom>
      <diagonal/>
    </border>
    <border>
      <left style="thin">
        <color auto="1"/>
      </left>
      <right style="thin">
        <color auto="1"/>
      </right>
      <top style="thin">
        <color indexed="64"/>
      </top>
      <bottom style="thin">
        <color auto="1"/>
      </bottom>
      <diagonal/>
    </border>
    <border>
      <left/>
      <right style="thin">
        <color indexed="64"/>
      </right>
      <top style="thin">
        <color indexed="64"/>
      </top>
      <bottom style="thin">
        <color indexed="8"/>
      </bottom>
      <diagonal/>
    </border>
    <border>
      <left style="medium">
        <color indexed="64"/>
      </left>
      <right/>
      <top/>
      <bottom style="thin">
        <color indexed="8"/>
      </bottom>
      <diagonal/>
    </border>
    <border>
      <left style="thin">
        <color indexed="9"/>
      </left>
      <right/>
      <top style="thin">
        <color indexed="8"/>
      </top>
      <bottom/>
      <diagonal/>
    </border>
    <border>
      <left/>
      <right/>
      <top style="thin">
        <color indexed="8"/>
      </top>
      <bottom/>
      <diagonal/>
    </border>
    <border>
      <left style="medium">
        <color indexed="64"/>
      </left>
      <right/>
      <top style="thin">
        <color indexed="8"/>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9"/>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auto="1"/>
      </bottom>
      <diagonal/>
    </border>
  </borders>
  <cellStyleXfs count="27">
    <xf numFmtId="0" fontId="0" fillId="0" borderId="0"/>
    <xf numFmtId="9" fontId="1" fillId="0" borderId="0" applyFont="0" applyFill="0" applyBorder="0" applyAlignment="0" applyProtection="0"/>
    <xf numFmtId="0" fontId="5" fillId="0" borderId="0"/>
    <xf numFmtId="0" fontId="1" fillId="0" borderId="0"/>
    <xf numFmtId="0" fontId="3" fillId="0" borderId="0"/>
    <xf numFmtId="0" fontId="1" fillId="0" borderId="0"/>
    <xf numFmtId="9" fontId="1" fillId="0" borderId="0" applyFont="0" applyFill="0" applyBorder="0" applyAlignment="0" applyProtection="0"/>
    <xf numFmtId="0" fontId="2" fillId="0" borderId="0" applyNumberFormat="0" applyFill="0" applyBorder="0" applyProtection="0">
      <alignment vertical="top" wrapText="1"/>
    </xf>
    <xf numFmtId="0" fontId="17" fillId="13" borderId="1">
      <alignment horizontal="left" vertical="center" wrapText="1"/>
    </xf>
    <xf numFmtId="0" fontId="2" fillId="0" borderId="0" applyNumberFormat="0" applyFill="0" applyBorder="0" applyProtection="0">
      <alignment vertical="top" wrapText="1"/>
    </xf>
    <xf numFmtId="0" fontId="5" fillId="0" borderId="0"/>
    <xf numFmtId="0" fontId="21" fillId="0" borderId="0" applyNumberFormat="0" applyFill="0" applyBorder="0" applyProtection="0">
      <alignment vertical="top" wrapText="1"/>
    </xf>
    <xf numFmtId="0" fontId="2" fillId="0" borderId="0" applyNumberFormat="0" applyFill="0" applyBorder="0" applyProtection="0">
      <alignment vertical="top" wrapText="1"/>
    </xf>
    <xf numFmtId="9" fontId="2" fillId="0" borderId="0" applyFont="0" applyFill="0" applyBorder="0" applyAlignment="0" applyProtection="0"/>
    <xf numFmtId="0" fontId="1" fillId="0" borderId="0"/>
    <xf numFmtId="0" fontId="1" fillId="0" borderId="0"/>
    <xf numFmtId="0" fontId="1" fillId="17"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9" fillId="0" borderId="0"/>
    <xf numFmtId="0" fontId="1" fillId="0" borderId="0"/>
    <xf numFmtId="164" fontId="5" fillId="0" borderId="0"/>
    <xf numFmtId="0" fontId="5" fillId="0" borderId="0"/>
    <xf numFmtId="0" fontId="32" fillId="33" borderId="0" applyNumberFormat="0" applyBorder="0" applyAlignment="0" applyProtection="0"/>
  </cellStyleXfs>
  <cellXfs count="849">
    <xf numFmtId="0" fontId="0" fillId="0" borderId="0" xfId="0"/>
    <xf numFmtId="0" fontId="9" fillId="0" borderId="0" xfId="0" applyFont="1" applyAlignment="1">
      <alignment vertical="center" wrapText="1"/>
    </xf>
    <xf numFmtId="0" fontId="7" fillId="0" borderId="0" xfId="0" applyFont="1" applyAlignment="1">
      <alignment vertical="center" wrapText="1"/>
    </xf>
    <xf numFmtId="0" fontId="4" fillId="0" borderId="0" xfId="0" applyFont="1" applyAlignment="1">
      <alignment vertical="center" wrapText="1"/>
    </xf>
    <xf numFmtId="0" fontId="7" fillId="0" borderId="0" xfId="0" applyFont="1"/>
    <xf numFmtId="0" fontId="4"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horizontal="left" vertical="top"/>
    </xf>
    <xf numFmtId="0" fontId="7" fillId="3" borderId="0" xfId="0" applyFont="1" applyFill="1" applyAlignment="1">
      <alignment vertical="center" wrapText="1"/>
    </xf>
    <xf numFmtId="0" fontId="4" fillId="3" borderId="0" xfId="0" applyFont="1" applyFill="1" applyAlignment="1">
      <alignment vertical="center" wrapText="1"/>
    </xf>
    <xf numFmtId="0" fontId="7" fillId="0" borderId="0" xfId="0" applyFont="1" applyAlignment="1">
      <alignment horizontal="center" vertical="center" wrapText="1"/>
    </xf>
    <xf numFmtId="9" fontId="7" fillId="0" borderId="0" xfId="1" applyFont="1" applyAlignment="1">
      <alignment horizontal="center" vertical="center" wrapText="1"/>
    </xf>
    <xf numFmtId="0" fontId="7" fillId="0" borderId="0" xfId="0" applyFont="1" applyAlignment="1">
      <alignment horizontal="left" vertical="center" wrapText="1"/>
    </xf>
    <xf numFmtId="0" fontId="12" fillId="0" borderId="0" xfId="0" applyFont="1" applyAlignment="1">
      <alignment vertical="center" wrapText="1"/>
    </xf>
    <xf numFmtId="1" fontId="12" fillId="7" borderId="2" xfId="0" applyNumberFormat="1" applyFont="1" applyFill="1" applyBorder="1" applyAlignment="1">
      <alignment horizontal="center" vertical="center" wrapText="1"/>
    </xf>
    <xf numFmtId="1" fontId="12" fillId="7" borderId="0" xfId="0" applyNumberFormat="1" applyFont="1" applyFill="1" applyAlignment="1">
      <alignment horizontal="center" vertical="center" wrapText="1"/>
    </xf>
    <xf numFmtId="0" fontId="12" fillId="7" borderId="0" xfId="0" applyFont="1" applyFill="1" applyAlignment="1">
      <alignment horizontal="center" vertical="center" wrapText="1"/>
    </xf>
    <xf numFmtId="0" fontId="22" fillId="0" borderId="0" xfId="0" applyFont="1" applyAlignment="1">
      <alignment vertical="center" wrapText="1"/>
    </xf>
    <xf numFmtId="9" fontId="7" fillId="0" borderId="0" xfId="1" applyFont="1" applyFill="1" applyBorder="1" applyAlignment="1">
      <alignment horizontal="center" vertical="center" wrapText="1"/>
    </xf>
    <xf numFmtId="49" fontId="7" fillId="0" borderId="0" xfId="4" applyNumberFormat="1" applyFont="1" applyAlignment="1">
      <alignment horizontal="center" vertical="center" wrapText="1"/>
    </xf>
    <xf numFmtId="0" fontId="7" fillId="5" borderId="0" xfId="0" applyFont="1" applyFill="1" applyAlignment="1">
      <alignment vertical="center" wrapText="1"/>
    </xf>
    <xf numFmtId="0" fontId="7" fillId="15" borderId="0" xfId="0" applyFont="1" applyFill="1" applyAlignment="1">
      <alignment vertical="center" wrapText="1"/>
    </xf>
    <xf numFmtId="0" fontId="7" fillId="8" borderId="0" xfId="0" applyFont="1" applyFill="1"/>
    <xf numFmtId="0" fontId="7" fillId="8" borderId="0" xfId="0" applyFont="1" applyFill="1" applyAlignment="1">
      <alignment vertical="center" wrapText="1"/>
    </xf>
    <xf numFmtId="0" fontId="7" fillId="11" borderId="0" xfId="0" applyFont="1" applyFill="1" applyAlignment="1">
      <alignment horizontal="left" vertical="center" wrapText="1"/>
    </xf>
    <xf numFmtId="1" fontId="7" fillId="11" borderId="4" xfId="0" applyNumberFormat="1" applyFont="1" applyFill="1" applyBorder="1" applyAlignment="1">
      <alignment horizontal="center" vertical="center"/>
    </xf>
    <xf numFmtId="1" fontId="12" fillId="11" borderId="4" xfId="0" applyNumberFormat="1" applyFont="1" applyFill="1" applyBorder="1" applyAlignment="1">
      <alignment horizontal="center" vertical="center" wrapText="1"/>
    </xf>
    <xf numFmtId="9" fontId="12" fillId="11" borderId="4" xfId="1" applyFont="1" applyFill="1" applyBorder="1" applyAlignment="1">
      <alignment horizontal="center" vertical="center" wrapText="1"/>
    </xf>
    <xf numFmtId="1" fontId="12" fillId="11" borderId="0" xfId="0" applyNumberFormat="1" applyFont="1" applyFill="1" applyAlignment="1">
      <alignment horizontal="center" vertical="center" wrapText="1"/>
    </xf>
    <xf numFmtId="9" fontId="7" fillId="11" borderId="0" xfId="1" applyFont="1" applyFill="1" applyBorder="1" applyAlignment="1">
      <alignment horizontal="center" vertical="center"/>
    </xf>
    <xf numFmtId="1" fontId="7" fillId="11" borderId="0" xfId="0" applyNumberFormat="1" applyFont="1" applyFill="1" applyAlignment="1">
      <alignment horizontal="center" vertical="center"/>
    </xf>
    <xf numFmtId="9" fontId="12" fillId="11" borderId="0" xfId="1" applyFont="1" applyFill="1" applyBorder="1" applyAlignment="1">
      <alignment horizontal="center" vertical="center" wrapText="1"/>
    </xf>
    <xf numFmtId="1" fontId="7" fillId="24" borderId="0" xfId="0" applyNumberFormat="1" applyFont="1" applyFill="1" applyAlignment="1">
      <alignment horizontal="center" vertical="center" wrapText="1"/>
    </xf>
    <xf numFmtId="1" fontId="7" fillId="24" borderId="6" xfId="0" applyNumberFormat="1" applyFont="1" applyFill="1" applyBorder="1" applyAlignment="1">
      <alignment horizontal="center" vertical="center" wrapText="1"/>
    </xf>
    <xf numFmtId="0" fontId="7" fillId="24" borderId="5" xfId="0" applyFont="1" applyFill="1" applyBorder="1" applyAlignment="1">
      <alignment horizontal="center" vertical="center" wrapText="1"/>
    </xf>
    <xf numFmtId="0" fontId="7" fillId="24" borderId="0" xfId="0" applyFont="1" applyFill="1" applyAlignment="1">
      <alignment horizontal="center" vertical="center" wrapText="1"/>
    </xf>
    <xf numFmtId="1" fontId="7" fillId="24" borderId="5" xfId="0" applyNumberFormat="1" applyFont="1" applyFill="1" applyBorder="1" applyAlignment="1">
      <alignment horizontal="center" vertical="center" wrapText="1"/>
    </xf>
    <xf numFmtId="1" fontId="12" fillId="24" borderId="0" xfId="0" applyNumberFormat="1" applyFont="1" applyFill="1" applyAlignment="1">
      <alignment horizontal="center" vertical="center" wrapText="1"/>
    </xf>
    <xf numFmtId="0" fontId="7" fillId="24" borderId="0" xfId="0" applyFont="1" applyFill="1" applyAlignment="1">
      <alignment horizontal="left" vertical="center" wrapText="1"/>
    </xf>
    <xf numFmtId="0" fontId="7" fillId="24" borderId="0" xfId="0" applyFont="1" applyFill="1" applyAlignment="1">
      <alignment vertical="center"/>
    </xf>
    <xf numFmtId="9" fontId="12" fillId="11" borderId="5" xfId="1" applyFont="1" applyFill="1" applyBorder="1" applyAlignment="1">
      <alignment horizontal="center" vertical="center" wrapText="1"/>
    </xf>
    <xf numFmtId="1" fontId="7" fillId="11" borderId="5" xfId="0" applyNumberFormat="1" applyFont="1" applyFill="1" applyBorder="1" applyAlignment="1">
      <alignment horizontal="center" vertical="center"/>
    </xf>
    <xf numFmtId="9" fontId="7" fillId="11" borderId="5" xfId="1" applyFont="1" applyFill="1" applyBorder="1" applyAlignment="1">
      <alignment horizontal="center" vertical="center"/>
    </xf>
    <xf numFmtId="1" fontId="12" fillId="11" borderId="5" xfId="0" applyNumberFormat="1" applyFont="1" applyFill="1" applyBorder="1" applyAlignment="1">
      <alignment horizontal="center" vertical="center" wrapText="1"/>
    </xf>
    <xf numFmtId="9" fontId="3" fillId="3" borderId="6" xfId="0" applyNumberFormat="1" applyFont="1" applyFill="1" applyBorder="1" applyAlignment="1">
      <alignment horizontal="center" vertical="center" wrapText="1"/>
    </xf>
    <xf numFmtId="9" fontId="3" fillId="2" borderId="7" xfId="0" applyNumberFormat="1" applyFont="1" applyFill="1" applyBorder="1" applyAlignment="1">
      <alignment horizontal="center" vertical="center" wrapText="1"/>
    </xf>
    <xf numFmtId="1" fontId="12" fillId="24" borderId="8" xfId="0" applyNumberFormat="1"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10" xfId="0" applyFont="1" applyFill="1" applyBorder="1" applyAlignment="1">
      <alignment horizontal="left" vertical="center" wrapText="1"/>
    </xf>
    <xf numFmtId="1" fontId="11" fillId="9" borderId="10" xfId="0" applyNumberFormat="1" applyFont="1" applyFill="1" applyBorder="1" applyAlignment="1">
      <alignment horizontal="center" vertical="center" wrapText="1"/>
    </xf>
    <xf numFmtId="0" fontId="29" fillId="15" borderId="10" xfId="0" applyFont="1" applyFill="1" applyBorder="1" applyAlignment="1">
      <alignment horizontal="center" vertical="center" wrapText="1"/>
    </xf>
    <xf numFmtId="0" fontId="4" fillId="8" borderId="10" xfId="5" applyFont="1" applyFill="1" applyBorder="1" applyAlignment="1">
      <alignment horizontal="center" vertical="center" wrapText="1"/>
    </xf>
    <xf numFmtId="9" fontId="4" fillId="8" borderId="10" xfId="6" applyFont="1" applyFill="1" applyBorder="1" applyAlignment="1">
      <alignment horizontal="center" vertical="center" wrapText="1"/>
    </xf>
    <xf numFmtId="0" fontId="3" fillId="0" borderId="10" xfId="4" applyBorder="1" applyAlignment="1">
      <alignment horizontal="center" vertical="center" wrapText="1"/>
    </xf>
    <xf numFmtId="0" fontId="3" fillId="0" borderId="10" xfId="4" applyBorder="1" applyAlignment="1">
      <alignment horizontal="left" vertical="center" wrapText="1"/>
    </xf>
    <xf numFmtId="0" fontId="19" fillId="3" borderId="10"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1" fillId="18" borderId="10" xfId="0" applyFont="1" applyFill="1" applyBorder="1" applyAlignment="1">
      <alignment horizontal="center" vertical="center" wrapText="1"/>
    </xf>
    <xf numFmtId="1" fontId="11" fillId="18" borderId="10" xfId="0" applyNumberFormat="1" applyFont="1" applyFill="1" applyBorder="1" applyAlignment="1">
      <alignment horizontal="center" vertical="center" wrapText="1"/>
    </xf>
    <xf numFmtId="0" fontId="11" fillId="18" borderId="10" xfId="0" applyFont="1" applyFill="1" applyBorder="1" applyAlignment="1">
      <alignment horizontal="left" vertical="center" wrapText="1"/>
    </xf>
    <xf numFmtId="1" fontId="3" fillId="18" borderId="10" xfId="0" applyNumberFormat="1" applyFont="1" applyFill="1" applyBorder="1" applyAlignment="1">
      <alignment horizontal="center" vertical="center" wrapText="1"/>
    </xf>
    <xf numFmtId="1" fontId="4" fillId="18" borderId="10" xfId="0" applyNumberFormat="1" applyFont="1" applyFill="1" applyBorder="1" applyAlignment="1">
      <alignment horizontal="center" vertical="center" wrapText="1"/>
    </xf>
    <xf numFmtId="1" fontId="6" fillId="18" borderId="10" xfId="0" applyNumberFormat="1" applyFont="1" applyFill="1" applyBorder="1" applyAlignment="1">
      <alignment horizontal="center" vertical="center" wrapText="1"/>
    </xf>
    <xf numFmtId="1" fontId="3" fillId="18" borderId="10" xfId="0" applyNumberFormat="1" applyFont="1" applyFill="1" applyBorder="1" applyAlignment="1">
      <alignment horizontal="left" vertical="center" wrapText="1"/>
    </xf>
    <xf numFmtId="1" fontId="3" fillId="9" borderId="10" xfId="0" applyNumberFormat="1" applyFont="1" applyFill="1" applyBorder="1" applyAlignment="1">
      <alignment horizontal="center" vertical="center" wrapText="1"/>
    </xf>
    <xf numFmtId="1" fontId="4" fillId="9" borderId="10" xfId="0" applyNumberFormat="1" applyFont="1" applyFill="1" applyBorder="1" applyAlignment="1">
      <alignment horizontal="center" vertical="center" wrapText="1"/>
    </xf>
    <xf numFmtId="9" fontId="11" fillId="9" borderId="10" xfId="1" applyFont="1" applyFill="1" applyBorder="1" applyAlignment="1">
      <alignment horizontal="center" vertical="center" wrapText="1"/>
    </xf>
    <xf numFmtId="0" fontId="8" fillId="6" borderId="10" xfId="4" applyFont="1" applyFill="1" applyBorder="1" applyAlignment="1">
      <alignment horizontal="left" vertical="center" wrapText="1"/>
    </xf>
    <xf numFmtId="0" fontId="7" fillId="0" borderId="10" xfId="0" applyFont="1" applyBorder="1" applyAlignment="1">
      <alignment horizontal="center" vertical="center" wrapText="1"/>
    </xf>
    <xf numFmtId="0" fontId="3" fillId="5" borderId="10" xfId="4" applyFill="1" applyBorder="1" applyAlignment="1">
      <alignment horizontal="center" vertical="center" wrapText="1"/>
    </xf>
    <xf numFmtId="1" fontId="3" fillId="5" borderId="10" xfId="0" applyNumberFormat="1" applyFont="1" applyFill="1" applyBorder="1" applyAlignment="1">
      <alignment horizontal="center" vertical="center" wrapText="1"/>
    </xf>
    <xf numFmtId="9" fontId="3" fillId="3" borderId="10"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9" fontId="3" fillId="2"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7" fillId="0" borderId="10" xfId="4" applyFont="1" applyBorder="1" applyAlignment="1">
      <alignment horizontal="left" vertical="center" wrapText="1"/>
    </xf>
    <xf numFmtId="9" fontId="3" fillId="2" borderId="10" xfId="1" applyFont="1" applyFill="1" applyBorder="1" applyAlignment="1">
      <alignment horizontal="center" vertical="center" wrapText="1"/>
    </xf>
    <xf numFmtId="9" fontId="4" fillId="8" borderId="10" xfId="1" applyFont="1" applyFill="1" applyBorder="1" applyAlignment="1">
      <alignment horizontal="center" vertical="center" wrapText="1"/>
    </xf>
    <xf numFmtId="0" fontId="4" fillId="6" borderId="10" xfId="0" applyFont="1" applyFill="1" applyBorder="1" applyAlignment="1">
      <alignment vertical="center" wrapText="1"/>
    </xf>
    <xf numFmtId="0" fontId="4" fillId="5" borderId="10" xfId="0" applyFont="1" applyFill="1" applyBorder="1" applyAlignment="1">
      <alignment horizontal="center" vertical="center" wrapText="1"/>
    </xf>
    <xf numFmtId="0" fontId="3" fillId="0" borderId="10" xfId="0" applyFont="1" applyBorder="1" applyAlignment="1">
      <alignment horizontal="center" vertical="center" wrapText="1"/>
    </xf>
    <xf numFmtId="1" fontId="4" fillId="5" borderId="10" xfId="0" applyNumberFormat="1" applyFont="1" applyFill="1" applyBorder="1" applyAlignment="1">
      <alignment horizontal="center" vertical="center" wrapText="1"/>
    </xf>
    <xf numFmtId="0" fontId="3" fillId="12" borderId="10" xfId="4" applyFill="1" applyBorder="1" applyAlignment="1">
      <alignment horizontal="center" vertical="center" wrapText="1"/>
    </xf>
    <xf numFmtId="0" fontId="13" fillId="8" borderId="10" xfId="5" applyFont="1" applyFill="1" applyBorder="1" applyAlignment="1">
      <alignment horizontal="center" vertical="center" wrapText="1"/>
    </xf>
    <xf numFmtId="0" fontId="4" fillId="0" borderId="13" xfId="0" applyFont="1" applyBorder="1" applyAlignment="1">
      <alignment horizontal="center" vertical="center" wrapText="1"/>
    </xf>
    <xf numFmtId="0" fontId="4" fillId="5" borderId="13" xfId="0" applyFont="1" applyFill="1" applyBorder="1" applyAlignment="1">
      <alignment horizontal="center" vertical="center" wrapText="1"/>
    </xf>
    <xf numFmtId="49" fontId="3" fillId="0" borderId="13" xfId="4" applyNumberFormat="1" applyBorder="1" applyAlignment="1">
      <alignment horizontal="center" vertical="center" wrapText="1"/>
    </xf>
    <xf numFmtId="0" fontId="3" fillId="0" borderId="17" xfId="4" applyBorder="1" applyAlignment="1">
      <alignment horizontal="center" vertical="center" wrapText="1"/>
    </xf>
    <xf numFmtId="0" fontId="7" fillId="0" borderId="13" xfId="4" applyFont="1" applyBorder="1" applyAlignment="1">
      <alignment horizontal="center" vertical="center" wrapText="1"/>
    </xf>
    <xf numFmtId="0" fontId="3" fillId="5" borderId="13" xfId="4" applyFill="1" applyBorder="1" applyAlignment="1">
      <alignment vertical="center" wrapText="1"/>
    </xf>
    <xf numFmtId="1" fontId="3" fillId="0" borderId="13" xfId="0" applyNumberFormat="1" applyFont="1" applyBorder="1" applyAlignment="1">
      <alignment horizontal="center" vertical="center"/>
    </xf>
    <xf numFmtId="0" fontId="3" fillId="12" borderId="13" xfId="4" applyFill="1" applyBorder="1" applyAlignment="1">
      <alignment horizontal="center" vertical="center" wrapText="1"/>
    </xf>
    <xf numFmtId="0" fontId="3" fillId="12" borderId="17" xfId="4" applyFill="1" applyBorder="1" applyAlignment="1">
      <alignment horizontal="center" vertical="center" wrapText="1"/>
    </xf>
    <xf numFmtId="0" fontId="4" fillId="2" borderId="13" xfId="5" applyFont="1" applyFill="1" applyBorder="1" applyAlignment="1">
      <alignment horizontal="center" vertical="center" wrapText="1"/>
    </xf>
    <xf numFmtId="0" fontId="4" fillId="3" borderId="13" xfId="5" applyFont="1" applyFill="1" applyBorder="1" applyAlignment="1">
      <alignment horizontal="center" vertical="center" wrapText="1"/>
    </xf>
    <xf numFmtId="9" fontId="4" fillId="2" borderId="13" xfId="6" applyFont="1" applyFill="1" applyBorder="1" applyAlignment="1">
      <alignment horizontal="center" vertical="center" wrapText="1"/>
    </xf>
    <xf numFmtId="1" fontId="3" fillId="0" borderId="13" xfId="0" applyNumberFormat="1" applyFont="1" applyBorder="1" applyAlignment="1">
      <alignment horizontal="center" vertical="center" wrapText="1"/>
    </xf>
    <xf numFmtId="1" fontId="7" fillId="5" borderId="13" xfId="0" applyNumberFormat="1" applyFont="1" applyFill="1" applyBorder="1" applyAlignment="1">
      <alignment horizontal="center" vertical="center" wrapText="1"/>
    </xf>
    <xf numFmtId="1" fontId="4" fillId="5" borderId="13" xfId="0" applyNumberFormat="1"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1" fillId="9" borderId="13" xfId="0" applyFont="1" applyFill="1" applyBorder="1" applyAlignment="1">
      <alignment horizontal="left" vertical="center" wrapText="1"/>
    </xf>
    <xf numFmtId="1" fontId="11" fillId="9" borderId="13" xfId="0" applyNumberFormat="1" applyFont="1" applyFill="1" applyBorder="1" applyAlignment="1">
      <alignment horizontal="center" vertical="center" wrapText="1"/>
    </xf>
    <xf numFmtId="1" fontId="11" fillId="9" borderId="17" xfId="0" applyNumberFormat="1" applyFont="1" applyFill="1" applyBorder="1" applyAlignment="1">
      <alignment horizontal="center" vertical="center" wrapText="1"/>
    </xf>
    <xf numFmtId="9" fontId="4" fillId="3" borderId="19" xfId="6" applyFont="1" applyFill="1" applyBorder="1" applyAlignment="1">
      <alignment horizontal="center" vertical="center" wrapText="1"/>
    </xf>
    <xf numFmtId="0" fontId="7" fillId="5" borderId="13" xfId="4" applyFont="1" applyFill="1" applyBorder="1" applyAlignment="1">
      <alignment horizontal="left" vertical="center" wrapText="1"/>
    </xf>
    <xf numFmtId="0" fontId="3" fillId="5"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7" fillId="2" borderId="17" xfId="0" applyFont="1" applyFill="1" applyBorder="1" applyAlignment="1">
      <alignment horizontal="center" vertical="center"/>
    </xf>
    <xf numFmtId="0" fontId="7" fillId="3" borderId="13" xfId="0" applyFont="1" applyFill="1" applyBorder="1" applyAlignment="1">
      <alignment horizontal="center" vertical="center"/>
    </xf>
    <xf numFmtId="0" fontId="7" fillId="2" borderId="13" xfId="0" applyFont="1" applyFill="1" applyBorder="1" applyAlignment="1">
      <alignment horizontal="center" vertical="center"/>
    </xf>
    <xf numFmtId="0" fontId="3" fillId="2"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3" fillId="0" borderId="29" xfId="0" applyFont="1" applyBorder="1" applyAlignment="1">
      <alignment vertical="center" wrapText="1"/>
    </xf>
    <xf numFmtId="1" fontId="4" fillId="5" borderId="31" xfId="0" applyNumberFormat="1" applyFont="1" applyFill="1" applyBorder="1" applyAlignment="1">
      <alignment horizontal="center" vertical="center" wrapText="1"/>
    </xf>
    <xf numFmtId="1" fontId="11" fillId="9" borderId="26" xfId="0" applyNumberFormat="1" applyFont="1" applyFill="1" applyBorder="1" applyAlignment="1">
      <alignment horizontal="center" vertical="center" wrapText="1"/>
    </xf>
    <xf numFmtId="0" fontId="8" fillId="8" borderId="35" xfId="0" applyFont="1" applyFill="1" applyBorder="1" applyAlignment="1">
      <alignment horizontal="center" vertical="center" wrapText="1"/>
    </xf>
    <xf numFmtId="1" fontId="8" fillId="8" borderId="35" xfId="0" applyNumberFormat="1" applyFont="1" applyFill="1" applyBorder="1" applyAlignment="1">
      <alignment horizontal="center" vertical="center"/>
    </xf>
    <xf numFmtId="0" fontId="11" fillId="6" borderId="35" xfId="0" applyFont="1" applyFill="1" applyBorder="1" applyAlignment="1">
      <alignment horizontal="center" vertical="center" wrapText="1"/>
    </xf>
    <xf numFmtId="0" fontId="4" fillId="8" borderId="41" xfId="5" applyFont="1" applyFill="1" applyBorder="1" applyAlignment="1">
      <alignment horizontal="center" vertical="center" wrapText="1"/>
    </xf>
    <xf numFmtId="9" fontId="4" fillId="8" borderId="41" xfId="6" applyFont="1" applyFill="1" applyBorder="1" applyAlignment="1">
      <alignment horizontal="center" vertical="center" wrapText="1"/>
    </xf>
    <xf numFmtId="0" fontId="8" fillId="8" borderId="41" xfId="4" applyFont="1" applyFill="1" applyBorder="1" applyAlignment="1">
      <alignment horizontal="center" vertical="center" wrapText="1"/>
    </xf>
    <xf numFmtId="0" fontId="8" fillId="8" borderId="41" xfId="4" applyFont="1" applyFill="1" applyBorder="1" applyAlignment="1">
      <alignment horizontal="left" vertical="center" wrapText="1"/>
    </xf>
    <xf numFmtId="0" fontId="3" fillId="8" borderId="41" xfId="4" applyFill="1" applyBorder="1" applyAlignment="1">
      <alignment horizontal="center" vertical="center" wrapText="1"/>
    </xf>
    <xf numFmtId="0" fontId="3" fillId="8" borderId="41" xfId="4" quotePrefix="1" applyFill="1" applyBorder="1" applyAlignment="1">
      <alignment horizontal="center" vertical="center" wrapText="1"/>
    </xf>
    <xf numFmtId="0" fontId="19" fillId="3" borderId="27" xfId="0" applyFont="1" applyFill="1" applyBorder="1" applyAlignment="1">
      <alignment horizontal="center" vertical="center" wrapText="1"/>
    </xf>
    <xf numFmtId="0" fontId="19" fillId="2" borderId="26" xfId="0" applyFont="1" applyFill="1" applyBorder="1" applyAlignment="1">
      <alignment horizontal="center" vertical="center" wrapText="1"/>
    </xf>
    <xf numFmtId="1" fontId="11" fillId="18" borderId="26" xfId="0" applyNumberFormat="1" applyFont="1" applyFill="1" applyBorder="1" applyAlignment="1">
      <alignment horizontal="center" vertical="center" wrapText="1"/>
    </xf>
    <xf numFmtId="1" fontId="11" fillId="18" borderId="27" xfId="0" applyNumberFormat="1" applyFont="1" applyFill="1" applyBorder="1" applyAlignment="1">
      <alignment horizontal="center" vertical="center" wrapText="1"/>
    </xf>
    <xf numFmtId="9" fontId="11" fillId="9" borderId="27" xfId="1" applyFont="1" applyFill="1" applyBorder="1" applyAlignment="1">
      <alignment horizontal="center" vertical="center" wrapText="1"/>
    </xf>
    <xf numFmtId="0" fontId="4" fillId="6" borderId="35" xfId="0" applyFont="1" applyFill="1" applyBorder="1" applyAlignment="1">
      <alignment vertical="center"/>
    </xf>
    <xf numFmtId="0" fontId="4" fillId="6" borderId="35" xfId="0" applyFont="1" applyFill="1" applyBorder="1" applyAlignment="1">
      <alignment horizontal="center" vertical="center"/>
    </xf>
    <xf numFmtId="0" fontId="3" fillId="6" borderId="35" xfId="0" applyFont="1" applyFill="1" applyBorder="1" applyAlignment="1">
      <alignment horizontal="center" vertical="center" wrapText="1"/>
    </xf>
    <xf numFmtId="1" fontId="11" fillId="6" borderId="35" xfId="0" applyNumberFormat="1" applyFont="1" applyFill="1" applyBorder="1" applyAlignment="1">
      <alignment horizontal="center" vertical="center" wrapText="1"/>
    </xf>
    <xf numFmtId="0" fontId="4" fillId="6" borderId="35" xfId="0" applyFont="1" applyFill="1" applyBorder="1" applyAlignment="1">
      <alignment horizontal="center" vertical="center" wrapText="1"/>
    </xf>
    <xf numFmtId="1" fontId="4" fillId="6" borderId="35" xfId="0" applyNumberFormat="1" applyFont="1" applyFill="1" applyBorder="1" applyAlignment="1">
      <alignment horizontal="center" vertical="center"/>
    </xf>
    <xf numFmtId="1" fontId="11" fillId="6" borderId="36" xfId="0" applyNumberFormat="1" applyFont="1" applyFill="1" applyBorder="1" applyAlignment="1">
      <alignment horizontal="center" vertical="center" wrapText="1"/>
    </xf>
    <xf numFmtId="1" fontId="4" fillId="6" borderId="41" xfId="0" applyNumberFormat="1" applyFont="1" applyFill="1" applyBorder="1" applyAlignment="1">
      <alignment horizontal="center" vertical="center" wrapText="1"/>
    </xf>
    <xf numFmtId="9" fontId="4" fillId="6" borderId="11" xfId="1" applyFont="1" applyFill="1" applyBorder="1" applyAlignment="1">
      <alignment horizontal="center" vertical="center" wrapText="1"/>
    </xf>
    <xf numFmtId="1" fontId="4" fillId="6" borderId="9" xfId="0" applyNumberFormat="1" applyFont="1" applyFill="1" applyBorder="1" applyAlignment="1">
      <alignment horizontal="center" vertical="center" wrapText="1"/>
    </xf>
    <xf numFmtId="9" fontId="4" fillId="6" borderId="9" xfId="1" applyFont="1" applyFill="1" applyBorder="1" applyAlignment="1">
      <alignment horizontal="center" vertical="center" wrapText="1"/>
    </xf>
    <xf numFmtId="0" fontId="4" fillId="6" borderId="40" xfId="0" applyFont="1" applyFill="1" applyBorder="1" applyAlignment="1">
      <alignment vertical="center" wrapText="1"/>
    </xf>
    <xf numFmtId="1" fontId="8" fillId="8" borderId="36" xfId="0" applyNumberFormat="1" applyFont="1" applyFill="1" applyBorder="1" applyAlignment="1">
      <alignment horizontal="center" vertical="center"/>
    </xf>
    <xf numFmtId="0" fontId="8" fillId="8" borderId="41" xfId="0" applyFont="1" applyFill="1" applyBorder="1" applyAlignment="1">
      <alignment horizontal="center" vertical="center" wrapText="1"/>
    </xf>
    <xf numFmtId="1" fontId="10" fillId="8" borderId="41" xfId="0" applyNumberFormat="1" applyFont="1" applyFill="1" applyBorder="1" applyAlignment="1">
      <alignment horizontal="center" vertical="center" wrapText="1"/>
    </xf>
    <xf numFmtId="9" fontId="8" fillId="8" borderId="39" xfId="1" applyFont="1" applyFill="1" applyBorder="1" applyAlignment="1">
      <alignment horizontal="center" vertical="center" wrapText="1"/>
    </xf>
    <xf numFmtId="9" fontId="4" fillId="8" borderId="41" xfId="1" applyFont="1" applyFill="1" applyBorder="1" applyAlignment="1">
      <alignment horizontal="center" vertical="center" wrapText="1"/>
    </xf>
    <xf numFmtId="0" fontId="7" fillId="0" borderId="35" xfId="0" applyFont="1" applyBorder="1" applyAlignment="1">
      <alignment horizontal="center" vertical="center"/>
    </xf>
    <xf numFmtId="0" fontId="7" fillId="0" borderId="29" xfId="0" applyFont="1" applyBorder="1" applyAlignment="1">
      <alignment vertical="center" wrapText="1"/>
    </xf>
    <xf numFmtId="0" fontId="7" fillId="0" borderId="35" xfId="0" applyFont="1" applyBorder="1" applyAlignment="1">
      <alignment horizontal="center" vertical="center" wrapText="1"/>
    </xf>
    <xf numFmtId="1" fontId="12" fillId="0" borderId="35" xfId="0" applyNumberFormat="1" applyFont="1" applyBorder="1" applyAlignment="1">
      <alignment horizontal="center" vertical="center" wrapText="1"/>
    </xf>
    <xf numFmtId="1" fontId="7" fillId="0" borderId="29" xfId="0" applyNumberFormat="1" applyFont="1" applyBorder="1" applyAlignment="1">
      <alignment horizontal="center" vertical="center"/>
    </xf>
    <xf numFmtId="0" fontId="7" fillId="0" borderId="29" xfId="4" applyFont="1" applyBorder="1" applyAlignment="1">
      <alignment horizontal="center" vertical="center" wrapText="1"/>
    </xf>
    <xf numFmtId="0" fontId="7" fillId="0" borderId="29" xfId="16" applyFont="1" applyFill="1" applyBorder="1" applyAlignment="1" applyProtection="1">
      <alignment horizontal="center" vertical="center" wrapText="1"/>
    </xf>
    <xf numFmtId="0" fontId="7" fillId="0" borderId="30" xfId="4" applyFont="1" applyBorder="1" applyAlignment="1">
      <alignment horizontal="center" vertical="center" wrapText="1"/>
    </xf>
    <xf numFmtId="0" fontId="3" fillId="3" borderId="29" xfId="0" applyFont="1" applyFill="1" applyBorder="1" applyAlignment="1">
      <alignment horizontal="center" vertical="center" wrapText="1"/>
    </xf>
    <xf numFmtId="9" fontId="3" fillId="2" borderId="29" xfId="1"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9" fontId="3" fillId="3" borderId="33" xfId="0" applyNumberFormat="1" applyFont="1" applyFill="1" applyBorder="1" applyAlignment="1">
      <alignment horizontal="center" vertical="center" wrapText="1"/>
    </xf>
    <xf numFmtId="0" fontId="4" fillId="0" borderId="29" xfId="0" applyFont="1" applyBorder="1" applyAlignment="1">
      <alignment vertical="center" wrapText="1"/>
    </xf>
    <xf numFmtId="9" fontId="8" fillId="8" borderId="42" xfId="1" applyFont="1" applyFill="1" applyBorder="1" applyAlignment="1">
      <alignment horizontal="center" vertical="center" wrapText="1"/>
    </xf>
    <xf numFmtId="9" fontId="4" fillId="8" borderId="27" xfId="1" applyFont="1" applyFill="1" applyBorder="1" applyAlignment="1">
      <alignment horizontal="center" vertical="center" wrapText="1"/>
    </xf>
    <xf numFmtId="0" fontId="4" fillId="8" borderId="26" xfId="5" applyFont="1" applyFill="1" applyBorder="1" applyAlignment="1">
      <alignment horizontal="center" vertical="center" wrapText="1"/>
    </xf>
    <xf numFmtId="49" fontId="7" fillId="0" borderId="29" xfId="4" applyNumberFormat="1" applyFont="1" applyBorder="1" applyAlignment="1">
      <alignment horizontal="center" vertical="center" wrapText="1"/>
    </xf>
    <xf numFmtId="9" fontId="4" fillId="6" borderId="32" xfId="1" applyFont="1" applyFill="1" applyBorder="1" applyAlignment="1">
      <alignment horizontal="center" vertical="center" wrapText="1"/>
    </xf>
    <xf numFmtId="1" fontId="4" fillId="6" borderId="31" xfId="0" applyNumberFormat="1" applyFont="1" applyFill="1" applyBorder="1" applyAlignment="1">
      <alignment horizontal="center" vertical="center" wrapText="1"/>
    </xf>
    <xf numFmtId="9" fontId="4" fillId="6" borderId="31" xfId="1" applyFont="1" applyFill="1" applyBorder="1" applyAlignment="1">
      <alignment horizontal="center" vertical="center" wrapText="1"/>
    </xf>
    <xf numFmtId="0" fontId="4" fillId="5" borderId="12" xfId="0" applyFont="1" applyFill="1" applyBorder="1" applyAlignment="1">
      <alignment horizontal="center" vertical="center"/>
    </xf>
    <xf numFmtId="0" fontId="3" fillId="5" borderId="12" xfId="0" applyFont="1" applyFill="1" applyBorder="1" applyAlignment="1">
      <alignment horizontal="center" vertical="center" wrapText="1"/>
    </xf>
    <xf numFmtId="1" fontId="11" fillId="5" borderId="12"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1" fontId="3" fillId="0" borderId="29" xfId="0" applyNumberFormat="1" applyFont="1" applyBorder="1" applyAlignment="1">
      <alignment horizontal="center" vertical="center"/>
    </xf>
    <xf numFmtId="0" fontId="3" fillId="0" borderId="29" xfId="4" applyBorder="1" applyAlignment="1">
      <alignment horizontal="center" vertical="center" wrapText="1"/>
    </xf>
    <xf numFmtId="0" fontId="3" fillId="0" borderId="30" xfId="4" applyBorder="1" applyAlignment="1">
      <alignment horizontal="center" vertical="center" wrapText="1"/>
    </xf>
    <xf numFmtId="0" fontId="4" fillId="0" borderId="12" xfId="0" applyFont="1" applyBorder="1" applyAlignment="1">
      <alignment horizontal="center" vertical="center"/>
    </xf>
    <xf numFmtId="0" fontId="3" fillId="5" borderId="29" xfId="0" applyFont="1" applyFill="1" applyBorder="1" applyAlignment="1">
      <alignment vertical="center" wrapText="1"/>
    </xf>
    <xf numFmtId="0" fontId="3" fillId="0" borderId="12" xfId="0" applyFont="1" applyBorder="1" applyAlignment="1">
      <alignment horizontal="center" vertical="center"/>
    </xf>
    <xf numFmtId="1" fontId="8" fillId="0" borderId="12" xfId="0" applyNumberFormat="1" applyFont="1" applyBorder="1" applyAlignment="1">
      <alignment horizontal="center" vertical="center" wrapText="1"/>
    </xf>
    <xf numFmtId="1" fontId="7" fillId="0" borderId="12" xfId="0" applyNumberFormat="1" applyFont="1" applyBorder="1" applyAlignment="1">
      <alignment horizontal="center" vertical="center"/>
    </xf>
    <xf numFmtId="1" fontId="7" fillId="0" borderId="12" xfId="0" applyNumberFormat="1" applyFont="1" applyBorder="1" applyAlignment="1">
      <alignment horizontal="center" vertical="center" wrapText="1"/>
    </xf>
    <xf numFmtId="0" fontId="3" fillId="0" borderId="13" xfId="0" applyFont="1" applyBorder="1" applyAlignment="1">
      <alignment horizontal="left" vertical="center" wrapText="1"/>
    </xf>
    <xf numFmtId="164" fontId="13" fillId="25" borderId="13" xfId="16" applyNumberFormat="1" applyFont="1" applyFill="1" applyBorder="1" applyAlignment="1" applyProtection="1">
      <alignment horizontal="left" vertical="center" wrapText="1"/>
    </xf>
    <xf numFmtId="1" fontId="7" fillId="0" borderId="31" xfId="0" applyNumberFormat="1" applyFont="1" applyBorder="1" applyAlignment="1">
      <alignment vertical="center"/>
    </xf>
    <xf numFmtId="0" fontId="7" fillId="0" borderId="13" xfId="0" applyFont="1" applyBorder="1" applyAlignment="1">
      <alignment horizontal="center" vertical="center"/>
    </xf>
    <xf numFmtId="0" fontId="7" fillId="0" borderId="13" xfId="0" applyFont="1" applyBorder="1" applyAlignment="1">
      <alignment vertical="center" wrapText="1"/>
    </xf>
    <xf numFmtId="0" fontId="12" fillId="0" borderId="13" xfId="0" applyFont="1" applyBorder="1" applyAlignment="1">
      <alignment vertical="center"/>
    </xf>
    <xf numFmtId="9" fontId="3" fillId="3" borderId="21" xfId="0" applyNumberFormat="1" applyFont="1" applyFill="1" applyBorder="1" applyAlignment="1">
      <alignment horizontal="center" vertical="center" wrapText="1"/>
    </xf>
    <xf numFmtId="0" fontId="29" fillId="15" borderId="29" xfId="0" applyFont="1" applyFill="1" applyBorder="1" applyAlignment="1">
      <alignment horizontal="center" vertical="center" wrapText="1"/>
    </xf>
    <xf numFmtId="0" fontId="6" fillId="15" borderId="30" xfId="0"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0" fontId="7" fillId="0" borderId="43" xfId="0" applyFont="1" applyBorder="1" applyAlignment="1">
      <alignment vertical="center"/>
    </xf>
    <xf numFmtId="1" fontId="7" fillId="0" borderId="44" xfId="16" applyNumberFormat="1" applyFont="1" applyFill="1" applyBorder="1" applyAlignment="1">
      <alignment horizontal="center" vertical="center"/>
    </xf>
    <xf numFmtId="0" fontId="7" fillId="0" borderId="29" xfId="16" applyFont="1" applyFill="1" applyBorder="1" applyAlignment="1">
      <alignment vertical="center" wrapText="1"/>
    </xf>
    <xf numFmtId="0" fontId="7" fillId="0" borderId="44" xfId="16" applyFont="1" applyFill="1" applyBorder="1" applyAlignment="1">
      <alignment horizontal="center" vertical="center" wrapText="1"/>
    </xf>
    <xf numFmtId="0" fontId="8" fillId="8" borderId="44" xfId="4" applyFont="1" applyFill="1" applyBorder="1" applyAlignment="1">
      <alignment horizontal="center" vertical="center" wrapText="1"/>
    </xf>
    <xf numFmtId="0" fontId="8" fillId="8" borderId="44" xfId="4" applyFont="1" applyFill="1" applyBorder="1" applyAlignment="1">
      <alignment horizontal="left" vertical="center" wrapText="1"/>
    </xf>
    <xf numFmtId="0" fontId="3" fillId="8" borderId="44" xfId="4" applyFill="1" applyBorder="1" applyAlignment="1">
      <alignment horizontal="center" vertical="center" wrapText="1"/>
    </xf>
    <xf numFmtId="0" fontId="3" fillId="8" borderId="44" xfId="4" quotePrefix="1" applyFill="1" applyBorder="1" applyAlignment="1">
      <alignment horizontal="center" vertical="center" wrapText="1"/>
    </xf>
    <xf numFmtId="0" fontId="4" fillId="5" borderId="43" xfId="0" applyFont="1" applyFill="1" applyBorder="1" applyAlignment="1">
      <alignment vertical="center"/>
    </xf>
    <xf numFmtId="0" fontId="7" fillId="0" borderId="44" xfId="0" applyFont="1" applyBorder="1" applyAlignment="1">
      <alignment horizontal="center" vertical="center"/>
    </xf>
    <xf numFmtId="0" fontId="7" fillId="0" borderId="44" xfId="0" applyFont="1" applyBorder="1" applyAlignment="1">
      <alignment vertical="center" wrapText="1"/>
    </xf>
    <xf numFmtId="0" fontId="12" fillId="5" borderId="44" xfId="0" applyFont="1" applyFill="1" applyBorder="1" applyAlignment="1">
      <alignment vertical="center"/>
    </xf>
    <xf numFmtId="0" fontId="12" fillId="0" borderId="44" xfId="0" applyFont="1" applyBorder="1" applyAlignment="1">
      <alignment vertical="center"/>
    </xf>
    <xf numFmtId="1" fontId="4" fillId="0" borderId="43" xfId="0" applyNumberFormat="1" applyFont="1" applyBorder="1" applyAlignment="1">
      <alignment vertical="center"/>
    </xf>
    <xf numFmtId="0" fontId="4" fillId="0" borderId="45" xfId="0" applyFont="1" applyBorder="1" applyAlignment="1">
      <alignment horizontal="center" vertical="center"/>
    </xf>
    <xf numFmtId="0" fontId="8" fillId="0" borderId="13" xfId="0" applyFont="1" applyBorder="1" applyAlignment="1">
      <alignment vertical="center"/>
    </xf>
    <xf numFmtId="9" fontId="3" fillId="3" borderId="19"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6" borderId="13" xfId="0" applyFont="1" applyFill="1" applyBorder="1" applyAlignment="1">
      <alignment vertical="center" wrapText="1"/>
    </xf>
    <xf numFmtId="1" fontId="11" fillId="18" borderId="19" xfId="0" applyNumberFormat="1" applyFont="1" applyFill="1" applyBorder="1" applyAlignment="1">
      <alignment horizontal="center" vertical="center" wrapText="1"/>
    </xf>
    <xf numFmtId="1" fontId="11" fillId="18" borderId="13" xfId="0" applyNumberFormat="1" applyFont="1" applyFill="1" applyBorder="1" applyAlignment="1">
      <alignment horizontal="center" vertical="center" wrapText="1"/>
    </xf>
    <xf numFmtId="1" fontId="3" fillId="18" borderId="13" xfId="0" applyNumberFormat="1" applyFont="1" applyFill="1" applyBorder="1" applyAlignment="1">
      <alignment horizontal="left" vertical="center" wrapText="1"/>
    </xf>
    <xf numFmtId="9" fontId="4" fillId="8" borderId="19" xfId="1" applyFont="1" applyFill="1" applyBorder="1" applyAlignment="1">
      <alignment horizontal="center" vertical="center" wrapText="1"/>
    </xf>
    <xf numFmtId="9" fontId="7" fillId="3" borderId="46" xfId="0" applyNumberFormat="1" applyFont="1" applyFill="1" applyBorder="1" applyAlignment="1">
      <alignment horizontal="center" vertical="center" wrapText="1"/>
    </xf>
    <xf numFmtId="0" fontId="12" fillId="5" borderId="13" xfId="0" applyFont="1" applyFill="1" applyBorder="1" applyAlignment="1">
      <alignment vertical="center"/>
    </xf>
    <xf numFmtId="0" fontId="8" fillId="5" borderId="13" xfId="0" applyFont="1" applyFill="1" applyBorder="1" applyAlignment="1">
      <alignment vertical="center"/>
    </xf>
    <xf numFmtId="1" fontId="7" fillId="0" borderId="13" xfId="0" applyNumberFormat="1" applyFont="1" applyBorder="1" applyAlignment="1">
      <alignment horizontal="center" vertical="center" wrapText="1"/>
    </xf>
    <xf numFmtId="0" fontId="7" fillId="0" borderId="45" xfId="0" applyFont="1" applyBorder="1" applyAlignment="1">
      <alignment horizontal="center" vertical="center"/>
    </xf>
    <xf numFmtId="1" fontId="7" fillId="0" borderId="13" xfId="0" applyNumberFormat="1" applyFont="1" applyBorder="1" applyAlignment="1">
      <alignment horizontal="center" vertical="center"/>
    </xf>
    <xf numFmtId="0" fontId="7" fillId="0" borderId="17" xfId="0" applyFont="1" applyBorder="1" applyAlignment="1">
      <alignment horizontal="center" vertical="center"/>
    </xf>
    <xf numFmtId="9" fontId="3" fillId="8" borderId="13" xfId="6" applyFont="1" applyFill="1" applyBorder="1" applyAlignment="1">
      <alignment horizontal="center" vertical="center" wrapText="1"/>
    </xf>
    <xf numFmtId="1" fontId="4" fillId="5" borderId="13" xfId="0" applyNumberFormat="1" applyFont="1" applyFill="1" applyBorder="1" applyAlignment="1">
      <alignment horizontal="center" vertical="center"/>
    </xf>
    <xf numFmtId="0" fontId="24" fillId="5" borderId="13" xfId="0" applyFont="1" applyFill="1" applyBorder="1" applyAlignment="1">
      <alignment horizontal="center" vertical="center"/>
    </xf>
    <xf numFmtId="0" fontId="3" fillId="5" borderId="13" xfId="0" applyFont="1" applyFill="1" applyBorder="1" applyAlignment="1">
      <alignment horizontal="center" vertical="center"/>
    </xf>
    <xf numFmtId="0" fontId="24" fillId="5" borderId="17" xfId="0" applyFont="1" applyFill="1" applyBorder="1" applyAlignment="1">
      <alignment horizontal="center" vertical="center"/>
    </xf>
    <xf numFmtId="1" fontId="24" fillId="5" borderId="13" xfId="0" applyNumberFormat="1" applyFont="1" applyFill="1" applyBorder="1" applyAlignment="1">
      <alignment horizontal="center" vertical="center" wrapText="1"/>
    </xf>
    <xf numFmtId="9" fontId="10" fillId="8" borderId="13" xfId="6" applyFont="1" applyFill="1" applyBorder="1" applyAlignment="1">
      <alignment horizontal="center" vertical="center" wrapText="1"/>
    </xf>
    <xf numFmtId="1" fontId="7" fillId="0" borderId="43" xfId="0" applyNumberFormat="1" applyFont="1" applyBorder="1" applyAlignment="1">
      <alignment horizontal="center" vertical="center" wrapText="1"/>
    </xf>
    <xf numFmtId="0" fontId="7" fillId="0" borderId="44" xfId="4" applyFont="1" applyBorder="1" applyAlignment="1">
      <alignment horizontal="center" vertical="center" wrapText="1"/>
    </xf>
    <xf numFmtId="0" fontId="4" fillId="5" borderId="47" xfId="0" applyFont="1" applyFill="1" applyBorder="1" applyAlignment="1">
      <alignment horizontal="center" vertical="center" wrapText="1"/>
    </xf>
    <xf numFmtId="0" fontId="11" fillId="5" borderId="47" xfId="0" applyFont="1" applyFill="1" applyBorder="1" applyAlignment="1">
      <alignment horizontal="center" vertical="center" wrapText="1"/>
    </xf>
    <xf numFmtId="1" fontId="4" fillId="5" borderId="47" xfId="0" applyNumberFormat="1" applyFont="1" applyFill="1" applyBorder="1" applyAlignment="1">
      <alignment horizontal="center" vertical="center"/>
    </xf>
    <xf numFmtId="0" fontId="4" fillId="5" borderId="43" xfId="0" applyFont="1" applyFill="1" applyBorder="1" applyAlignment="1">
      <alignment horizontal="center" vertical="center" wrapText="1"/>
    </xf>
    <xf numFmtId="9" fontId="4" fillId="3" borderId="19" xfId="1" applyFont="1" applyFill="1" applyBorder="1" applyAlignment="1">
      <alignment horizontal="center" vertical="center" wrapText="1"/>
    </xf>
    <xf numFmtId="9" fontId="4" fillId="2" borderId="13" xfId="1" applyFont="1" applyFill="1" applyBorder="1" applyAlignment="1">
      <alignment horizontal="center" vertical="center" wrapText="1"/>
    </xf>
    <xf numFmtId="0" fontId="4" fillId="8" borderId="17" xfId="5" applyFont="1" applyFill="1" applyBorder="1" applyAlignment="1">
      <alignment horizontal="center" vertical="center" wrapText="1"/>
    </xf>
    <xf numFmtId="1" fontId="3" fillId="5" borderId="47" xfId="0" applyNumberFormat="1" applyFont="1" applyFill="1" applyBorder="1" applyAlignment="1">
      <alignment horizontal="center" vertical="center" wrapText="1"/>
    </xf>
    <xf numFmtId="1" fontId="4" fillId="5" borderId="47" xfId="0" applyNumberFormat="1" applyFont="1" applyFill="1" applyBorder="1" applyAlignment="1">
      <alignment horizontal="center" vertical="center" wrapText="1"/>
    </xf>
    <xf numFmtId="0" fontId="8" fillId="8" borderId="43" xfId="0" applyFont="1" applyFill="1" applyBorder="1" applyAlignment="1">
      <alignment horizontal="center" vertical="center" wrapText="1"/>
    </xf>
    <xf numFmtId="1" fontId="8" fillId="8" borderId="13" xfId="0" applyNumberFormat="1" applyFont="1" applyFill="1" applyBorder="1" applyAlignment="1">
      <alignment horizontal="center" vertical="center"/>
    </xf>
    <xf numFmtId="0" fontId="12" fillId="0" borderId="47" xfId="0" applyFont="1" applyBorder="1" applyAlignment="1">
      <alignment horizontal="center" vertical="center" wrapText="1"/>
    </xf>
    <xf numFmtId="0" fontId="7" fillId="0" borderId="17" xfId="4" applyFont="1" applyBorder="1" applyAlignment="1">
      <alignment horizontal="center" vertical="center" wrapText="1"/>
    </xf>
    <xf numFmtId="0" fontId="7" fillId="0" borderId="43" xfId="0" applyFont="1" applyBorder="1" applyAlignment="1">
      <alignment horizontal="center" vertical="center" wrapText="1"/>
    </xf>
    <xf numFmtId="0" fontId="7" fillId="0" borderId="47" xfId="0" applyFont="1" applyBorder="1" applyAlignment="1">
      <alignment vertical="center"/>
    </xf>
    <xf numFmtId="49" fontId="7" fillId="0" borderId="44" xfId="4" applyNumberFormat="1" applyFont="1" applyBorder="1" applyAlignment="1">
      <alignment horizontal="center" vertical="center" wrapText="1"/>
    </xf>
    <xf numFmtId="0" fontId="4" fillId="3" borderId="44" xfId="0" applyFont="1" applyFill="1" applyBorder="1" applyAlignment="1">
      <alignment horizontal="center" vertical="center" wrapText="1"/>
    </xf>
    <xf numFmtId="9" fontId="4" fillId="2" borderId="44" xfId="1" applyFont="1" applyFill="1" applyBorder="1" applyAlignment="1">
      <alignment horizontal="center" vertical="center" wrapText="1"/>
    </xf>
    <xf numFmtId="0" fontId="4" fillId="2" borderId="44" xfId="0" applyFont="1" applyFill="1" applyBorder="1" applyAlignment="1">
      <alignment horizontal="center" vertical="center" wrapText="1"/>
    </xf>
    <xf numFmtId="0" fontId="8" fillId="20" borderId="44" xfId="4" applyFont="1" applyFill="1" applyBorder="1" applyAlignment="1">
      <alignment horizontal="center" vertical="center" wrapText="1"/>
    </xf>
    <xf numFmtId="0" fontId="8" fillId="20" borderId="44" xfId="4" applyFont="1" applyFill="1" applyBorder="1" applyAlignment="1">
      <alignment horizontal="left" vertical="center" wrapText="1"/>
    </xf>
    <xf numFmtId="0" fontId="3" fillId="20" borderId="44" xfId="4" applyFill="1" applyBorder="1" applyAlignment="1">
      <alignment horizontal="center" vertical="center" wrapText="1"/>
    </xf>
    <xf numFmtId="1" fontId="4" fillId="20" borderId="47" xfId="0" applyNumberFormat="1" applyFont="1" applyFill="1" applyBorder="1" applyAlignment="1">
      <alignment horizontal="center" vertical="center" wrapText="1"/>
    </xf>
    <xf numFmtId="1" fontId="11" fillId="20" borderId="25" xfId="0" applyNumberFormat="1" applyFont="1" applyFill="1" applyBorder="1" applyAlignment="1">
      <alignment horizontal="center" vertical="center" wrapText="1"/>
    </xf>
    <xf numFmtId="1" fontId="11" fillId="20" borderId="47" xfId="0" applyNumberFormat="1" applyFont="1" applyFill="1" applyBorder="1" applyAlignment="1">
      <alignment horizontal="center" vertical="center" wrapText="1"/>
    </xf>
    <xf numFmtId="1" fontId="11" fillId="20" borderId="47" xfId="0" applyNumberFormat="1" applyFont="1" applyFill="1" applyBorder="1" applyAlignment="1">
      <alignment horizontal="center" vertical="center"/>
    </xf>
    <xf numFmtId="1" fontId="11" fillId="20" borderId="43" xfId="0" applyNumberFormat="1" applyFont="1" applyFill="1" applyBorder="1" applyAlignment="1">
      <alignment horizontal="center" vertical="center" wrapText="1"/>
    </xf>
    <xf numFmtId="49" fontId="8" fillId="20" borderId="13" xfId="4" applyNumberFormat="1" applyFont="1" applyFill="1" applyBorder="1" applyAlignment="1">
      <alignment horizontal="center" vertical="center" wrapText="1"/>
    </xf>
    <xf numFmtId="9" fontId="8" fillId="20" borderId="19" xfId="1" applyFont="1" applyFill="1" applyBorder="1" applyAlignment="1" applyProtection="1">
      <alignment horizontal="center" vertical="center" wrapText="1"/>
    </xf>
    <xf numFmtId="1" fontId="10" fillId="20" borderId="13" xfId="0" applyNumberFormat="1" applyFont="1" applyFill="1" applyBorder="1" applyAlignment="1">
      <alignment horizontal="center" vertical="center" wrapText="1"/>
    </xf>
    <xf numFmtId="9" fontId="3" fillId="20" borderId="13" xfId="1" applyFont="1" applyFill="1" applyBorder="1" applyAlignment="1" applyProtection="1">
      <alignment horizontal="center" vertical="center" wrapText="1"/>
    </xf>
    <xf numFmtId="0" fontId="3" fillId="20" borderId="13" xfId="4" applyFill="1" applyBorder="1" applyAlignment="1">
      <alignment horizontal="center" vertical="center" wrapText="1"/>
    </xf>
    <xf numFmtId="1" fontId="4" fillId="20" borderId="48" xfId="0" applyNumberFormat="1" applyFont="1" applyFill="1" applyBorder="1" applyAlignment="1">
      <alignment horizontal="center" vertical="center" wrapText="1"/>
    </xf>
    <xf numFmtId="1" fontId="4" fillId="20" borderId="49" xfId="0" applyNumberFormat="1" applyFont="1" applyFill="1" applyBorder="1" applyAlignment="1">
      <alignment horizontal="center" vertical="center" wrapText="1"/>
    </xf>
    <xf numFmtId="9" fontId="4" fillId="20" borderId="50" xfId="1" applyFont="1" applyFill="1" applyBorder="1" applyAlignment="1">
      <alignment horizontal="center" vertical="center" wrapText="1"/>
    </xf>
    <xf numFmtId="9" fontId="4" fillId="20" borderId="48" xfId="1" applyFont="1" applyFill="1" applyBorder="1" applyAlignment="1">
      <alignment horizontal="center" vertical="center" wrapText="1"/>
    </xf>
    <xf numFmtId="1" fontId="4" fillId="20" borderId="48" xfId="0" applyNumberFormat="1" applyFont="1" applyFill="1" applyBorder="1" applyAlignment="1">
      <alignment vertical="center" wrapText="1"/>
    </xf>
    <xf numFmtId="0" fontId="7" fillId="0" borderId="51" xfId="0" applyFont="1" applyBorder="1" applyAlignment="1">
      <alignment horizontal="center" vertical="center" wrapText="1"/>
    </xf>
    <xf numFmtId="0" fontId="7" fillId="0" borderId="18" xfId="4" applyFont="1" applyBorder="1" applyAlignment="1">
      <alignment horizontal="center" vertical="center" wrapText="1"/>
    </xf>
    <xf numFmtId="9" fontId="4" fillId="3" borderId="19" xfId="0" applyNumberFormat="1" applyFont="1" applyFill="1" applyBorder="1" applyAlignment="1">
      <alignment horizontal="center" vertical="center" wrapText="1"/>
    </xf>
    <xf numFmtId="9" fontId="4" fillId="2" borderId="13" xfId="0" applyNumberFormat="1" applyFont="1" applyFill="1" applyBorder="1" applyAlignment="1">
      <alignment horizontal="center" vertical="center" wrapText="1"/>
    </xf>
    <xf numFmtId="9" fontId="4" fillId="3" borderId="13" xfId="0" applyNumberFormat="1" applyFont="1" applyFill="1" applyBorder="1" applyAlignment="1">
      <alignment horizontal="center" vertical="center" wrapText="1"/>
    </xf>
    <xf numFmtId="1" fontId="11" fillId="18" borderId="17" xfId="0" applyNumberFormat="1" applyFont="1" applyFill="1" applyBorder="1" applyAlignment="1">
      <alignment horizontal="center" vertical="center" wrapText="1"/>
    </xf>
    <xf numFmtId="0" fontId="7" fillId="0" borderId="13" xfId="0" applyFont="1" applyBorder="1" applyAlignment="1">
      <alignment horizontal="left" vertical="center" wrapText="1"/>
    </xf>
    <xf numFmtId="9" fontId="4" fillId="3" borderId="13" xfId="1" applyFont="1" applyFill="1" applyBorder="1" applyAlignment="1">
      <alignment horizontal="center" vertical="center" wrapText="1"/>
    </xf>
    <xf numFmtId="0" fontId="3" fillId="5" borderId="47" xfId="0" applyFont="1" applyFill="1" applyBorder="1" applyAlignment="1">
      <alignment horizontal="center" vertical="center"/>
    </xf>
    <xf numFmtId="9" fontId="3" fillId="3" borderId="19" xfId="1" applyFont="1" applyFill="1" applyBorder="1" applyAlignment="1">
      <alignment horizontal="center" vertical="center" wrapText="1"/>
    </xf>
    <xf numFmtId="1" fontId="3" fillId="9" borderId="13" xfId="0" applyNumberFormat="1" applyFont="1" applyFill="1" applyBorder="1" applyAlignment="1">
      <alignment horizontal="center" vertical="center" wrapText="1"/>
    </xf>
    <xf numFmtId="1" fontId="4" fillId="9" borderId="13" xfId="0" applyNumberFormat="1" applyFont="1" applyFill="1" applyBorder="1" applyAlignment="1">
      <alignment horizontal="center" vertical="center" wrapText="1"/>
    </xf>
    <xf numFmtId="9" fontId="11" fillId="9" borderId="19" xfId="1" applyFont="1" applyFill="1" applyBorder="1" applyAlignment="1">
      <alignment horizontal="center" vertical="center" wrapText="1"/>
    </xf>
    <xf numFmtId="9" fontId="11" fillId="9" borderId="13" xfId="1" applyFont="1" applyFill="1" applyBorder="1" applyAlignment="1">
      <alignment horizontal="center" vertical="center" wrapText="1"/>
    </xf>
    <xf numFmtId="0" fontId="4" fillId="0" borderId="47" xfId="0" applyFont="1" applyBorder="1" applyAlignment="1">
      <alignment vertical="center"/>
    </xf>
    <xf numFmtId="49" fontId="3" fillId="12" borderId="13" xfId="4" applyNumberFormat="1" applyFill="1" applyBorder="1" applyAlignment="1">
      <alignment horizontal="center" vertical="center" wrapText="1"/>
    </xf>
    <xf numFmtId="9" fontId="8" fillId="3" borderId="52" xfId="1" applyFont="1" applyFill="1" applyBorder="1" applyAlignment="1">
      <alignment horizontal="center" vertical="center" wrapText="1"/>
    </xf>
    <xf numFmtId="1" fontId="10" fillId="3" borderId="13" xfId="0" applyNumberFormat="1" applyFont="1" applyFill="1" applyBorder="1" applyAlignment="1">
      <alignment horizontal="center" vertical="center" wrapText="1"/>
    </xf>
    <xf numFmtId="49" fontId="3" fillId="5" borderId="13" xfId="0" applyNumberFormat="1" applyFont="1" applyFill="1" applyBorder="1" applyAlignment="1">
      <alignment horizontal="center" vertical="center" wrapText="1"/>
    </xf>
    <xf numFmtId="0" fontId="4" fillId="5" borderId="53" xfId="0" applyFont="1" applyFill="1" applyBorder="1" applyAlignment="1">
      <alignment horizontal="center" vertical="center" wrapText="1"/>
    </xf>
    <xf numFmtId="0" fontId="3" fillId="12" borderId="54" xfId="4" applyFill="1" applyBorder="1" applyAlignment="1">
      <alignment horizontal="center" vertical="center" wrapText="1"/>
    </xf>
    <xf numFmtId="0" fontId="3" fillId="12" borderId="55" xfId="4" applyFill="1" applyBorder="1" applyAlignment="1">
      <alignment horizontal="center" vertical="center" wrapText="1"/>
    </xf>
    <xf numFmtId="0" fontId="4" fillId="5" borderId="47" xfId="0" applyFont="1" applyFill="1" applyBorder="1" applyAlignment="1">
      <alignment vertical="center"/>
    </xf>
    <xf numFmtId="0" fontId="4" fillId="5" borderId="28" xfId="0" applyFont="1" applyFill="1" applyBorder="1" applyAlignment="1">
      <alignment horizontal="center" vertical="center" wrapText="1"/>
    </xf>
    <xf numFmtId="1" fontId="8" fillId="8" borderId="53" xfId="0" applyNumberFormat="1" applyFont="1" applyFill="1" applyBorder="1" applyAlignment="1">
      <alignment horizontal="center" vertical="center"/>
    </xf>
    <xf numFmtId="0" fontId="8" fillId="8" borderId="54" xfId="0" applyFont="1" applyFill="1" applyBorder="1" applyAlignment="1">
      <alignment horizontal="center" vertical="center" wrapText="1"/>
    </xf>
    <xf numFmtId="0" fontId="3" fillId="5" borderId="47" xfId="0" applyFont="1" applyFill="1" applyBorder="1" applyAlignment="1">
      <alignment horizontal="left" vertical="center" wrapText="1"/>
    </xf>
    <xf numFmtId="9" fontId="4" fillId="3" borderId="56" xfId="1" applyFont="1" applyFill="1" applyBorder="1" applyAlignment="1">
      <alignment horizontal="center" vertical="center" wrapText="1"/>
    </xf>
    <xf numFmtId="0" fontId="4" fillId="0" borderId="43" xfId="0" applyFont="1" applyBorder="1" applyAlignment="1">
      <alignment vertical="center"/>
    </xf>
    <xf numFmtId="0" fontId="11" fillId="5" borderId="13"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7" fillId="5" borderId="47" xfId="0" applyFont="1" applyFill="1" applyBorder="1" applyAlignment="1">
      <alignment horizontal="center" vertical="center" wrapText="1"/>
    </xf>
    <xf numFmtId="1" fontId="7" fillId="5" borderId="47" xfId="0" applyNumberFormat="1" applyFont="1" applyFill="1" applyBorder="1" applyAlignment="1">
      <alignment horizontal="center" vertical="center"/>
    </xf>
    <xf numFmtId="1" fontId="7" fillId="5" borderId="47" xfId="0" applyNumberFormat="1" applyFont="1" applyFill="1" applyBorder="1" applyAlignment="1">
      <alignment horizontal="center" vertical="center" wrapText="1"/>
    </xf>
    <xf numFmtId="49" fontId="7" fillId="5" borderId="13" xfId="4" applyNumberFormat="1" applyFont="1" applyFill="1" applyBorder="1" applyAlignment="1">
      <alignment horizontal="center" vertical="center" wrapText="1"/>
    </xf>
    <xf numFmtId="1" fontId="7" fillId="5" borderId="43" xfId="0" applyNumberFormat="1" applyFont="1" applyFill="1" applyBorder="1" applyAlignment="1">
      <alignment horizontal="center" vertical="center" wrapText="1"/>
    </xf>
    <xf numFmtId="0" fontId="7" fillId="5" borderId="44" xfId="4" applyFont="1" applyFill="1" applyBorder="1" applyAlignment="1">
      <alignment horizontal="center" vertical="center" wrapText="1"/>
    </xf>
    <xf numFmtId="0" fontId="7" fillId="5" borderId="55" xfId="4" applyFont="1" applyFill="1" applyBorder="1" applyAlignment="1">
      <alignment horizontal="center" vertical="center" wrapText="1"/>
    </xf>
    <xf numFmtId="0" fontId="8" fillId="8" borderId="44" xfId="0" applyFont="1" applyFill="1" applyBorder="1" applyAlignment="1">
      <alignment horizontal="center" vertical="center" wrapText="1"/>
    </xf>
    <xf numFmtId="0" fontId="7" fillId="0" borderId="54" xfId="0" applyFont="1" applyBorder="1" applyAlignment="1">
      <alignment horizontal="center" vertical="center"/>
    </xf>
    <xf numFmtId="0" fontId="7" fillId="0" borderId="54" xfId="0" applyFont="1" applyBorder="1" applyAlignment="1">
      <alignment horizontal="left" vertical="center" wrapText="1"/>
    </xf>
    <xf numFmtId="0" fontId="7" fillId="0" borderId="49" xfId="0" applyFont="1" applyBorder="1" applyAlignment="1">
      <alignment horizontal="center" vertical="center" wrapText="1"/>
    </xf>
    <xf numFmtId="1" fontId="7" fillId="0" borderId="52" xfId="0" applyNumberFormat="1" applyFont="1" applyBorder="1" applyAlignment="1">
      <alignment horizontal="center" vertical="center" wrapText="1"/>
    </xf>
    <xf numFmtId="1" fontId="7" fillId="0" borderId="43" xfId="0" applyNumberFormat="1" applyFont="1" applyBorder="1" applyAlignment="1">
      <alignment horizontal="center" vertical="center"/>
    </xf>
    <xf numFmtId="0" fontId="11" fillId="18" borderId="13" xfId="0" applyFont="1" applyFill="1" applyBorder="1" applyAlignment="1">
      <alignment horizontal="center" vertical="center" wrapText="1"/>
    </xf>
    <xf numFmtId="0" fontId="11" fillId="18" borderId="13" xfId="0" applyFont="1" applyFill="1" applyBorder="1" applyAlignment="1">
      <alignment horizontal="left" vertical="center" wrapText="1"/>
    </xf>
    <xf numFmtId="1" fontId="3" fillId="18" borderId="13" xfId="0" applyNumberFormat="1" applyFont="1" applyFill="1" applyBorder="1" applyAlignment="1">
      <alignment horizontal="center" vertical="center" wrapText="1"/>
    </xf>
    <xf numFmtId="1" fontId="4" fillId="18" borderId="13" xfId="0" applyNumberFormat="1" applyFont="1" applyFill="1" applyBorder="1" applyAlignment="1">
      <alignment horizontal="center" vertical="center" wrapText="1"/>
    </xf>
    <xf numFmtId="1" fontId="6" fillId="18" borderId="13" xfId="0" applyNumberFormat="1" applyFont="1" applyFill="1" applyBorder="1" applyAlignment="1">
      <alignment horizontal="center" vertical="center" wrapText="1"/>
    </xf>
    <xf numFmtId="49" fontId="7" fillId="0" borderId="13" xfId="4" applyNumberFormat="1" applyFont="1" applyBorder="1" applyAlignment="1">
      <alignment horizontal="center" vertical="center" wrapText="1"/>
    </xf>
    <xf numFmtId="0" fontId="7" fillId="5" borderId="13" xfId="0" applyFont="1" applyFill="1" applyBorder="1" applyAlignment="1">
      <alignment horizontal="left" vertical="center" wrapText="1"/>
    </xf>
    <xf numFmtId="1" fontId="3" fillId="0" borderId="47" xfId="0" applyNumberFormat="1" applyFont="1" applyBorder="1" applyAlignment="1">
      <alignment horizontal="center" vertical="center" wrapText="1"/>
    </xf>
    <xf numFmtId="1" fontId="11" fillId="0" borderId="47" xfId="0" applyNumberFormat="1" applyFont="1" applyBorder="1" applyAlignment="1">
      <alignment horizontal="center" vertical="center" wrapText="1"/>
    </xf>
    <xf numFmtId="1" fontId="4" fillId="0" borderId="47" xfId="0" applyNumberFormat="1" applyFont="1" applyBorder="1" applyAlignment="1">
      <alignment horizontal="center" vertical="center" wrapText="1"/>
    </xf>
    <xf numFmtId="1" fontId="4" fillId="0" borderId="47" xfId="0" applyNumberFormat="1" applyFont="1" applyBorder="1" applyAlignment="1">
      <alignment horizontal="center" vertical="center"/>
    </xf>
    <xf numFmtId="0" fontId="7" fillId="5" borderId="43" xfId="0" applyFont="1" applyFill="1" applyBorder="1" applyAlignment="1">
      <alignment horizontal="center" vertical="center" wrapText="1"/>
    </xf>
    <xf numFmtId="0" fontId="7" fillId="5" borderId="13" xfId="4" applyFont="1" applyFill="1" applyBorder="1" applyAlignment="1">
      <alignment horizontal="center" vertical="center" wrapText="1"/>
    </xf>
    <xf numFmtId="0" fontId="7" fillId="5" borderId="17" xfId="4" applyFont="1" applyFill="1" applyBorder="1" applyAlignment="1">
      <alignment horizontal="center" vertical="center" wrapText="1"/>
    </xf>
    <xf numFmtId="0" fontId="7" fillId="0" borderId="43" xfId="0" applyFont="1" applyBorder="1" applyAlignment="1">
      <alignment horizontal="center" vertical="center"/>
    </xf>
    <xf numFmtId="0" fontId="12" fillId="0" borderId="13" xfId="0" applyFont="1" applyBorder="1" applyAlignment="1">
      <alignment horizontal="center" vertical="center" wrapText="1"/>
    </xf>
    <xf numFmtId="0" fontId="4" fillId="0" borderId="43" xfId="0" applyFont="1" applyBorder="1" applyAlignment="1">
      <alignment horizontal="center" vertical="center"/>
    </xf>
    <xf numFmtId="0" fontId="3" fillId="0" borderId="13" xfId="4" applyBorder="1" applyAlignment="1">
      <alignment horizontal="left" vertical="center" wrapText="1"/>
    </xf>
    <xf numFmtId="0" fontId="8" fillId="20" borderId="13" xfId="4" applyFont="1" applyFill="1" applyBorder="1" applyAlignment="1">
      <alignment horizontal="center" vertical="center" wrapText="1"/>
    </xf>
    <xf numFmtId="0" fontId="8" fillId="20" borderId="13" xfId="4" applyFont="1" applyFill="1" applyBorder="1" applyAlignment="1">
      <alignment horizontal="left" vertical="center" wrapText="1"/>
    </xf>
    <xf numFmtId="0" fontId="4" fillId="5" borderId="17"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29" fillId="15" borderId="13" xfId="0" applyFont="1" applyFill="1" applyBorder="1" applyAlignment="1">
      <alignment horizontal="center" vertical="center" wrapText="1"/>
    </xf>
    <xf numFmtId="0" fontId="19" fillId="3" borderId="56" xfId="0" applyFont="1" applyFill="1" applyBorder="1" applyAlignment="1">
      <alignment horizontal="center" vertical="center" wrapText="1"/>
    </xf>
    <xf numFmtId="0" fontId="19" fillId="3" borderId="44"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19" fillId="2" borderId="55" xfId="0" applyFont="1" applyFill="1" applyBorder="1" applyAlignment="1">
      <alignment horizontal="center" vertical="center" wrapText="1"/>
    </xf>
    <xf numFmtId="1" fontId="12" fillId="6" borderId="47" xfId="0" applyNumberFormat="1" applyFont="1" applyFill="1" applyBorder="1" applyAlignment="1">
      <alignment horizontal="center" vertical="center" wrapText="1"/>
    </xf>
    <xf numFmtId="0" fontId="12" fillId="6" borderId="47" xfId="0" applyFont="1" applyFill="1" applyBorder="1" applyAlignment="1">
      <alignment horizontal="left" vertical="center" wrapText="1"/>
    </xf>
    <xf numFmtId="0" fontId="7" fillId="6" borderId="47" xfId="0" applyFont="1" applyFill="1" applyBorder="1" applyAlignment="1">
      <alignment horizontal="center" vertical="center" wrapText="1"/>
    </xf>
    <xf numFmtId="1" fontId="7" fillId="6" borderId="47" xfId="0" applyNumberFormat="1" applyFont="1" applyFill="1" applyBorder="1" applyAlignment="1">
      <alignment horizontal="center" vertical="center" wrapText="1"/>
    </xf>
    <xf numFmtId="1" fontId="7" fillId="6" borderId="43" xfId="0" applyNumberFormat="1" applyFont="1" applyFill="1" applyBorder="1" applyAlignment="1">
      <alignment horizontal="center" vertical="center" wrapText="1"/>
    </xf>
    <xf numFmtId="1" fontId="7" fillId="6" borderId="59" xfId="0" applyNumberFormat="1" applyFont="1" applyFill="1" applyBorder="1" applyAlignment="1">
      <alignment horizontal="center" vertical="center" wrapText="1"/>
    </xf>
    <xf numFmtId="9" fontId="7" fillId="16" borderId="49" xfId="1" applyFont="1" applyFill="1" applyBorder="1" applyAlignment="1">
      <alignment horizontal="center" vertical="center" wrapText="1"/>
    </xf>
    <xf numFmtId="1" fontId="7" fillId="16" borderId="43" xfId="0" applyNumberFormat="1" applyFont="1" applyFill="1" applyBorder="1" applyAlignment="1">
      <alignment horizontal="center" vertical="center" wrapText="1"/>
    </xf>
    <xf numFmtId="9" fontId="7" fillId="16" borderId="43" xfId="1" applyFont="1" applyFill="1" applyBorder="1" applyAlignment="1">
      <alignment horizontal="center" vertical="center" wrapText="1"/>
    </xf>
    <xf numFmtId="0" fontId="7" fillId="24" borderId="47" xfId="0" applyFont="1" applyFill="1" applyBorder="1" applyAlignment="1">
      <alignment vertical="center"/>
    </xf>
    <xf numFmtId="0" fontId="12" fillId="24" borderId="44" xfId="0" applyFont="1" applyFill="1" applyBorder="1" applyAlignment="1">
      <alignment horizontal="left" vertical="center" wrapText="1"/>
    </xf>
    <xf numFmtId="0" fontId="7" fillId="24" borderId="47" xfId="0" applyFont="1" applyFill="1" applyBorder="1" applyAlignment="1">
      <alignment horizontal="center" vertical="center" wrapText="1"/>
    </xf>
    <xf numFmtId="0" fontId="12" fillId="24" borderId="47" xfId="0" applyFont="1" applyFill="1" applyBorder="1" applyAlignment="1">
      <alignment horizontal="center" vertical="center" wrapText="1"/>
    </xf>
    <xf numFmtId="1" fontId="7" fillId="24" borderId="47" xfId="0" applyNumberFormat="1" applyFont="1" applyFill="1" applyBorder="1" applyAlignment="1">
      <alignment horizontal="center" vertical="center"/>
    </xf>
    <xf numFmtId="0" fontId="7" fillId="24" borderId="43" xfId="0" applyFont="1" applyFill="1" applyBorder="1" applyAlignment="1">
      <alignment horizontal="center" vertical="center" wrapText="1"/>
    </xf>
    <xf numFmtId="1" fontId="7" fillId="24" borderId="59" xfId="0" applyNumberFormat="1" applyFont="1" applyFill="1" applyBorder="1" applyAlignment="1">
      <alignment horizontal="center" vertical="center" wrapText="1"/>
    </xf>
    <xf numFmtId="1" fontId="7" fillId="24" borderId="47" xfId="0" applyNumberFormat="1" applyFont="1" applyFill="1" applyBorder="1" applyAlignment="1">
      <alignment horizontal="center" vertical="center" wrapText="1"/>
    </xf>
    <xf numFmtId="1" fontId="7" fillId="24" borderId="43" xfId="0" applyNumberFormat="1" applyFont="1" applyFill="1" applyBorder="1" applyAlignment="1">
      <alignment horizontal="center" vertical="center" wrapText="1"/>
    </xf>
    <xf numFmtId="9" fontId="7" fillId="23" borderId="60" xfId="1" applyFont="1" applyFill="1" applyBorder="1" applyAlignment="1">
      <alignment horizontal="center" vertical="center" wrapText="1"/>
    </xf>
    <xf numFmtId="1" fontId="7" fillId="23" borderId="60" xfId="0" applyNumberFormat="1" applyFont="1" applyFill="1" applyBorder="1" applyAlignment="1">
      <alignment horizontal="center" vertical="center" wrapText="1"/>
    </xf>
    <xf numFmtId="0" fontId="7" fillId="24" borderId="44" xfId="0" applyFont="1" applyFill="1" applyBorder="1" applyAlignment="1">
      <alignment vertical="center" wrapText="1"/>
    </xf>
    <xf numFmtId="9" fontId="7" fillId="21" borderId="56" xfId="1" applyFont="1" applyFill="1" applyBorder="1" applyAlignment="1">
      <alignment horizontal="center" vertical="center" wrapText="1"/>
    </xf>
    <xf numFmtId="0" fontId="7" fillId="21" borderId="44" xfId="0" applyFont="1" applyFill="1" applyBorder="1" applyAlignment="1">
      <alignment horizontal="center" vertical="center" wrapText="1"/>
    </xf>
    <xf numFmtId="9" fontId="7" fillId="2" borderId="44" xfId="1" applyFont="1" applyFill="1" applyBorder="1" applyAlignment="1">
      <alignment horizontal="center" vertical="center" wrapText="1"/>
    </xf>
    <xf numFmtId="0" fontId="7" fillId="2" borderId="44" xfId="0" applyFont="1" applyFill="1" applyBorder="1" applyAlignment="1">
      <alignment horizontal="center" vertical="center" wrapText="1"/>
    </xf>
    <xf numFmtId="9" fontId="7" fillId="21" borderId="44" xfId="1" applyFont="1" applyFill="1" applyBorder="1" applyAlignment="1">
      <alignment horizontal="center" vertical="center" wrapText="1"/>
    </xf>
    <xf numFmtId="0" fontId="7" fillId="2" borderId="55" xfId="0" applyFont="1" applyFill="1" applyBorder="1" applyAlignment="1">
      <alignment horizontal="center" vertical="center" wrapText="1"/>
    </xf>
    <xf numFmtId="49" fontId="12" fillId="24" borderId="44" xfId="4" applyNumberFormat="1" applyFont="1" applyFill="1" applyBorder="1" applyAlignment="1">
      <alignment horizontal="center" vertical="center" wrapText="1"/>
    </xf>
    <xf numFmtId="0" fontId="7" fillId="24" borderId="44" xfId="0" applyFont="1" applyFill="1" applyBorder="1" applyAlignment="1">
      <alignment horizontal="left" vertical="center" wrapText="1"/>
    </xf>
    <xf numFmtId="49" fontId="7" fillId="24" borderId="44" xfId="4" applyNumberFormat="1" applyFont="1" applyFill="1" applyBorder="1" applyAlignment="1">
      <alignment horizontal="center" vertical="center" wrapText="1"/>
    </xf>
    <xf numFmtId="0" fontId="7" fillId="24" borderId="61" xfId="4" applyFont="1" applyFill="1" applyBorder="1" applyAlignment="1">
      <alignment horizontal="center" vertical="center" wrapText="1"/>
    </xf>
    <xf numFmtId="0" fontId="7" fillId="24" borderId="44" xfId="4" applyFont="1" applyFill="1" applyBorder="1" applyAlignment="1">
      <alignment horizontal="center" vertical="center" wrapText="1"/>
    </xf>
    <xf numFmtId="1" fontId="12" fillId="24" borderId="47" xfId="0" applyNumberFormat="1" applyFont="1" applyFill="1" applyBorder="1" applyAlignment="1">
      <alignment horizontal="center" vertical="center" wrapText="1"/>
    </xf>
    <xf numFmtId="0" fontId="27" fillId="24" borderId="44" xfId="0" applyFont="1" applyFill="1" applyBorder="1" applyAlignment="1">
      <alignment horizontal="left" vertical="center" wrapText="1"/>
    </xf>
    <xf numFmtId="1" fontId="7" fillId="24" borderId="47" xfId="0" applyNumberFormat="1" applyFont="1" applyFill="1" applyBorder="1" applyAlignment="1">
      <alignment vertical="center"/>
    </xf>
    <xf numFmtId="1" fontId="12" fillId="24" borderId="47" xfId="0" applyNumberFormat="1" applyFont="1" applyFill="1" applyBorder="1" applyAlignment="1">
      <alignment horizontal="center" vertical="center"/>
    </xf>
    <xf numFmtId="0" fontId="7" fillId="24" borderId="44" xfId="4" applyFont="1" applyFill="1" applyBorder="1" applyAlignment="1">
      <alignment horizontal="left" vertical="center" wrapText="1"/>
    </xf>
    <xf numFmtId="0" fontId="27" fillId="24" borderId="44" xfId="4" applyFont="1" applyFill="1" applyBorder="1" applyAlignment="1">
      <alignment horizontal="left" vertical="center" wrapText="1"/>
    </xf>
    <xf numFmtId="0" fontId="12" fillId="24" borderId="44" xfId="4" applyFont="1" applyFill="1" applyBorder="1" applyAlignment="1">
      <alignment horizontal="left" vertical="center" wrapText="1"/>
    </xf>
    <xf numFmtId="0" fontId="7" fillId="22" borderId="44" xfId="0" applyFont="1" applyFill="1" applyBorder="1" applyAlignment="1">
      <alignment horizontal="center" vertical="center" wrapText="1"/>
    </xf>
    <xf numFmtId="9" fontId="7" fillId="22" borderId="44" xfId="1" applyFont="1" applyFill="1" applyBorder="1" applyAlignment="1">
      <alignment horizontal="center" vertical="center" wrapText="1"/>
    </xf>
    <xf numFmtId="0" fontId="7" fillId="22" borderId="55" xfId="0" applyFont="1" applyFill="1" applyBorder="1" applyAlignment="1">
      <alignment horizontal="center" vertical="center" wrapText="1"/>
    </xf>
    <xf numFmtId="0" fontId="7" fillId="24" borderId="62" xfId="0" applyFont="1" applyFill="1" applyBorder="1" applyAlignment="1">
      <alignment vertical="center"/>
    </xf>
    <xf numFmtId="0" fontId="7" fillId="24" borderId="62" xfId="0" applyFont="1" applyFill="1" applyBorder="1" applyAlignment="1">
      <alignment horizontal="center" vertical="center" wrapText="1"/>
    </xf>
    <xf numFmtId="1" fontId="12" fillId="24" borderId="62" xfId="0" applyNumberFormat="1" applyFont="1" applyFill="1" applyBorder="1" applyAlignment="1">
      <alignment horizontal="center" vertical="center" wrapText="1"/>
    </xf>
    <xf numFmtId="1" fontId="7" fillId="24" borderId="51" xfId="0" applyNumberFormat="1" applyFont="1" applyFill="1" applyBorder="1" applyAlignment="1">
      <alignment horizontal="center" vertical="center" wrapText="1"/>
    </xf>
    <xf numFmtId="1" fontId="7" fillId="24" borderId="51" xfId="0" applyNumberFormat="1" applyFont="1" applyFill="1" applyBorder="1" applyAlignment="1">
      <alignment horizontal="center" vertical="center"/>
    </xf>
    <xf numFmtId="0" fontId="7" fillId="24" borderId="51" xfId="0" applyFont="1" applyFill="1" applyBorder="1" applyAlignment="1">
      <alignment horizontal="center" vertical="center" wrapText="1"/>
    </xf>
    <xf numFmtId="0" fontId="7" fillId="24" borderId="53" xfId="0" applyFont="1" applyFill="1" applyBorder="1" applyAlignment="1">
      <alignment horizontal="center" vertical="center" wrapText="1"/>
    </xf>
    <xf numFmtId="1" fontId="7" fillId="24" borderId="63" xfId="0" applyNumberFormat="1" applyFont="1" applyFill="1" applyBorder="1" applyAlignment="1">
      <alignment horizontal="center" vertical="center" wrapText="1"/>
    </xf>
    <xf numFmtId="1" fontId="7" fillId="24" borderId="53" xfId="0" applyNumberFormat="1" applyFont="1" applyFill="1" applyBorder="1" applyAlignment="1">
      <alignment horizontal="center" vertical="center" wrapText="1"/>
    </xf>
    <xf numFmtId="0" fontId="12" fillId="24" borderId="13" xfId="0" applyFont="1" applyFill="1" applyBorder="1" applyAlignment="1">
      <alignment horizontal="left" vertical="center" wrapText="1"/>
    </xf>
    <xf numFmtId="49" fontId="7" fillId="24" borderId="17" xfId="4" applyNumberFormat="1" applyFont="1" applyFill="1" applyBorder="1" applyAlignment="1">
      <alignment horizontal="center" vertical="center" wrapText="1"/>
    </xf>
    <xf numFmtId="0" fontId="7" fillId="24" borderId="13" xfId="0" applyFont="1" applyFill="1" applyBorder="1" applyAlignment="1">
      <alignment horizontal="left" vertical="center" wrapText="1"/>
    </xf>
    <xf numFmtId="1" fontId="7" fillId="24" borderId="62" xfId="0" applyNumberFormat="1" applyFont="1" applyFill="1" applyBorder="1" applyAlignment="1">
      <alignment horizontal="center" vertical="center" wrapText="1"/>
    </xf>
    <xf numFmtId="0" fontId="7" fillId="24" borderId="22" xfId="0" applyFont="1" applyFill="1" applyBorder="1" applyAlignment="1">
      <alignment horizontal="left" vertical="center" wrapText="1"/>
    </xf>
    <xf numFmtId="1" fontId="7" fillId="24" borderId="43" xfId="0" applyNumberFormat="1" applyFont="1" applyFill="1" applyBorder="1" applyAlignment="1">
      <alignment horizontal="left" vertical="center"/>
    </xf>
    <xf numFmtId="1" fontId="7" fillId="24" borderId="49" xfId="0" applyNumberFormat="1" applyFont="1" applyFill="1" applyBorder="1" applyAlignment="1">
      <alignment horizontal="center" vertical="center"/>
    </xf>
    <xf numFmtId="1" fontId="7" fillId="24" borderId="49" xfId="0" applyNumberFormat="1" applyFont="1" applyFill="1" applyBorder="1" applyAlignment="1">
      <alignment vertical="center"/>
    </xf>
    <xf numFmtId="1" fontId="7" fillId="5" borderId="17" xfId="0" applyNumberFormat="1" applyFont="1" applyFill="1" applyBorder="1" applyAlignment="1">
      <alignment horizontal="center" vertical="center" wrapText="1"/>
    </xf>
    <xf numFmtId="1" fontId="7" fillId="24" borderId="64" xfId="0" applyNumberFormat="1" applyFont="1" applyFill="1" applyBorder="1" applyAlignment="1">
      <alignment vertical="center"/>
    </xf>
    <xf numFmtId="0" fontId="7" fillId="24" borderId="14" xfId="0" applyFont="1" applyFill="1" applyBorder="1" applyAlignment="1">
      <alignment horizontal="center" vertical="center" wrapText="1"/>
    </xf>
    <xf numFmtId="1" fontId="12" fillId="24" borderId="14" xfId="0" applyNumberFormat="1" applyFont="1" applyFill="1" applyBorder="1" applyAlignment="1">
      <alignment horizontal="center" vertical="center" wrapText="1"/>
    </xf>
    <xf numFmtId="1" fontId="7" fillId="24" borderId="14" xfId="0" applyNumberFormat="1" applyFont="1" applyFill="1" applyBorder="1" applyAlignment="1">
      <alignment horizontal="center" vertical="center"/>
    </xf>
    <xf numFmtId="1" fontId="7" fillId="24" borderId="65" xfId="0" applyNumberFormat="1" applyFont="1" applyFill="1" applyBorder="1" applyAlignment="1">
      <alignment horizontal="center" vertical="center" wrapText="1"/>
    </xf>
    <xf numFmtId="1" fontId="12" fillId="24" borderId="44" xfId="0" applyNumberFormat="1" applyFont="1" applyFill="1" applyBorder="1" applyAlignment="1">
      <alignment horizontal="center" vertical="center" wrapText="1"/>
    </xf>
    <xf numFmtId="1" fontId="7" fillId="24" borderId="29" xfId="0" applyNumberFormat="1" applyFont="1" applyFill="1" applyBorder="1" applyAlignment="1">
      <alignment horizontal="center" vertical="center" wrapText="1"/>
    </xf>
    <xf numFmtId="1" fontId="12" fillId="24" borderId="29" xfId="0" applyNumberFormat="1" applyFont="1" applyFill="1" applyBorder="1" applyAlignment="1">
      <alignment horizontal="center" vertical="center" wrapText="1"/>
    </xf>
    <xf numFmtId="1" fontId="7" fillId="24" borderId="44" xfId="0" applyNumberFormat="1" applyFont="1" applyFill="1" applyBorder="1" applyAlignment="1">
      <alignment horizontal="center" vertical="center" wrapText="1"/>
    </xf>
    <xf numFmtId="1" fontId="12" fillId="24" borderId="55" xfId="0" applyNumberFormat="1" applyFont="1" applyFill="1" applyBorder="1" applyAlignment="1">
      <alignment horizontal="center" vertical="center" wrapText="1"/>
    </xf>
    <xf numFmtId="1" fontId="12" fillId="24" borderId="61" xfId="0" applyNumberFormat="1" applyFont="1" applyFill="1" applyBorder="1" applyAlignment="1">
      <alignment horizontal="center" vertical="center" wrapText="1"/>
    </xf>
    <xf numFmtId="0" fontId="7" fillId="24" borderId="25" xfId="0" applyFont="1" applyFill="1" applyBorder="1" applyAlignment="1">
      <alignment vertical="center"/>
    </xf>
    <xf numFmtId="0" fontId="7" fillId="24" borderId="25" xfId="0" applyFont="1" applyFill="1" applyBorder="1" applyAlignment="1">
      <alignment horizontal="center" vertical="center" wrapText="1"/>
    </xf>
    <xf numFmtId="0" fontId="12" fillId="24" borderId="66" xfId="0" applyFont="1" applyFill="1" applyBorder="1" applyAlignment="1">
      <alignment horizontal="center" vertical="center" wrapText="1"/>
    </xf>
    <xf numFmtId="0" fontId="7" fillId="24" borderId="66" xfId="0" applyFont="1" applyFill="1" applyBorder="1" applyAlignment="1">
      <alignment horizontal="center" vertical="center" wrapText="1"/>
    </xf>
    <xf numFmtId="1" fontId="7" fillId="24" borderId="25" xfId="0" applyNumberFormat="1" applyFont="1" applyFill="1" applyBorder="1" applyAlignment="1">
      <alignment horizontal="center" vertical="center"/>
    </xf>
    <xf numFmtId="0" fontId="7" fillId="24" borderId="28" xfId="0" applyFont="1" applyFill="1" applyBorder="1" applyAlignment="1">
      <alignment horizontal="center" vertical="center" wrapText="1"/>
    </xf>
    <xf numFmtId="1" fontId="7" fillId="24" borderId="37" xfId="0" applyNumberFormat="1" applyFont="1" applyFill="1" applyBorder="1" applyAlignment="1">
      <alignment horizontal="center" vertical="center" wrapText="1"/>
    </xf>
    <xf numFmtId="1" fontId="7" fillId="24" borderId="66" xfId="0" applyNumberFormat="1" applyFont="1" applyFill="1" applyBorder="1" applyAlignment="1">
      <alignment horizontal="center" vertical="center" wrapText="1"/>
    </xf>
    <xf numFmtId="1" fontId="7" fillId="24" borderId="28" xfId="0" applyNumberFormat="1" applyFont="1" applyFill="1" applyBorder="1" applyAlignment="1">
      <alignment horizontal="center" vertical="center" wrapText="1"/>
    </xf>
    <xf numFmtId="0" fontId="12" fillId="24" borderId="47" xfId="0" applyFont="1" applyFill="1" applyBorder="1" applyAlignment="1">
      <alignment horizontal="left" vertical="center" wrapText="1"/>
    </xf>
    <xf numFmtId="1" fontId="12" fillId="24" borderId="47" xfId="0" applyNumberFormat="1" applyFont="1" applyFill="1" applyBorder="1" applyAlignment="1">
      <alignment horizontal="left" vertical="center" wrapText="1"/>
    </xf>
    <xf numFmtId="9" fontId="7" fillId="21" borderId="67" xfId="1" applyFont="1" applyFill="1" applyBorder="1" applyAlignment="1">
      <alignment horizontal="center" vertical="center" wrapText="1"/>
    </xf>
    <xf numFmtId="0" fontId="7" fillId="2" borderId="68" xfId="0" applyFont="1" applyFill="1" applyBorder="1" applyAlignment="1">
      <alignment horizontal="center" vertical="center" wrapText="1"/>
    </xf>
    <xf numFmtId="9" fontId="7" fillId="15" borderId="49" xfId="1" applyFont="1" applyFill="1" applyBorder="1" applyAlignment="1">
      <alignment horizontal="center" vertical="center" wrapText="1"/>
    </xf>
    <xf numFmtId="1" fontId="7" fillId="15" borderId="43" xfId="0" applyNumberFormat="1" applyFont="1" applyFill="1" applyBorder="1" applyAlignment="1">
      <alignment horizontal="center" vertical="center" wrapText="1"/>
    </xf>
    <xf numFmtId="9" fontId="7" fillId="15" borderId="43" xfId="1" applyFont="1" applyFill="1" applyBorder="1" applyAlignment="1">
      <alignment horizontal="center" vertical="center" wrapText="1"/>
    </xf>
    <xf numFmtId="9" fontId="7" fillId="6" borderId="49" xfId="1" applyFont="1" applyFill="1" applyBorder="1" applyAlignment="1">
      <alignment horizontal="center" vertical="center" wrapText="1"/>
    </xf>
    <xf numFmtId="9" fontId="7" fillId="6" borderId="43" xfId="1" applyFont="1" applyFill="1" applyBorder="1" applyAlignment="1">
      <alignment horizontal="center" vertical="center" wrapText="1"/>
    </xf>
    <xf numFmtId="9" fontId="7" fillId="19" borderId="69" xfId="1" applyFont="1" applyFill="1" applyBorder="1" applyAlignment="1">
      <alignment horizontal="center" vertical="center"/>
    </xf>
    <xf numFmtId="1" fontId="7" fillId="19" borderId="69" xfId="0" applyNumberFormat="1" applyFont="1" applyFill="1" applyBorder="1" applyAlignment="1">
      <alignment horizontal="center" vertical="center"/>
    </xf>
    <xf numFmtId="0" fontId="7" fillId="24" borderId="70" xfId="4" applyFont="1" applyFill="1" applyBorder="1" applyAlignment="1">
      <alignment horizontal="left" vertical="center" wrapText="1"/>
    </xf>
    <xf numFmtId="9" fontId="12" fillId="10" borderId="49" xfId="1" applyFont="1" applyFill="1" applyBorder="1" applyAlignment="1">
      <alignment horizontal="center" vertical="center" wrapText="1"/>
    </xf>
    <xf numFmtId="1" fontId="12" fillId="10" borderId="43" xfId="0" applyNumberFormat="1" applyFont="1" applyFill="1" applyBorder="1" applyAlignment="1">
      <alignment horizontal="center" vertical="center" wrapText="1"/>
    </xf>
    <xf numFmtId="9" fontId="12" fillId="10" borderId="43" xfId="1" applyFont="1" applyFill="1" applyBorder="1" applyAlignment="1">
      <alignment horizontal="center" vertical="center" wrapText="1"/>
    </xf>
    <xf numFmtId="0" fontId="7" fillId="21" borderId="70" xfId="0" applyFont="1" applyFill="1" applyBorder="1" applyAlignment="1">
      <alignment horizontal="center" vertical="center" wrapText="1"/>
    </xf>
    <xf numFmtId="9" fontId="7" fillId="2" borderId="70" xfId="1"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4" borderId="70" xfId="0" applyFont="1" applyFill="1" applyBorder="1" applyAlignment="1">
      <alignment vertical="center" wrapText="1"/>
    </xf>
    <xf numFmtId="0" fontId="12" fillId="24" borderId="70" xfId="0" applyFont="1" applyFill="1" applyBorder="1" applyAlignment="1">
      <alignment horizontal="left" vertical="center" wrapText="1"/>
    </xf>
    <xf numFmtId="0" fontId="7" fillId="24" borderId="70" xfId="0" applyFont="1" applyFill="1" applyBorder="1" applyAlignment="1">
      <alignment horizontal="left" vertical="center" wrapText="1"/>
    </xf>
    <xf numFmtId="9" fontId="7" fillId="21" borderId="46" xfId="1" applyFont="1" applyFill="1" applyBorder="1" applyAlignment="1">
      <alignment horizontal="center" vertical="center" wrapText="1"/>
    </xf>
    <xf numFmtId="0" fontId="7" fillId="21" borderId="15" xfId="0" applyFont="1" applyFill="1" applyBorder="1" applyAlignment="1">
      <alignment horizontal="center" vertical="center" wrapText="1"/>
    </xf>
    <xf numFmtId="9" fontId="7" fillId="2" borderId="15" xfId="1"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2" fillId="24" borderId="51" xfId="0" applyFont="1" applyFill="1" applyBorder="1" applyAlignment="1">
      <alignment horizontal="center" vertical="center" wrapText="1"/>
    </xf>
    <xf numFmtId="9" fontId="7" fillId="19" borderId="34" xfId="1" applyFont="1" applyFill="1" applyBorder="1" applyAlignment="1">
      <alignment horizontal="center" vertical="center"/>
    </xf>
    <xf numFmtId="1" fontId="7" fillId="19" borderId="34" xfId="0" applyNumberFormat="1" applyFont="1" applyFill="1" applyBorder="1" applyAlignment="1">
      <alignment horizontal="center" vertical="center"/>
    </xf>
    <xf numFmtId="0" fontId="7" fillId="24" borderId="70" xfId="0" applyFont="1" applyFill="1" applyBorder="1" applyAlignment="1">
      <alignment horizontal="center" vertical="center" wrapText="1"/>
    </xf>
    <xf numFmtId="0" fontId="12" fillId="24" borderId="70" xfId="0" applyFont="1" applyFill="1" applyBorder="1" applyAlignment="1">
      <alignment horizontal="center" vertical="center" wrapText="1"/>
    </xf>
    <xf numFmtId="1" fontId="7" fillId="24" borderId="70" xfId="0" applyNumberFormat="1" applyFont="1" applyFill="1" applyBorder="1" applyAlignment="1">
      <alignment horizontal="center" vertical="center"/>
    </xf>
    <xf numFmtId="1" fontId="7" fillId="24" borderId="17" xfId="0" applyNumberFormat="1" applyFont="1" applyFill="1" applyBorder="1" applyAlignment="1">
      <alignment horizontal="center" vertical="center" wrapText="1"/>
    </xf>
    <xf numFmtId="9" fontId="12" fillId="30" borderId="49" xfId="1" applyFont="1" applyFill="1" applyBorder="1" applyAlignment="1">
      <alignment horizontal="center" vertical="center" wrapText="1"/>
    </xf>
    <xf numFmtId="1" fontId="12" fillId="30" borderId="43" xfId="0" applyNumberFormat="1" applyFont="1" applyFill="1" applyBorder="1" applyAlignment="1">
      <alignment horizontal="center" vertical="center" wrapText="1"/>
    </xf>
    <xf numFmtId="9" fontId="12" fillId="30" borderId="43" xfId="1" applyFont="1" applyFill="1" applyBorder="1" applyAlignment="1">
      <alignment horizontal="center" vertical="center" wrapText="1"/>
    </xf>
    <xf numFmtId="1" fontId="12" fillId="11" borderId="47" xfId="0" applyNumberFormat="1" applyFont="1" applyFill="1" applyBorder="1" applyAlignment="1">
      <alignment horizontal="center" vertical="center" wrapText="1"/>
    </xf>
    <xf numFmtId="1" fontId="7" fillId="11" borderId="34" xfId="0" applyNumberFormat="1" applyFont="1" applyFill="1" applyBorder="1" applyAlignment="1">
      <alignment horizontal="center" vertical="center"/>
    </xf>
    <xf numFmtId="1" fontId="7" fillId="11" borderId="34" xfId="0" applyNumberFormat="1" applyFont="1" applyFill="1" applyBorder="1" applyAlignment="1">
      <alignment vertical="center"/>
    </xf>
    <xf numFmtId="1" fontId="7" fillId="5" borderId="70" xfId="0" applyNumberFormat="1" applyFont="1" applyFill="1" applyBorder="1" applyAlignment="1">
      <alignment horizontal="center" vertical="center" wrapText="1"/>
    </xf>
    <xf numFmtId="1" fontId="7" fillId="11" borderId="72" xfId="0" applyNumberFormat="1" applyFont="1" applyFill="1" applyBorder="1" applyAlignment="1">
      <alignment vertical="center"/>
    </xf>
    <xf numFmtId="9" fontId="7" fillId="21" borderId="19" xfId="1" applyFont="1" applyFill="1" applyBorder="1" applyAlignment="1">
      <alignment horizontal="center" vertical="center" wrapText="1"/>
    </xf>
    <xf numFmtId="0" fontId="7" fillId="2" borderId="17" xfId="0" applyFont="1" applyFill="1" applyBorder="1" applyAlignment="1">
      <alignment horizontal="center" vertical="center" wrapText="1"/>
    </xf>
    <xf numFmtId="1" fontId="7" fillId="14" borderId="73" xfId="0" applyNumberFormat="1" applyFont="1" applyFill="1" applyBorder="1" applyAlignment="1">
      <alignment vertical="center"/>
    </xf>
    <xf numFmtId="1" fontId="7" fillId="14" borderId="74" xfId="0" applyNumberFormat="1" applyFont="1" applyFill="1" applyBorder="1" applyAlignment="1">
      <alignment horizontal="left" vertical="center"/>
    </xf>
    <xf numFmtId="1" fontId="7" fillId="14" borderId="74" xfId="0" applyNumberFormat="1" applyFont="1" applyFill="1" applyBorder="1" applyAlignment="1">
      <alignment horizontal="center" vertical="center"/>
    </xf>
    <xf numFmtId="1" fontId="7" fillId="14" borderId="74" xfId="0" applyNumberFormat="1" applyFont="1" applyFill="1" applyBorder="1" applyAlignment="1">
      <alignment vertical="center"/>
    </xf>
    <xf numFmtId="1" fontId="7" fillId="14" borderId="75" xfId="0" applyNumberFormat="1" applyFont="1" applyFill="1" applyBorder="1" applyAlignment="1">
      <alignment vertical="center"/>
    </xf>
    <xf numFmtId="9" fontId="7" fillId="14" borderId="74" xfId="1" applyFont="1" applyFill="1" applyBorder="1" applyAlignment="1">
      <alignment horizontal="center" vertical="center"/>
    </xf>
    <xf numFmtId="0" fontId="12" fillId="18" borderId="70" xfId="0" applyFont="1" applyFill="1" applyBorder="1" applyAlignment="1">
      <alignment horizontal="center" vertical="center" wrapText="1"/>
    </xf>
    <xf numFmtId="1" fontId="12" fillId="18" borderId="70" xfId="0" applyNumberFormat="1" applyFont="1" applyFill="1" applyBorder="1" applyAlignment="1">
      <alignment horizontal="center" vertical="center" wrapText="1"/>
    </xf>
    <xf numFmtId="0" fontId="12" fillId="18" borderId="70" xfId="0" applyFont="1" applyFill="1" applyBorder="1" applyAlignment="1">
      <alignment horizontal="left" vertical="center" wrapText="1"/>
    </xf>
    <xf numFmtId="1" fontId="7" fillId="18" borderId="70" xfId="0" applyNumberFormat="1" applyFont="1" applyFill="1" applyBorder="1" applyAlignment="1">
      <alignment horizontal="center" vertical="center" wrapText="1"/>
    </xf>
    <xf numFmtId="1" fontId="12" fillId="18" borderId="17" xfId="0" applyNumberFormat="1" applyFont="1" applyFill="1" applyBorder="1" applyAlignment="1">
      <alignment horizontal="center" vertical="center" wrapText="1"/>
    </xf>
    <xf numFmtId="1" fontId="12" fillId="18" borderId="76" xfId="0" applyNumberFormat="1" applyFont="1" applyFill="1" applyBorder="1" applyAlignment="1">
      <alignment horizontal="center" vertical="center" wrapText="1"/>
    </xf>
    <xf numFmtId="1" fontId="12" fillId="18" borderId="19" xfId="0" applyNumberFormat="1" applyFont="1" applyFill="1" applyBorder="1" applyAlignment="1">
      <alignment horizontal="center" vertical="center" wrapText="1"/>
    </xf>
    <xf numFmtId="1" fontId="7" fillId="18" borderId="70" xfId="0" applyNumberFormat="1" applyFont="1" applyFill="1" applyBorder="1" applyAlignment="1">
      <alignment horizontal="left" vertical="center" wrapText="1"/>
    </xf>
    <xf numFmtId="0" fontId="12" fillId="9" borderId="70" xfId="0" applyFont="1" applyFill="1" applyBorder="1" applyAlignment="1">
      <alignment horizontal="center" vertical="center" wrapText="1"/>
    </xf>
    <xf numFmtId="0" fontId="12" fillId="9" borderId="70" xfId="0" applyFont="1" applyFill="1" applyBorder="1" applyAlignment="1">
      <alignment horizontal="left" vertical="center" wrapText="1"/>
    </xf>
    <xf numFmtId="1" fontId="7" fillId="9" borderId="70" xfId="0" applyNumberFormat="1" applyFont="1" applyFill="1" applyBorder="1" applyAlignment="1">
      <alignment horizontal="center" vertical="center" wrapText="1"/>
    </xf>
    <xf numFmtId="1" fontId="12" fillId="9" borderId="70" xfId="0" applyNumberFormat="1" applyFont="1" applyFill="1" applyBorder="1" applyAlignment="1">
      <alignment horizontal="center" vertical="center" wrapText="1"/>
    </xf>
    <xf numFmtId="1" fontId="12" fillId="9" borderId="17" xfId="0" applyNumberFormat="1" applyFont="1" applyFill="1" applyBorder="1" applyAlignment="1">
      <alignment horizontal="center" vertical="center" wrapText="1"/>
    </xf>
    <xf numFmtId="1" fontId="12" fillId="9" borderId="76" xfId="0" applyNumberFormat="1" applyFont="1" applyFill="1" applyBorder="1" applyAlignment="1">
      <alignment horizontal="center" vertical="center" wrapText="1"/>
    </xf>
    <xf numFmtId="9" fontId="12" fillId="9" borderId="19" xfId="1" applyFont="1" applyFill="1" applyBorder="1" applyAlignment="1">
      <alignment horizontal="center" vertical="center" wrapText="1"/>
    </xf>
    <xf numFmtId="9" fontId="12" fillId="9" borderId="70" xfId="1" applyFont="1" applyFill="1" applyBorder="1" applyAlignment="1">
      <alignment horizontal="center" vertical="center" wrapText="1"/>
    </xf>
    <xf numFmtId="0" fontId="7" fillId="6" borderId="47" xfId="0" applyFont="1" applyFill="1" applyBorder="1" applyAlignment="1">
      <alignment vertical="center"/>
    </xf>
    <xf numFmtId="0" fontId="12" fillId="6" borderId="70" xfId="4" applyFont="1" applyFill="1" applyBorder="1" applyAlignment="1">
      <alignment horizontal="left" vertical="center" wrapText="1"/>
    </xf>
    <xf numFmtId="0" fontId="12" fillId="6" borderId="47" xfId="0" applyFont="1" applyFill="1" applyBorder="1" applyAlignment="1">
      <alignment horizontal="center" vertical="center" wrapText="1"/>
    </xf>
    <xf numFmtId="1" fontId="7" fillId="6" borderId="47" xfId="0" applyNumberFormat="1" applyFont="1" applyFill="1" applyBorder="1" applyAlignment="1">
      <alignment horizontal="center" vertical="center"/>
    </xf>
    <xf numFmtId="1" fontId="12" fillId="6" borderId="43" xfId="0" applyNumberFormat="1" applyFont="1" applyFill="1" applyBorder="1" applyAlignment="1">
      <alignment horizontal="center" vertical="center" wrapText="1"/>
    </xf>
    <xf numFmtId="1" fontId="7" fillId="6" borderId="61" xfId="0" applyNumberFormat="1" applyFont="1" applyFill="1" applyBorder="1" applyAlignment="1">
      <alignment horizontal="center" vertical="center" wrapText="1"/>
    </xf>
    <xf numFmtId="1" fontId="7" fillId="6" borderId="44" xfId="0" applyNumberFormat="1" applyFont="1" applyFill="1" applyBorder="1" applyAlignment="1">
      <alignment horizontal="center" vertical="center" wrapText="1"/>
    </xf>
    <xf numFmtId="0" fontId="7" fillId="6" borderId="44" xfId="0" applyFont="1" applyFill="1" applyBorder="1" applyAlignment="1">
      <alignment vertical="center" wrapText="1"/>
    </xf>
    <xf numFmtId="0" fontId="12" fillId="8" borderId="44" xfId="4" applyFont="1" applyFill="1" applyBorder="1" applyAlignment="1">
      <alignment horizontal="center" vertical="center" wrapText="1"/>
    </xf>
    <xf numFmtId="0" fontId="12" fillId="8" borderId="44" xfId="4" applyFont="1" applyFill="1" applyBorder="1" applyAlignment="1">
      <alignment horizontal="left" vertical="center" wrapText="1"/>
    </xf>
    <xf numFmtId="0" fontId="7" fillId="8" borderId="44" xfId="4" applyFont="1" applyFill="1" applyBorder="1" applyAlignment="1">
      <alignment horizontal="center" vertical="center" wrapText="1"/>
    </xf>
    <xf numFmtId="0" fontId="7" fillId="8" borderId="44" xfId="4" quotePrefix="1" applyFont="1" applyFill="1" applyBorder="1" applyAlignment="1">
      <alignment horizontal="center" vertical="center" wrapText="1"/>
    </xf>
    <xf numFmtId="0" fontId="12" fillId="8" borderId="47" xfId="0" applyFont="1" applyFill="1" applyBorder="1" applyAlignment="1">
      <alignment horizontal="center" vertical="center" wrapText="1"/>
    </xf>
    <xf numFmtId="1" fontId="12" fillId="8" borderId="47" xfId="0" applyNumberFormat="1" applyFont="1" applyFill="1" applyBorder="1" applyAlignment="1">
      <alignment horizontal="center" vertical="center"/>
    </xf>
    <xf numFmtId="1" fontId="12" fillId="8" borderId="43" xfId="0" applyNumberFormat="1" applyFont="1" applyFill="1" applyBorder="1" applyAlignment="1">
      <alignment horizontal="center" vertical="center"/>
    </xf>
    <xf numFmtId="0" fontId="12" fillId="8" borderId="61" xfId="0" applyFont="1" applyFill="1" applyBorder="1" applyAlignment="1">
      <alignment horizontal="center" vertical="center" wrapText="1"/>
    </xf>
    <xf numFmtId="0" fontId="12" fillId="8" borderId="44" xfId="0" applyFont="1" applyFill="1" applyBorder="1" applyAlignment="1">
      <alignment horizontal="center" vertical="center" wrapText="1"/>
    </xf>
    <xf numFmtId="1" fontId="7" fillId="8" borderId="44" xfId="0" applyNumberFormat="1" applyFont="1" applyFill="1" applyBorder="1" applyAlignment="1">
      <alignment horizontal="center" vertical="center" wrapText="1"/>
    </xf>
    <xf numFmtId="1" fontId="7" fillId="8" borderId="77" xfId="0" applyNumberFormat="1" applyFont="1" applyFill="1" applyBorder="1" applyAlignment="1">
      <alignment horizontal="center" vertical="center" wrapText="1"/>
    </xf>
    <xf numFmtId="9" fontId="12" fillId="8" borderId="52" xfId="1" applyFont="1" applyFill="1" applyBorder="1" applyAlignment="1">
      <alignment horizontal="center" vertical="center" wrapText="1"/>
    </xf>
    <xf numFmtId="9" fontId="7" fillId="8" borderId="19" xfId="1" applyFont="1" applyFill="1" applyBorder="1" applyAlignment="1">
      <alignment horizontal="center" vertical="center" wrapText="1"/>
    </xf>
    <xf numFmtId="0" fontId="7" fillId="8" borderId="70" xfId="5" applyFont="1" applyFill="1" applyBorder="1" applyAlignment="1">
      <alignment horizontal="center" vertical="center" wrapText="1"/>
    </xf>
    <xf numFmtId="9" fontId="7" fillId="8" borderId="70" xfId="1" applyFont="1" applyFill="1" applyBorder="1" applyAlignment="1">
      <alignment horizontal="center" vertical="center" wrapText="1"/>
    </xf>
    <xf numFmtId="9" fontId="7" fillId="8" borderId="70" xfId="6" applyFont="1" applyFill="1" applyBorder="1" applyAlignment="1">
      <alignment horizontal="center" vertical="center" wrapText="1"/>
    </xf>
    <xf numFmtId="0" fontId="7" fillId="5" borderId="47" xfId="0" applyFont="1" applyFill="1" applyBorder="1" applyAlignment="1">
      <alignment horizontal="center" vertical="center"/>
    </xf>
    <xf numFmtId="0" fontId="7" fillId="0" borderId="44" xfId="4" applyFont="1" applyBorder="1" applyAlignment="1">
      <alignment horizontal="left" vertical="center" wrapText="1"/>
    </xf>
    <xf numFmtId="1" fontId="12" fillId="5" borderId="47" xfId="0" applyNumberFormat="1" applyFont="1" applyFill="1" applyBorder="1" applyAlignment="1">
      <alignment horizontal="center" vertical="center" wrapText="1"/>
    </xf>
    <xf numFmtId="0" fontId="7" fillId="12" borderId="70" xfId="4" applyFont="1" applyFill="1" applyBorder="1" applyAlignment="1">
      <alignment horizontal="center" vertical="center" wrapText="1"/>
    </xf>
    <xf numFmtId="0" fontId="7" fillId="0" borderId="70" xfId="0" applyFont="1" applyBorder="1" applyAlignment="1">
      <alignment horizontal="center" vertical="center" wrapText="1"/>
    </xf>
    <xf numFmtId="1" fontId="7" fillId="5" borderId="61" xfId="0" applyNumberFormat="1" applyFont="1" applyFill="1" applyBorder="1" applyAlignment="1">
      <alignment horizontal="center" vertical="center" wrapText="1"/>
    </xf>
    <xf numFmtId="9" fontId="10" fillId="15" borderId="44" xfId="13" applyFont="1" applyFill="1" applyBorder="1" applyAlignment="1">
      <alignment horizontal="center" vertical="center" wrapText="1"/>
    </xf>
    <xf numFmtId="0" fontId="15" fillId="31" borderId="44" xfId="16" applyFont="1" applyFill="1" applyBorder="1" applyAlignment="1">
      <alignment horizontal="center" vertical="center" wrapText="1"/>
    </xf>
    <xf numFmtId="9" fontId="7" fillId="3" borderId="44" xfId="1" applyFont="1" applyFill="1" applyBorder="1" applyAlignment="1">
      <alignment horizontal="center" vertical="center" wrapText="1"/>
    </xf>
    <xf numFmtId="0" fontId="7" fillId="3" borderId="44" xfId="0" applyFont="1" applyFill="1" applyBorder="1" applyAlignment="1">
      <alignment horizontal="center" vertical="center" wrapText="1"/>
    </xf>
    <xf numFmtId="9" fontId="7" fillId="3" borderId="56" xfId="1" applyFont="1" applyFill="1" applyBorder="1" applyAlignment="1">
      <alignment horizontal="center" vertical="center" wrapText="1"/>
    </xf>
    <xf numFmtId="0" fontId="7" fillId="8" borderId="17" xfId="5" applyFont="1" applyFill="1" applyBorder="1" applyAlignment="1">
      <alignment horizontal="center" vertical="center" wrapText="1"/>
    </xf>
    <xf numFmtId="0" fontId="7" fillId="0" borderId="70" xfId="0" applyFont="1" applyBorder="1" applyAlignment="1">
      <alignment horizontal="center" vertical="center"/>
    </xf>
    <xf numFmtId="0" fontId="7" fillId="0" borderId="70" xfId="4" applyFont="1" applyBorder="1" applyAlignment="1">
      <alignment horizontal="left" vertical="center" wrapText="1"/>
    </xf>
    <xf numFmtId="0" fontId="7" fillId="0" borderId="47" xfId="0" applyFont="1" applyBorder="1" applyAlignment="1">
      <alignment horizontal="center" vertical="center" wrapText="1"/>
    </xf>
    <xf numFmtId="1" fontId="7" fillId="0" borderId="47" xfId="0" applyNumberFormat="1" applyFont="1" applyBorder="1" applyAlignment="1">
      <alignment horizontal="center" vertical="center"/>
    </xf>
    <xf numFmtId="0" fontId="7" fillId="0" borderId="55" xfId="4" applyFont="1" applyBorder="1" applyAlignment="1">
      <alignment horizontal="center" vertical="center" wrapText="1"/>
    </xf>
    <xf numFmtId="0" fontId="7" fillId="0" borderId="61" xfId="4" applyFont="1" applyBorder="1" applyAlignment="1">
      <alignment horizontal="center" vertical="center" wrapText="1"/>
    </xf>
    <xf numFmtId="0" fontId="6" fillId="15" borderId="44" xfId="4" applyFont="1" applyFill="1" applyBorder="1" applyAlignment="1">
      <alignment horizontal="center" vertical="center" wrapText="1"/>
    </xf>
    <xf numFmtId="1" fontId="7" fillId="0" borderId="44" xfId="0" applyNumberFormat="1" applyFont="1" applyBorder="1" applyAlignment="1">
      <alignment horizontal="center" vertical="center" wrapText="1"/>
    </xf>
    <xf numFmtId="1" fontId="7" fillId="0" borderId="47" xfId="0" applyNumberFormat="1" applyFont="1" applyBorder="1" applyAlignment="1">
      <alignment horizontal="center" vertical="center" wrapText="1"/>
    </xf>
    <xf numFmtId="1" fontId="12" fillId="0" borderId="47" xfId="0" applyNumberFormat="1" applyFont="1" applyBorder="1" applyAlignment="1">
      <alignment horizontal="center" vertical="center" wrapText="1"/>
    </xf>
    <xf numFmtId="0" fontId="7" fillId="0" borderId="70" xfId="4" applyFont="1" applyBorder="1" applyAlignment="1">
      <alignment horizontal="center" vertical="center" wrapText="1"/>
    </xf>
    <xf numFmtId="1" fontId="7" fillId="0" borderId="70" xfId="0" applyNumberFormat="1" applyFont="1" applyBorder="1" applyAlignment="1">
      <alignment horizontal="center" vertical="center" wrapText="1"/>
    </xf>
    <xf numFmtId="9" fontId="7" fillId="3" borderId="19" xfId="1" applyFont="1" applyFill="1" applyBorder="1" applyAlignment="1">
      <alignment horizontal="center" vertical="center" wrapText="1"/>
    </xf>
    <xf numFmtId="49" fontId="7" fillId="0" borderId="70" xfId="4" applyNumberFormat="1" applyFont="1" applyBorder="1" applyAlignment="1">
      <alignment horizontal="center" vertical="center" wrapText="1"/>
    </xf>
    <xf numFmtId="1" fontId="12" fillId="18" borderId="56" xfId="0" applyNumberFormat="1" applyFont="1" applyFill="1" applyBorder="1" applyAlignment="1">
      <alignment horizontal="center" vertical="center" wrapText="1"/>
    </xf>
    <xf numFmtId="1" fontId="12" fillId="18" borderId="44" xfId="0" applyNumberFormat="1" applyFont="1" applyFill="1" applyBorder="1" applyAlignment="1">
      <alignment horizontal="center" vertical="center" wrapText="1"/>
    </xf>
    <xf numFmtId="1" fontId="7" fillId="18" borderId="44" xfId="0" applyNumberFormat="1" applyFont="1" applyFill="1" applyBorder="1" applyAlignment="1">
      <alignment horizontal="left" vertical="center" wrapText="1"/>
    </xf>
    <xf numFmtId="0" fontId="7" fillId="0" borderId="44" xfId="0" applyFont="1" applyBorder="1" applyAlignment="1">
      <alignment horizontal="left" vertical="center" wrapText="1"/>
    </xf>
    <xf numFmtId="9" fontId="12" fillId="3" borderId="52" xfId="1" applyFont="1" applyFill="1" applyBorder="1" applyAlignment="1">
      <alignment horizontal="center" vertical="center" wrapText="1"/>
    </xf>
    <xf numFmtId="1" fontId="7" fillId="3" borderId="70" xfId="0" applyNumberFormat="1" applyFont="1" applyFill="1" applyBorder="1" applyAlignment="1">
      <alignment horizontal="center" vertical="center" wrapText="1"/>
    </xf>
    <xf numFmtId="1" fontId="7" fillId="5" borderId="43" xfId="0" applyNumberFormat="1" applyFont="1" applyFill="1" applyBorder="1" applyAlignment="1">
      <alignment horizontal="center" vertical="center"/>
    </xf>
    <xf numFmtId="9" fontId="7" fillId="3" borderId="19" xfId="6" applyFont="1" applyFill="1" applyBorder="1" applyAlignment="1">
      <alignment horizontal="center" vertical="center" wrapText="1"/>
    </xf>
    <xf numFmtId="0" fontId="7" fillId="3" borderId="70" xfId="5" applyFont="1" applyFill="1" applyBorder="1" applyAlignment="1">
      <alignment horizontal="center" vertical="center" wrapText="1"/>
    </xf>
    <xf numFmtId="0" fontId="7" fillId="3" borderId="70" xfId="0" applyFont="1" applyFill="1" applyBorder="1" applyAlignment="1">
      <alignment horizontal="center" vertical="center"/>
    </xf>
    <xf numFmtId="9" fontId="7" fillId="2" borderId="70" xfId="6" applyFont="1" applyFill="1" applyBorder="1" applyAlignment="1">
      <alignment horizontal="center" vertical="center" wrapText="1"/>
    </xf>
    <xf numFmtId="0" fontId="7" fillId="2" borderId="70" xfId="5" applyFont="1" applyFill="1" applyBorder="1" applyAlignment="1">
      <alignment horizontal="center" vertical="center" wrapText="1"/>
    </xf>
    <xf numFmtId="9" fontId="7" fillId="3" borderId="70" xfId="6" applyFont="1" applyFill="1" applyBorder="1" applyAlignment="1">
      <alignment horizontal="center" vertical="center" wrapText="1"/>
    </xf>
    <xf numFmtId="1" fontId="7" fillId="5" borderId="47" xfId="0" applyNumberFormat="1" applyFont="1" applyFill="1" applyBorder="1" applyAlignment="1">
      <alignment horizontal="left" vertical="center" wrapText="1"/>
    </xf>
    <xf numFmtId="9" fontId="7" fillId="8" borderId="56" xfId="1" applyFont="1" applyFill="1" applyBorder="1" applyAlignment="1">
      <alignment horizontal="center" vertical="center" wrapText="1"/>
    </xf>
    <xf numFmtId="0" fontId="7" fillId="8" borderId="44" xfId="5" applyFont="1" applyFill="1" applyBorder="1" applyAlignment="1">
      <alignment horizontal="center" vertical="center" wrapText="1"/>
    </xf>
    <xf numFmtId="9" fontId="7" fillId="8" borderId="44" xfId="1" applyFont="1" applyFill="1" applyBorder="1" applyAlignment="1">
      <alignment horizontal="center" vertical="center" wrapText="1"/>
    </xf>
    <xf numFmtId="9" fontId="7" fillId="8" borderId="44" xfId="6" applyFont="1" applyFill="1" applyBorder="1" applyAlignment="1">
      <alignment horizontal="center" vertical="center" wrapText="1"/>
    </xf>
    <xf numFmtId="0" fontId="12" fillId="20" borderId="44" xfId="4" applyFont="1" applyFill="1" applyBorder="1" applyAlignment="1">
      <alignment horizontal="center" vertical="center" wrapText="1"/>
    </xf>
    <xf numFmtId="0" fontId="12" fillId="20" borderId="44" xfId="4" applyFont="1" applyFill="1" applyBorder="1" applyAlignment="1">
      <alignment horizontal="left" vertical="center" wrapText="1"/>
    </xf>
    <xf numFmtId="0" fontId="7" fillId="20" borderId="44" xfId="4" applyFont="1" applyFill="1" applyBorder="1" applyAlignment="1">
      <alignment horizontal="center" vertical="center" wrapText="1"/>
    </xf>
    <xf numFmtId="1" fontId="7" fillId="20" borderId="47" xfId="0" applyNumberFormat="1" applyFont="1" applyFill="1" applyBorder="1" applyAlignment="1">
      <alignment horizontal="center" vertical="center" wrapText="1"/>
    </xf>
    <xf numFmtId="1" fontId="12" fillId="20" borderId="25" xfId="0" applyNumberFormat="1" applyFont="1" applyFill="1" applyBorder="1" applyAlignment="1">
      <alignment horizontal="center" vertical="center" wrapText="1"/>
    </xf>
    <xf numFmtId="1" fontId="12" fillId="20" borderId="47" xfId="0" applyNumberFormat="1" applyFont="1" applyFill="1" applyBorder="1" applyAlignment="1">
      <alignment horizontal="center" vertical="center" wrapText="1"/>
    </xf>
    <xf numFmtId="1" fontId="12" fillId="20" borderId="47" xfId="0" applyNumberFormat="1" applyFont="1" applyFill="1" applyBorder="1" applyAlignment="1">
      <alignment horizontal="center" vertical="center"/>
    </xf>
    <xf numFmtId="1" fontId="12" fillId="20" borderId="43" xfId="0" applyNumberFormat="1" applyFont="1" applyFill="1" applyBorder="1" applyAlignment="1">
      <alignment horizontal="center" vertical="center" wrapText="1"/>
    </xf>
    <xf numFmtId="49" fontId="12" fillId="20" borderId="61" xfId="4" applyNumberFormat="1" applyFont="1" applyFill="1" applyBorder="1" applyAlignment="1">
      <alignment horizontal="center" vertical="center" wrapText="1"/>
    </xf>
    <xf numFmtId="49" fontId="12" fillId="20" borderId="44" xfId="4" applyNumberFormat="1" applyFont="1" applyFill="1" applyBorder="1" applyAlignment="1">
      <alignment horizontal="center" vertical="center" wrapText="1"/>
    </xf>
    <xf numFmtId="9" fontId="12" fillId="20" borderId="56" xfId="1" applyFont="1" applyFill="1" applyBorder="1" applyAlignment="1" applyProtection="1">
      <alignment horizontal="center" vertical="center" wrapText="1"/>
    </xf>
    <xf numFmtId="1" fontId="7" fillId="20" borderId="44" xfId="0" applyNumberFormat="1" applyFont="1" applyFill="1" applyBorder="1" applyAlignment="1">
      <alignment horizontal="center" vertical="center" wrapText="1"/>
    </xf>
    <xf numFmtId="9" fontId="7" fillId="20" borderId="44" xfId="1" applyFont="1" applyFill="1" applyBorder="1" applyAlignment="1" applyProtection="1">
      <alignment horizontal="center" vertical="center" wrapText="1"/>
    </xf>
    <xf numFmtId="1" fontId="7" fillId="20" borderId="48" xfId="0" applyNumberFormat="1" applyFont="1" applyFill="1" applyBorder="1" applyAlignment="1">
      <alignment horizontal="center" vertical="center" wrapText="1"/>
    </xf>
    <xf numFmtId="1" fontId="7" fillId="20" borderId="50" xfId="0" applyNumberFormat="1" applyFont="1" applyFill="1" applyBorder="1" applyAlignment="1">
      <alignment horizontal="center" vertical="center" wrapText="1"/>
    </xf>
    <xf numFmtId="9" fontId="7" fillId="20" borderId="48" xfId="1" applyFont="1" applyFill="1" applyBorder="1" applyAlignment="1">
      <alignment horizontal="center" vertical="center" wrapText="1"/>
    </xf>
    <xf numFmtId="1" fontId="7" fillId="20" borderId="48" xfId="0" applyNumberFormat="1" applyFont="1" applyFill="1" applyBorder="1" applyAlignment="1">
      <alignment vertical="center" wrapText="1"/>
    </xf>
    <xf numFmtId="0" fontId="7" fillId="5" borderId="44" xfId="4" applyFont="1" applyFill="1" applyBorder="1" applyAlignment="1">
      <alignment horizontal="left" vertical="center" wrapText="1"/>
    </xf>
    <xf numFmtId="0" fontId="7" fillId="5" borderId="44" xfId="0" applyFont="1" applyFill="1" applyBorder="1" applyAlignment="1">
      <alignment vertical="center" wrapText="1"/>
    </xf>
    <xf numFmtId="0" fontId="7" fillId="0" borderId="47" xfId="0" applyFont="1" applyBorder="1" applyAlignment="1">
      <alignment horizontal="center" vertical="center"/>
    </xf>
    <xf numFmtId="0" fontId="7" fillId="5" borderId="44" xfId="0" applyFont="1" applyFill="1" applyBorder="1" applyAlignment="1">
      <alignment horizontal="center" vertical="center"/>
    </xf>
    <xf numFmtId="0" fontId="7" fillId="5" borderId="44" xfId="0" applyFont="1" applyFill="1" applyBorder="1" applyAlignment="1">
      <alignment horizontal="left" vertical="center" wrapText="1"/>
    </xf>
    <xf numFmtId="1" fontId="7" fillId="5" borderId="44" xfId="0" applyNumberFormat="1" applyFont="1" applyFill="1" applyBorder="1" applyAlignment="1">
      <alignment horizontal="center" vertical="center" wrapText="1"/>
    </xf>
    <xf numFmtId="0" fontId="7" fillId="12" borderId="44" xfId="4" applyFont="1" applyFill="1" applyBorder="1" applyAlignment="1">
      <alignment horizontal="center" vertical="center" wrapText="1"/>
    </xf>
    <xf numFmtId="0" fontId="7" fillId="0" borderId="44" xfId="0" applyFont="1" applyBorder="1" applyAlignment="1">
      <alignment horizontal="center" vertical="center" wrapText="1"/>
    </xf>
    <xf numFmtId="9" fontId="10" fillId="15" borderId="56" xfId="6" applyFont="1" applyFill="1" applyBorder="1" applyAlignment="1">
      <alignment horizontal="center" vertical="center" wrapText="1"/>
    </xf>
    <xf numFmtId="0" fontId="10" fillId="15" borderId="44" xfId="5" applyFont="1" applyFill="1" applyBorder="1" applyAlignment="1">
      <alignment horizontal="center" vertical="center" wrapText="1"/>
    </xf>
    <xf numFmtId="0" fontId="10" fillId="15" borderId="44" xfId="0" applyFont="1" applyFill="1" applyBorder="1" applyAlignment="1">
      <alignment horizontal="center" vertical="center"/>
    </xf>
    <xf numFmtId="1" fontId="7" fillId="0" borderId="61" xfId="0" applyNumberFormat="1" applyFont="1" applyBorder="1" applyAlignment="1">
      <alignment horizontal="center" vertical="center" wrapText="1"/>
    </xf>
    <xf numFmtId="9" fontId="7" fillId="3" borderId="19" xfId="0" applyNumberFormat="1" applyFont="1" applyFill="1" applyBorder="1" applyAlignment="1">
      <alignment horizontal="center" vertical="center" wrapText="1"/>
    </xf>
    <xf numFmtId="9" fontId="7" fillId="2" borderId="70" xfId="0" applyNumberFormat="1" applyFont="1" applyFill="1" applyBorder="1" applyAlignment="1">
      <alignment horizontal="center" vertical="center" wrapText="1"/>
    </xf>
    <xf numFmtId="9" fontId="7" fillId="3" borderId="70" xfId="0" applyNumberFormat="1" applyFont="1" applyFill="1" applyBorder="1" applyAlignment="1">
      <alignment horizontal="center" vertical="center" wrapText="1"/>
    </xf>
    <xf numFmtId="0" fontId="7" fillId="5" borderId="70" xfId="4" applyFont="1" applyFill="1" applyBorder="1" applyAlignment="1">
      <alignment horizontal="left" vertical="center" wrapText="1"/>
    </xf>
    <xf numFmtId="0" fontId="7" fillId="5" borderId="51" xfId="0" applyFont="1" applyFill="1" applyBorder="1" applyAlignment="1">
      <alignment horizontal="center" vertical="center" wrapText="1"/>
    </xf>
    <xf numFmtId="9" fontId="7" fillId="3" borderId="56" xfId="0" applyNumberFormat="1" applyFont="1" applyFill="1" applyBorder="1" applyAlignment="1">
      <alignment horizontal="center" vertical="center" wrapText="1"/>
    </xf>
    <xf numFmtId="9" fontId="7" fillId="2" borderId="44" xfId="0" applyNumberFormat="1" applyFont="1" applyFill="1" applyBorder="1" applyAlignment="1">
      <alignment horizontal="center" vertical="center" wrapText="1"/>
    </xf>
    <xf numFmtId="9" fontId="7" fillId="3" borderId="44" xfId="0" applyNumberFormat="1" applyFont="1" applyFill="1" applyBorder="1" applyAlignment="1">
      <alignment horizontal="center" vertical="center" wrapText="1"/>
    </xf>
    <xf numFmtId="0" fontId="7" fillId="5" borderId="44" xfId="0" applyFont="1" applyFill="1" applyBorder="1" applyAlignment="1">
      <alignment vertical="center"/>
    </xf>
    <xf numFmtId="11" fontId="7" fillId="5" borderId="47" xfId="0" applyNumberFormat="1" applyFont="1" applyFill="1" applyBorder="1" applyAlignment="1">
      <alignment horizontal="center" vertical="center" wrapText="1"/>
    </xf>
    <xf numFmtId="1" fontId="9" fillId="5" borderId="43" xfId="0" applyNumberFormat="1" applyFont="1" applyFill="1" applyBorder="1" applyAlignment="1">
      <alignment horizontal="center" vertical="center"/>
    </xf>
    <xf numFmtId="0" fontId="10" fillId="15" borderId="44"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7" fillId="5" borderId="47" xfId="0" applyFont="1" applyFill="1" applyBorder="1" applyAlignment="1">
      <alignment horizontal="left" vertical="center" wrapText="1"/>
    </xf>
    <xf numFmtId="1" fontId="9" fillId="5" borderId="47" xfId="0" applyNumberFormat="1" applyFont="1" applyFill="1" applyBorder="1" applyAlignment="1">
      <alignment horizontal="center" vertical="center"/>
    </xf>
    <xf numFmtId="1" fontId="7" fillId="15" borderId="47" xfId="0" applyNumberFormat="1" applyFont="1" applyFill="1" applyBorder="1" applyAlignment="1">
      <alignment horizontal="center" vertical="center" wrapText="1"/>
    </xf>
    <xf numFmtId="0" fontId="7" fillId="15" borderId="70" xfId="5" applyFont="1" applyFill="1" applyBorder="1" applyAlignment="1">
      <alignment horizontal="center" vertical="center" wrapText="1"/>
    </xf>
    <xf numFmtId="0" fontId="18" fillId="15" borderId="70" xfId="5" applyFont="1" applyFill="1" applyBorder="1" applyAlignment="1">
      <alignment horizontal="center" vertical="center" wrapText="1"/>
    </xf>
    <xf numFmtId="49" fontId="7" fillId="5" borderId="70" xfId="4" applyNumberFormat="1" applyFont="1" applyFill="1" applyBorder="1" applyAlignment="1">
      <alignment horizontal="center" vertical="center" wrapText="1"/>
    </xf>
    <xf numFmtId="0" fontId="7" fillId="5" borderId="76" xfId="0" applyFont="1" applyFill="1" applyBorder="1" applyAlignment="1">
      <alignment horizontal="center" vertical="center" wrapText="1"/>
    </xf>
    <xf numFmtId="0" fontId="7" fillId="5" borderId="70" xfId="0" applyFont="1" applyFill="1" applyBorder="1" applyAlignment="1">
      <alignment horizontal="center" vertical="center" wrapText="1"/>
    </xf>
    <xf numFmtId="9" fontId="7" fillId="0" borderId="70" xfId="0" applyNumberFormat="1" applyFont="1" applyBorder="1" applyAlignment="1">
      <alignment horizontal="center" vertical="center" wrapText="1"/>
    </xf>
    <xf numFmtId="0" fontId="7" fillId="3" borderId="19" xfId="0" applyFont="1" applyFill="1" applyBorder="1" applyAlignment="1">
      <alignment horizontal="center" vertical="center" wrapText="1"/>
    </xf>
    <xf numFmtId="1" fontId="12" fillId="5" borderId="70" xfId="0" applyNumberFormat="1" applyFont="1" applyFill="1" applyBorder="1" applyAlignment="1">
      <alignment horizontal="center" vertical="center" wrapText="1"/>
    </xf>
    <xf numFmtId="0" fontId="12" fillId="8" borderId="70" xfId="4" applyFont="1" applyFill="1" applyBorder="1" applyAlignment="1">
      <alignment vertical="center" wrapText="1"/>
    </xf>
    <xf numFmtId="0" fontId="12" fillId="8" borderId="17" xfId="4" applyFont="1" applyFill="1" applyBorder="1" applyAlignment="1">
      <alignment horizontal="center" vertical="center" wrapText="1"/>
    </xf>
    <xf numFmtId="0" fontId="12" fillId="8" borderId="76" xfId="4" applyFont="1" applyFill="1" applyBorder="1" applyAlignment="1">
      <alignment horizontal="center" vertical="center" wrapText="1"/>
    </xf>
    <xf numFmtId="0" fontId="12" fillId="8" borderId="19" xfId="4" applyFont="1" applyFill="1" applyBorder="1" applyAlignment="1">
      <alignment horizontal="center" vertical="center" wrapText="1"/>
    </xf>
    <xf numFmtId="0" fontId="7" fillId="5" borderId="52" xfId="0" applyFont="1" applyFill="1" applyBorder="1" applyAlignment="1">
      <alignment horizontal="center" vertical="center" wrapText="1"/>
    </xf>
    <xf numFmtId="1" fontId="7" fillId="11" borderId="28" xfId="0" applyNumberFormat="1" applyFont="1" applyFill="1" applyBorder="1" applyAlignment="1">
      <alignment horizontal="left" vertical="center"/>
    </xf>
    <xf numFmtId="0" fontId="12" fillId="11" borderId="34" xfId="0" applyFont="1" applyFill="1" applyBorder="1" applyAlignment="1">
      <alignment vertical="center"/>
    </xf>
    <xf numFmtId="1" fontId="7" fillId="11" borderId="61" xfId="0" applyNumberFormat="1" applyFont="1" applyFill="1" applyBorder="1" applyAlignment="1">
      <alignment vertical="center"/>
    </xf>
    <xf numFmtId="1" fontId="7" fillId="11" borderId="44" xfId="0" applyNumberFormat="1" applyFont="1" applyFill="1" applyBorder="1" applyAlignment="1">
      <alignment vertical="center"/>
    </xf>
    <xf numFmtId="9" fontId="7" fillId="11" borderId="44" xfId="1" applyFont="1" applyFill="1" applyBorder="1" applyAlignment="1">
      <alignment horizontal="center" vertical="center"/>
    </xf>
    <xf numFmtId="9" fontId="7" fillId="11" borderId="34" xfId="1" applyFont="1" applyFill="1" applyBorder="1" applyAlignment="1">
      <alignment horizontal="center" vertical="center"/>
    </xf>
    <xf numFmtId="1" fontId="7" fillId="19" borderId="78" xfId="0" applyNumberFormat="1" applyFont="1" applyFill="1" applyBorder="1" applyAlignment="1">
      <alignment vertical="center"/>
    </xf>
    <xf numFmtId="1" fontId="7" fillId="19" borderId="49" xfId="0" applyNumberFormat="1" applyFont="1" applyFill="1" applyBorder="1" applyAlignment="1">
      <alignment horizontal="left" vertical="center"/>
    </xf>
    <xf numFmtId="1" fontId="7" fillId="19" borderId="49" xfId="0" applyNumberFormat="1" applyFont="1" applyFill="1" applyBorder="1" applyAlignment="1">
      <alignment horizontal="center" vertical="center"/>
    </xf>
    <xf numFmtId="1" fontId="7" fillId="19" borderId="49" xfId="0" applyNumberFormat="1" applyFont="1" applyFill="1" applyBorder="1" applyAlignment="1">
      <alignment vertical="center"/>
    </xf>
    <xf numFmtId="1" fontId="7" fillId="19" borderId="61" xfId="0" applyNumberFormat="1" applyFont="1" applyFill="1" applyBorder="1" applyAlignment="1">
      <alignment vertical="center"/>
    </xf>
    <xf numFmtId="1" fontId="7" fillId="19" borderId="44" xfId="0" applyNumberFormat="1" applyFont="1" applyFill="1" applyBorder="1" applyAlignment="1">
      <alignment vertical="center"/>
    </xf>
    <xf numFmtId="9" fontId="7" fillId="19" borderId="44" xfId="1" applyFont="1" applyFill="1" applyBorder="1" applyAlignment="1">
      <alignment horizontal="center" vertical="center"/>
    </xf>
    <xf numFmtId="9" fontId="7" fillId="19" borderId="49" xfId="1" applyFont="1" applyFill="1" applyBorder="1" applyAlignment="1">
      <alignment horizontal="center" vertical="center"/>
    </xf>
    <xf numFmtId="49" fontId="7" fillId="0" borderId="70" xfId="0" applyNumberFormat="1" applyFont="1" applyBorder="1" applyAlignment="1">
      <alignment horizontal="center" vertical="center" wrapText="1"/>
    </xf>
    <xf numFmtId="49" fontId="7" fillId="12" borderId="70" xfId="4" applyNumberFormat="1" applyFont="1" applyFill="1" applyBorder="1" applyAlignment="1">
      <alignment horizontal="center" vertical="center" wrapText="1"/>
    </xf>
    <xf numFmtId="0" fontId="7" fillId="5" borderId="47" xfId="0" applyFont="1" applyFill="1" applyBorder="1" applyAlignment="1">
      <alignment vertical="center"/>
    </xf>
    <xf numFmtId="49" fontId="7" fillId="5" borderId="70" xfId="0" applyNumberFormat="1" applyFont="1" applyFill="1" applyBorder="1" applyAlignment="1">
      <alignment horizontal="center" vertical="center" wrapText="1"/>
    </xf>
    <xf numFmtId="49" fontId="7" fillId="5" borderId="70" xfId="0" applyNumberFormat="1" applyFont="1" applyFill="1" applyBorder="1" applyAlignment="1">
      <alignment horizontal="left" vertical="center" wrapText="1"/>
    </xf>
    <xf numFmtId="0" fontId="7" fillId="12" borderId="76" xfId="4" applyFont="1" applyFill="1" applyBorder="1" applyAlignment="1">
      <alignment horizontal="center" vertical="center" wrapText="1"/>
    </xf>
    <xf numFmtId="1" fontId="7" fillId="0" borderId="79" xfId="0" applyNumberFormat="1" applyFont="1" applyBorder="1" applyAlignment="1">
      <alignment vertical="center"/>
    </xf>
    <xf numFmtId="1" fontId="12" fillId="18" borderId="55" xfId="0" applyNumberFormat="1" applyFont="1" applyFill="1" applyBorder="1" applyAlignment="1">
      <alignment horizontal="center" vertical="center" wrapText="1"/>
    </xf>
    <xf numFmtId="1" fontId="12" fillId="9" borderId="55" xfId="0" applyNumberFormat="1" applyFont="1" applyFill="1" applyBorder="1" applyAlignment="1">
      <alignment horizontal="center" vertical="center" wrapText="1"/>
    </xf>
    <xf numFmtId="9" fontId="12" fillId="9" borderId="56" xfId="1" applyFont="1" applyFill="1" applyBorder="1" applyAlignment="1">
      <alignment horizontal="center" vertical="center" wrapText="1"/>
    </xf>
    <xf numFmtId="0" fontId="7" fillId="5" borderId="76" xfId="4" applyFont="1" applyFill="1" applyBorder="1" applyAlignment="1">
      <alignment horizontal="center" vertical="center" wrapText="1"/>
    </xf>
    <xf numFmtId="0" fontId="7" fillId="2" borderId="70" xfId="0" applyFont="1" applyFill="1" applyBorder="1" applyAlignment="1">
      <alignment horizontal="center" vertical="center"/>
    </xf>
    <xf numFmtId="0" fontId="7" fillId="0" borderId="47" xfId="0" applyFont="1" applyBorder="1" applyAlignment="1">
      <alignment horizontal="left" vertical="center" wrapText="1"/>
    </xf>
    <xf numFmtId="0" fontId="26" fillId="0" borderId="70" xfId="16" applyFont="1" applyFill="1" applyBorder="1" applyAlignment="1">
      <alignment horizontal="center" vertical="center" wrapText="1"/>
    </xf>
    <xf numFmtId="164" fontId="26" fillId="29" borderId="19" xfId="16" applyNumberFormat="1" applyFont="1" applyFill="1" applyBorder="1" applyAlignment="1">
      <alignment horizontal="center" vertical="center" wrapText="1"/>
    </xf>
    <xf numFmtId="0" fontId="26" fillId="29" borderId="70" xfId="16" applyFont="1" applyFill="1" applyBorder="1" applyAlignment="1">
      <alignment horizontal="center" vertical="center" wrapText="1"/>
    </xf>
    <xf numFmtId="9" fontId="26" fillId="28" borderId="70" xfId="1" applyFont="1" applyFill="1" applyBorder="1" applyAlignment="1" applyProtection="1">
      <alignment horizontal="center" vertical="center" wrapText="1"/>
    </xf>
    <xf numFmtId="0" fontId="26" fillId="28" borderId="70" xfId="16" applyFont="1" applyFill="1" applyBorder="1" applyAlignment="1">
      <alignment horizontal="center" vertical="center" wrapText="1"/>
    </xf>
    <xf numFmtId="0" fontId="7" fillId="0" borderId="70" xfId="0" applyFont="1" applyBorder="1" applyAlignment="1">
      <alignment horizontal="left" vertical="center" wrapText="1"/>
    </xf>
    <xf numFmtId="0" fontId="12" fillId="18" borderId="47" xfId="0" applyFont="1" applyFill="1" applyBorder="1" applyAlignment="1">
      <alignment horizontal="center" vertical="center" wrapText="1"/>
    </xf>
    <xf numFmtId="0" fontId="12" fillId="18" borderId="47" xfId="0" applyFont="1" applyFill="1" applyBorder="1" applyAlignment="1">
      <alignment horizontal="left" vertical="center" wrapText="1"/>
    </xf>
    <xf numFmtId="1" fontId="7" fillId="18" borderId="47" xfId="0" applyNumberFormat="1" applyFont="1" applyFill="1" applyBorder="1" applyAlignment="1">
      <alignment horizontal="center" vertical="center" wrapText="1"/>
    </xf>
    <xf numFmtId="1" fontId="12" fillId="18" borderId="47" xfId="0" applyNumberFormat="1" applyFont="1" applyFill="1" applyBorder="1" applyAlignment="1">
      <alignment horizontal="center" vertical="center" wrapText="1"/>
    </xf>
    <xf numFmtId="1" fontId="12" fillId="18" borderId="43" xfId="0" applyNumberFormat="1" applyFont="1" applyFill="1" applyBorder="1" applyAlignment="1">
      <alignment horizontal="center" vertical="center" wrapText="1"/>
    </xf>
    <xf numFmtId="9" fontId="12" fillId="18" borderId="49" xfId="1" applyFont="1" applyFill="1" applyBorder="1" applyAlignment="1">
      <alignment horizontal="center" vertical="center" wrapText="1"/>
    </xf>
    <xf numFmtId="9" fontId="12" fillId="18" borderId="43" xfId="1" applyFont="1" applyFill="1" applyBorder="1" applyAlignment="1">
      <alignment horizontal="center" vertical="center" wrapText="1"/>
    </xf>
    <xf numFmtId="0" fontId="7" fillId="18" borderId="44" xfId="0" applyFont="1" applyFill="1" applyBorder="1" applyAlignment="1">
      <alignment vertical="center" wrapText="1"/>
    </xf>
    <xf numFmtId="0" fontId="7" fillId="12" borderId="55" xfId="4" applyFont="1" applyFill="1" applyBorder="1" applyAlignment="1">
      <alignment horizontal="center" vertical="center" wrapText="1"/>
    </xf>
    <xf numFmtId="9" fontId="7" fillId="3" borderId="56" xfId="6" applyFont="1" applyFill="1" applyBorder="1" applyAlignment="1">
      <alignment horizontal="center" vertical="center" wrapText="1"/>
    </xf>
    <xf numFmtId="0" fontId="7" fillId="2" borderId="55" xfId="0" applyFont="1" applyFill="1" applyBorder="1" applyAlignment="1">
      <alignment horizontal="center" vertical="center"/>
    </xf>
    <xf numFmtId="9" fontId="29" fillId="15" borderId="44" xfId="6" applyFont="1" applyFill="1" applyBorder="1" applyAlignment="1">
      <alignment horizontal="center" vertical="center" wrapText="1"/>
    </xf>
    <xf numFmtId="0" fontId="29" fillId="15" borderId="55" xfId="0" applyFont="1" applyFill="1" applyBorder="1" applyAlignment="1">
      <alignment horizontal="center" vertical="center" wrapText="1"/>
    </xf>
    <xf numFmtId="0" fontId="29" fillId="15" borderId="44" xfId="0" applyFont="1" applyFill="1" applyBorder="1" applyAlignment="1">
      <alignment horizontal="center" vertical="center" wrapText="1"/>
    </xf>
    <xf numFmtId="0" fontId="10" fillId="15" borderId="44" xfId="0" applyFont="1" applyFill="1" applyBorder="1" applyAlignment="1">
      <alignment horizontal="left" vertical="center" wrapText="1"/>
    </xf>
    <xf numFmtId="0" fontId="7" fillId="0" borderId="47" xfId="7" applyNumberFormat="1" applyFont="1" applyFill="1" applyBorder="1" applyAlignment="1">
      <alignment horizontal="left" vertical="center" wrapText="1"/>
    </xf>
    <xf numFmtId="9" fontId="7" fillId="3" borderId="56" xfId="5" applyNumberFormat="1" applyFont="1" applyFill="1" applyBorder="1" applyAlignment="1">
      <alignment horizontal="center" vertical="center" wrapText="1"/>
    </xf>
    <xf numFmtId="9" fontId="7" fillId="2" borderId="70" xfId="5" applyNumberFormat="1" applyFont="1" applyFill="1" applyBorder="1" applyAlignment="1">
      <alignment horizontal="center" vertical="center" wrapText="1"/>
    </xf>
    <xf numFmtId="0" fontId="7" fillId="2" borderId="55" xfId="5" applyFont="1" applyFill="1" applyBorder="1" applyAlignment="1">
      <alignment horizontal="center" vertical="center" wrapText="1"/>
    </xf>
    <xf numFmtId="0" fontId="7" fillId="12" borderId="70" xfId="4" applyFont="1" applyFill="1" applyBorder="1" applyAlignment="1">
      <alignment horizontal="left" vertical="center" wrapText="1"/>
    </xf>
    <xf numFmtId="0" fontId="12" fillId="4" borderId="70" xfId="4" applyFont="1" applyFill="1" applyBorder="1" applyAlignment="1">
      <alignment horizontal="center" vertical="center" wrapText="1"/>
    </xf>
    <xf numFmtId="0" fontId="12" fillId="4" borderId="70" xfId="4" applyFont="1" applyFill="1" applyBorder="1" applyAlignment="1">
      <alignment vertical="center" wrapText="1"/>
    </xf>
    <xf numFmtId="0" fontId="7" fillId="4" borderId="47" xfId="0" applyFont="1" applyFill="1" applyBorder="1" applyAlignment="1">
      <alignment horizontal="center" vertical="center" wrapText="1"/>
    </xf>
    <xf numFmtId="0" fontId="7" fillId="4" borderId="44" xfId="4" applyFont="1" applyFill="1" applyBorder="1" applyAlignment="1">
      <alignment horizontal="center" vertical="center" wrapText="1"/>
    </xf>
    <xf numFmtId="0" fontId="7" fillId="4" borderId="44" xfId="4" quotePrefix="1" applyFont="1" applyFill="1" applyBorder="1" applyAlignment="1">
      <alignment horizontal="center" vertical="center" wrapText="1"/>
    </xf>
    <xf numFmtId="1" fontId="12" fillId="4" borderId="47" xfId="0" applyNumberFormat="1" applyFont="1" applyFill="1" applyBorder="1" applyAlignment="1">
      <alignment horizontal="center" vertical="center"/>
    </xf>
    <xf numFmtId="0" fontId="12" fillId="4" borderId="47" xfId="0" applyFont="1" applyFill="1" applyBorder="1" applyAlignment="1">
      <alignment horizontal="center" vertical="center" wrapText="1"/>
    </xf>
    <xf numFmtId="1" fontId="7" fillId="4" borderId="44" xfId="0" applyNumberFormat="1" applyFont="1" applyFill="1" applyBorder="1" applyAlignment="1">
      <alignment horizontal="center" vertical="center" wrapText="1"/>
    </xf>
    <xf numFmtId="0" fontId="12" fillId="4" borderId="43" xfId="0" applyFont="1" applyFill="1" applyBorder="1" applyAlignment="1">
      <alignment horizontal="center" vertical="center" wrapText="1"/>
    </xf>
    <xf numFmtId="1" fontId="7" fillId="4" borderId="61" xfId="0" applyNumberFormat="1" applyFont="1" applyFill="1" applyBorder="1" applyAlignment="1">
      <alignment horizontal="center" vertical="center" wrapText="1"/>
    </xf>
    <xf numFmtId="1" fontId="7" fillId="4" borderId="56" xfId="0" applyNumberFormat="1" applyFont="1" applyFill="1" applyBorder="1" applyAlignment="1">
      <alignment horizontal="center" vertical="center" wrapText="1"/>
    </xf>
    <xf numFmtId="0" fontId="12" fillId="0" borderId="43" xfId="0" applyFont="1" applyBorder="1" applyAlignment="1">
      <alignment horizontal="left" vertical="center" wrapText="1"/>
    </xf>
    <xf numFmtId="0" fontId="7" fillId="8" borderId="55" xfId="5" applyFont="1" applyFill="1" applyBorder="1" applyAlignment="1">
      <alignment horizontal="center" vertical="center" wrapText="1"/>
    </xf>
    <xf numFmtId="0" fontId="7" fillId="5" borderId="49" xfId="0" applyFont="1" applyFill="1" applyBorder="1" applyAlignment="1">
      <alignment horizontal="center" vertical="center" wrapText="1"/>
    </xf>
    <xf numFmtId="1" fontId="7" fillId="5" borderId="52" xfId="0" applyNumberFormat="1" applyFont="1" applyFill="1" applyBorder="1" applyAlignment="1">
      <alignment horizontal="center" vertical="center" wrapText="1"/>
    </xf>
    <xf numFmtId="0" fontId="7" fillId="0" borderId="61" xfId="0" applyFont="1" applyBorder="1" applyAlignment="1">
      <alignment horizontal="center" vertical="center" wrapText="1"/>
    </xf>
    <xf numFmtId="0" fontId="7" fillId="6" borderId="25" xfId="0" applyFont="1" applyFill="1" applyBorder="1" applyAlignment="1">
      <alignment vertical="center"/>
    </xf>
    <xf numFmtId="0" fontId="12" fillId="10" borderId="47" xfId="0" applyFont="1" applyFill="1" applyBorder="1" applyAlignment="1">
      <alignment horizontal="center" vertical="center" wrapText="1"/>
    </xf>
    <xf numFmtId="0" fontId="12" fillId="10" borderId="47" xfId="0" applyFont="1" applyFill="1" applyBorder="1" applyAlignment="1">
      <alignment horizontal="left" vertical="center" wrapText="1"/>
    </xf>
    <xf numFmtId="1" fontId="7" fillId="10" borderId="47" xfId="0" applyNumberFormat="1" applyFont="1" applyFill="1" applyBorder="1" applyAlignment="1">
      <alignment horizontal="center" vertical="center" wrapText="1"/>
    </xf>
    <xf numFmtId="1" fontId="12" fillId="10" borderId="47" xfId="0" applyNumberFormat="1" applyFont="1" applyFill="1" applyBorder="1" applyAlignment="1">
      <alignment horizontal="center" vertical="center" wrapText="1"/>
    </xf>
    <xf numFmtId="1" fontId="12" fillId="10" borderId="61" xfId="0" applyNumberFormat="1" applyFont="1" applyFill="1" applyBorder="1" applyAlignment="1">
      <alignment horizontal="center" vertical="center" wrapText="1"/>
    </xf>
    <xf numFmtId="1" fontId="12" fillId="10" borderId="44" xfId="0" applyNumberFormat="1" applyFont="1" applyFill="1" applyBorder="1" applyAlignment="1">
      <alignment horizontal="center" vertical="center" wrapText="1"/>
    </xf>
    <xf numFmtId="0" fontId="29" fillId="15" borderId="44" xfId="5" applyFont="1" applyFill="1" applyBorder="1" applyAlignment="1">
      <alignment horizontal="center" vertical="center" wrapText="1"/>
    </xf>
    <xf numFmtId="0" fontId="12" fillId="0" borderId="44" xfId="4" applyFont="1" applyBorder="1" applyAlignment="1">
      <alignment horizontal="center" vertical="center" wrapText="1"/>
    </xf>
    <xf numFmtId="0" fontId="12" fillId="0" borderId="44" xfId="4" applyFont="1" applyBorder="1" applyAlignment="1">
      <alignment horizontal="left" vertical="center" wrapText="1"/>
    </xf>
    <xf numFmtId="1" fontId="12" fillId="0" borderId="47" xfId="0" applyNumberFormat="1" applyFont="1" applyBorder="1" applyAlignment="1">
      <alignment horizontal="center" vertical="center"/>
    </xf>
    <xf numFmtId="1" fontId="12" fillId="0" borderId="43" xfId="0" applyNumberFormat="1" applyFont="1" applyBorder="1" applyAlignment="1">
      <alignment horizontal="center" vertical="center"/>
    </xf>
    <xf numFmtId="0" fontId="12" fillId="0" borderId="61" xfId="0" applyFont="1" applyBorder="1" applyAlignment="1">
      <alignment horizontal="center" vertical="center" wrapText="1"/>
    </xf>
    <xf numFmtId="0" fontId="9" fillId="0" borderId="47" xfId="0" applyFont="1" applyBorder="1" applyAlignment="1">
      <alignment horizontal="center" vertical="center"/>
    </xf>
    <xf numFmtId="0" fontId="7" fillId="12" borderId="44" xfId="4" quotePrefix="1" applyFont="1" applyFill="1" applyBorder="1" applyAlignment="1">
      <alignment horizontal="center" vertical="center" wrapText="1"/>
    </xf>
    <xf numFmtId="0" fontId="7" fillId="0" borderId="44" xfId="4" quotePrefix="1" applyFont="1" applyBorder="1" applyAlignment="1">
      <alignment horizontal="center" vertical="center" wrapText="1"/>
    </xf>
    <xf numFmtId="0" fontId="7" fillId="5" borderId="44" xfId="4" applyFont="1" applyFill="1" applyBorder="1" applyAlignment="1">
      <alignment vertical="center" wrapText="1"/>
    </xf>
    <xf numFmtId="0" fontId="7" fillId="5" borderId="44" xfId="4" quotePrefix="1" applyFont="1" applyFill="1" applyBorder="1" applyAlignment="1">
      <alignment horizontal="center" vertical="center" wrapText="1"/>
    </xf>
    <xf numFmtId="0" fontId="9" fillId="0" borderId="44" xfId="0" applyFont="1" applyBorder="1" applyAlignment="1">
      <alignment horizontal="right" vertical="center" wrapText="1" indent="1"/>
    </xf>
    <xf numFmtId="0" fontId="12" fillId="5" borderId="44" xfId="4" quotePrefix="1" applyFont="1" applyFill="1" applyBorder="1" applyAlignment="1">
      <alignment horizontal="center" vertical="center" wrapText="1"/>
    </xf>
    <xf numFmtId="0" fontId="7" fillId="0" borderId="44" xfId="4" applyFont="1" applyBorder="1" applyAlignment="1">
      <alignment vertical="center" wrapText="1"/>
    </xf>
    <xf numFmtId="0" fontId="7" fillId="34" borderId="44" xfId="0" applyFont="1" applyFill="1" applyBorder="1" applyAlignment="1">
      <alignment horizontal="left" vertical="center" wrapText="1"/>
    </xf>
    <xf numFmtId="0" fontId="7" fillId="5" borderId="55" xfId="0" applyFont="1" applyFill="1" applyBorder="1" applyAlignment="1">
      <alignment horizontal="center" vertical="center" wrapText="1"/>
    </xf>
    <xf numFmtId="0" fontId="10" fillId="15" borderId="55" xfId="0" applyFont="1" applyFill="1" applyBorder="1" applyAlignment="1">
      <alignment horizontal="center" vertical="center" wrapText="1"/>
    </xf>
    <xf numFmtId="0" fontId="7" fillId="0" borderId="44" xfId="0" applyFont="1" applyBorder="1" applyAlignment="1">
      <alignment horizontal="left" vertical="center" wrapText="1" indent="1"/>
    </xf>
    <xf numFmtId="1" fontId="7" fillId="5" borderId="44" xfId="0" applyNumberFormat="1" applyFont="1" applyFill="1" applyBorder="1" applyAlignment="1">
      <alignment horizontal="left" vertical="center" wrapText="1"/>
    </xf>
    <xf numFmtId="0" fontId="7" fillId="5" borderId="44" xfId="4" applyFont="1" applyFill="1" applyBorder="1" applyAlignment="1">
      <alignment horizontal="left" vertical="center" wrapText="1" indent="1"/>
    </xf>
    <xf numFmtId="0" fontId="7" fillId="0" borderId="44" xfId="0" applyFont="1" applyBorder="1" applyAlignment="1">
      <alignment vertical="center"/>
    </xf>
    <xf numFmtId="0" fontId="7" fillId="0" borderId="44" xfId="4" applyFont="1" applyBorder="1" applyAlignment="1">
      <alignment horizontal="left" vertical="center" wrapText="1" indent="1"/>
    </xf>
    <xf numFmtId="0" fontId="7" fillId="0" borderId="51" xfId="0" applyFont="1" applyBorder="1" applyAlignment="1">
      <alignment vertical="center"/>
    </xf>
    <xf numFmtId="0" fontId="7" fillId="0" borderId="47" xfId="0" applyFont="1" applyBorder="1" applyAlignment="1">
      <alignment vertical="center" wrapText="1"/>
    </xf>
    <xf numFmtId="0" fontId="7" fillId="0" borderId="25" xfId="0" applyFont="1" applyBorder="1" applyAlignment="1">
      <alignment vertical="center"/>
    </xf>
    <xf numFmtId="0" fontId="7" fillId="0" borderId="20" xfId="0" applyFont="1" applyBorder="1" applyAlignment="1">
      <alignment horizontal="center" vertical="center"/>
    </xf>
    <xf numFmtId="0" fontId="7" fillId="0" borderId="20" xfId="0" applyFont="1" applyBorder="1" applyAlignment="1">
      <alignment vertical="center" wrapText="1"/>
    </xf>
    <xf numFmtId="0" fontId="7" fillId="0" borderId="23" xfId="0" applyFont="1" applyBorder="1" applyAlignment="1">
      <alignment vertical="center"/>
    </xf>
    <xf numFmtId="0" fontId="7" fillId="0" borderId="22" xfId="0" applyFont="1" applyBorder="1" applyAlignment="1">
      <alignment horizontal="center" vertical="center"/>
    </xf>
    <xf numFmtId="0" fontId="12" fillId="10" borderId="25" xfId="0" applyFont="1" applyFill="1" applyBorder="1" applyAlignment="1">
      <alignment horizontal="center" vertical="center" wrapText="1"/>
    </xf>
    <xf numFmtId="0" fontId="7" fillId="0" borderId="54" xfId="0" applyFont="1" applyBorder="1" applyAlignment="1">
      <alignment vertical="center"/>
    </xf>
    <xf numFmtId="0" fontId="7" fillId="0" borderId="22" xfId="0" applyFont="1" applyBorder="1" applyAlignment="1">
      <alignment vertical="center" wrapText="1"/>
    </xf>
    <xf numFmtId="1" fontId="12" fillId="0" borderId="44" xfId="0" applyNumberFormat="1" applyFont="1" applyBorder="1" applyAlignment="1">
      <alignment horizontal="center" vertical="center" wrapText="1"/>
    </xf>
    <xf numFmtId="0" fontId="12" fillId="0" borderId="52" xfId="0" applyFont="1" applyBorder="1" applyAlignment="1">
      <alignment horizontal="center" vertical="center" wrapText="1"/>
    </xf>
    <xf numFmtId="0" fontId="12" fillId="18" borderId="44" xfId="0" applyFont="1" applyFill="1" applyBorder="1" applyAlignment="1">
      <alignment horizontal="left" vertical="center" wrapText="1"/>
    </xf>
    <xf numFmtId="9" fontId="7" fillId="3" borderId="44" xfId="1" applyFont="1" applyFill="1" applyBorder="1" applyAlignment="1">
      <alignment horizontal="center" vertical="center"/>
    </xf>
    <xf numFmtId="0" fontId="7" fillId="34" borderId="44" xfId="0" applyFont="1" applyFill="1" applyBorder="1" applyAlignment="1">
      <alignment horizontal="center" vertical="center"/>
    </xf>
    <xf numFmtId="0" fontId="12" fillId="6" borderId="20" xfId="4" applyFont="1" applyFill="1" applyBorder="1" applyAlignment="1">
      <alignment horizontal="left" vertical="center" wrapText="1"/>
    </xf>
    <xf numFmtId="0" fontId="7" fillId="6" borderId="25" xfId="0" applyFont="1" applyFill="1" applyBorder="1" applyAlignment="1">
      <alignment horizontal="center" vertical="center" wrapText="1"/>
    </xf>
    <xf numFmtId="0" fontId="12" fillId="6" borderId="25" xfId="0" applyFont="1" applyFill="1" applyBorder="1" applyAlignment="1">
      <alignment horizontal="center" vertical="center" wrapText="1"/>
    </xf>
    <xf numFmtId="0" fontId="7" fillId="12" borderId="44" xfId="0" applyFont="1" applyFill="1" applyBorder="1" applyAlignment="1">
      <alignment horizontal="center" vertical="center" wrapText="1"/>
    </xf>
    <xf numFmtId="0" fontId="7" fillId="15" borderId="44" xfId="0" applyFont="1" applyFill="1" applyBorder="1" applyAlignment="1">
      <alignment horizontal="center" vertical="center" wrapText="1"/>
    </xf>
    <xf numFmtId="0" fontId="7" fillId="12" borderId="44" xfId="4" applyFont="1" applyFill="1" applyBorder="1" applyAlignment="1">
      <alignment vertical="center" wrapText="1"/>
    </xf>
    <xf numFmtId="0" fontId="30" fillId="32" borderId="44" xfId="5" applyFont="1" applyFill="1" applyBorder="1" applyAlignment="1">
      <alignment horizontal="center" vertical="center" wrapText="1"/>
    </xf>
    <xf numFmtId="0" fontId="8" fillId="34" borderId="47" xfId="0" applyFont="1" applyFill="1" applyBorder="1" applyAlignment="1">
      <alignment vertical="center" wrapText="1"/>
    </xf>
    <xf numFmtId="0" fontId="28" fillId="5" borderId="70" xfId="0" applyFont="1" applyFill="1" applyBorder="1" applyAlignment="1">
      <alignment horizontal="center" vertical="center"/>
    </xf>
    <xf numFmtId="0" fontId="34" fillId="15" borderId="70" xfId="0" applyFont="1" applyFill="1" applyBorder="1" applyAlignment="1">
      <alignment vertical="center" wrapText="1"/>
    </xf>
    <xf numFmtId="0" fontId="3" fillId="5" borderId="47" xfId="0" applyFont="1" applyFill="1" applyBorder="1" applyAlignment="1">
      <alignment horizontal="center" vertical="center" wrapText="1"/>
    </xf>
    <xf numFmtId="0" fontId="4" fillId="5" borderId="47" xfId="0" applyFont="1" applyFill="1" applyBorder="1" applyAlignment="1">
      <alignment horizontal="center" vertical="center"/>
    </xf>
    <xf numFmtId="0" fontId="3" fillId="12" borderId="70" xfId="4" applyFill="1" applyBorder="1" applyAlignment="1">
      <alignment horizontal="center" vertical="center" wrapText="1"/>
    </xf>
    <xf numFmtId="0" fontId="10" fillId="15" borderId="70" xfId="0" applyFont="1" applyFill="1" applyBorder="1" applyAlignment="1">
      <alignment horizontal="center" vertical="center" wrapText="1"/>
    </xf>
    <xf numFmtId="1" fontId="4" fillId="5" borderId="70" xfId="0" applyNumberFormat="1" applyFont="1" applyFill="1" applyBorder="1" applyAlignment="1">
      <alignment horizontal="center" vertical="center" wrapText="1"/>
    </xf>
    <xf numFmtId="0" fontId="4" fillId="3" borderId="70" xfId="5" applyFont="1" applyFill="1" applyBorder="1" applyAlignment="1">
      <alignment horizontal="center" vertical="center" wrapText="1"/>
    </xf>
    <xf numFmtId="9" fontId="4" fillId="2" borderId="70" xfId="6" applyFont="1" applyFill="1" applyBorder="1" applyAlignment="1">
      <alignment horizontal="center" vertical="center" wrapText="1"/>
    </xf>
    <xf numFmtId="0" fontId="4" fillId="2" borderId="70" xfId="5" applyFont="1" applyFill="1" applyBorder="1" applyAlignment="1">
      <alignment horizontal="center" vertical="center" wrapText="1"/>
    </xf>
    <xf numFmtId="0" fontId="3" fillId="12" borderId="70" xfId="4" applyFill="1" applyBorder="1" applyAlignment="1">
      <alignment horizontal="left" vertical="center" wrapText="1"/>
    </xf>
    <xf numFmtId="0" fontId="12" fillId="27" borderId="47" xfId="0" applyFont="1" applyFill="1" applyBorder="1" applyAlignment="1">
      <alignment horizontal="center" vertical="center" wrapText="1"/>
    </xf>
    <xf numFmtId="0" fontId="12" fillId="4" borderId="47" xfId="0" applyFont="1" applyFill="1" applyBorder="1" applyAlignment="1">
      <alignment vertical="center" wrapText="1"/>
    </xf>
    <xf numFmtId="0" fontId="12" fillId="4" borderId="47" xfId="0" applyFont="1" applyFill="1" applyBorder="1" applyAlignment="1">
      <alignment horizontal="center" vertical="center"/>
    </xf>
    <xf numFmtId="0" fontId="7" fillId="4" borderId="44" xfId="0" applyFont="1" applyFill="1" applyBorder="1" applyAlignment="1">
      <alignment horizontal="center" vertical="center" wrapText="1"/>
    </xf>
    <xf numFmtId="9" fontId="7" fillId="2" borderId="44" xfId="1" applyFont="1" applyFill="1" applyBorder="1" applyAlignment="1">
      <alignment horizontal="center" vertical="center"/>
    </xf>
    <xf numFmtId="0" fontId="12" fillId="7" borderId="44" xfId="0" applyFont="1" applyFill="1" applyBorder="1" applyAlignment="1">
      <alignment horizontal="center" vertical="center"/>
    </xf>
    <xf numFmtId="0" fontId="12" fillId="7" borderId="44" xfId="0" applyFont="1" applyFill="1" applyBorder="1" applyAlignment="1">
      <alignment vertical="center" wrapText="1"/>
    </xf>
    <xf numFmtId="0" fontId="12" fillId="7" borderId="52"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12" fillId="7" borderId="47" xfId="0" applyFont="1" applyFill="1" applyBorder="1" applyAlignment="1">
      <alignment horizontal="center" vertical="center"/>
    </xf>
    <xf numFmtId="0" fontId="12" fillId="7" borderId="70" xfId="0" applyFont="1" applyFill="1" applyBorder="1" applyAlignment="1">
      <alignment horizontal="center" vertical="center" wrapText="1"/>
    </xf>
    <xf numFmtId="1" fontId="12" fillId="7" borderId="17" xfId="0" applyNumberFormat="1" applyFont="1" applyFill="1" applyBorder="1" applyAlignment="1">
      <alignment horizontal="center" vertical="center" wrapText="1"/>
    </xf>
    <xf numFmtId="1" fontId="12" fillId="7" borderId="76" xfId="0" applyNumberFormat="1" applyFont="1" applyFill="1" applyBorder="1" applyAlignment="1">
      <alignment horizontal="center" vertical="center" wrapText="1"/>
    </xf>
    <xf numFmtId="1" fontId="12" fillId="7" borderId="70" xfId="0" applyNumberFormat="1" applyFont="1" applyFill="1" applyBorder="1" applyAlignment="1">
      <alignment horizontal="center" vertical="center" wrapText="1"/>
    </xf>
    <xf numFmtId="0" fontId="12" fillId="7" borderId="70" xfId="4" applyFont="1" applyFill="1" applyBorder="1" applyAlignment="1">
      <alignment horizontal="center" vertical="center" wrapText="1"/>
    </xf>
    <xf numFmtId="0" fontId="7" fillId="5" borderId="70" xfId="0" applyFont="1" applyFill="1" applyBorder="1" applyAlignment="1">
      <alignment vertical="center"/>
    </xf>
    <xf numFmtId="1" fontId="12" fillId="26" borderId="82" xfId="0" applyNumberFormat="1" applyFont="1" applyFill="1" applyBorder="1" applyAlignment="1">
      <alignment horizontal="center" vertical="center" wrapText="1"/>
    </xf>
    <xf numFmtId="1" fontId="7" fillId="26" borderId="83" xfId="0" applyNumberFormat="1" applyFont="1" applyFill="1" applyBorder="1" applyAlignment="1">
      <alignment horizontal="left" vertical="center"/>
    </xf>
    <xf numFmtId="1" fontId="7" fillId="26" borderId="14" xfId="0" applyNumberFormat="1" applyFont="1" applyFill="1" applyBorder="1" applyAlignment="1">
      <alignment horizontal="center" vertical="center"/>
    </xf>
    <xf numFmtId="1" fontId="7" fillId="26" borderId="14" xfId="0" applyNumberFormat="1" applyFont="1" applyFill="1" applyBorder="1" applyAlignment="1">
      <alignment vertical="center"/>
    </xf>
    <xf numFmtId="0" fontId="12" fillId="26" borderId="14" xfId="0" applyFont="1" applyFill="1" applyBorder="1" applyAlignment="1">
      <alignment vertical="center"/>
    </xf>
    <xf numFmtId="9" fontId="7" fillId="26" borderId="14" xfId="1" applyFont="1" applyFill="1" applyBorder="1" applyAlignment="1">
      <alignment horizontal="center" vertical="center"/>
    </xf>
    <xf numFmtId="0" fontId="7" fillId="2" borderId="85" xfId="0" applyFont="1" applyFill="1" applyBorder="1" applyAlignment="1">
      <alignment horizontal="center" vertical="center" wrapText="1"/>
    </xf>
    <xf numFmtId="0" fontId="6" fillId="15" borderId="29" xfId="0" applyFont="1" applyFill="1" applyBorder="1" applyAlignment="1">
      <alignment horizontal="center" vertical="center" wrapText="1"/>
    </xf>
    <xf numFmtId="0" fontId="29" fillId="15" borderId="30" xfId="0" applyFont="1" applyFill="1" applyBorder="1" applyAlignment="1">
      <alignment horizontal="center" vertical="center" wrapText="1"/>
    </xf>
    <xf numFmtId="0" fontId="15" fillId="31" borderId="85" xfId="16" applyFont="1" applyFill="1" applyBorder="1" applyAlignment="1">
      <alignment horizontal="center" vertical="center" wrapText="1"/>
    </xf>
    <xf numFmtId="0" fontId="29" fillId="15" borderId="84" xfId="0" applyFont="1" applyFill="1" applyBorder="1" applyAlignment="1">
      <alignment horizontal="center" vertical="center" wrapText="1"/>
    </xf>
    <xf numFmtId="0" fontId="29" fillId="15" borderId="85" xfId="0" applyFont="1" applyFill="1" applyBorder="1" applyAlignment="1">
      <alignment horizontal="center" vertical="center" wrapText="1"/>
    </xf>
    <xf numFmtId="0" fontId="37" fillId="36" borderId="85" xfId="5" applyFont="1" applyFill="1" applyBorder="1" applyAlignment="1">
      <alignment horizontal="center" vertical="center" wrapText="1"/>
    </xf>
    <xf numFmtId="9" fontId="37" fillId="37" borderId="85" xfId="6" applyFont="1" applyFill="1" applyBorder="1" applyAlignment="1">
      <alignment horizontal="center" vertical="center" wrapText="1"/>
    </xf>
    <xf numFmtId="0" fontId="37" fillId="37" borderId="85" xfId="5" applyFont="1" applyFill="1" applyBorder="1" applyAlignment="1">
      <alignment horizontal="center" vertical="center" wrapText="1"/>
    </xf>
    <xf numFmtId="9" fontId="29" fillId="32" borderId="85" xfId="6" applyFont="1" applyFill="1" applyBorder="1" applyAlignment="1">
      <alignment horizontal="center" vertical="center" wrapText="1"/>
    </xf>
    <xf numFmtId="0" fontId="29" fillId="32" borderId="84" xfId="0" applyFont="1" applyFill="1" applyBorder="1" applyAlignment="1">
      <alignment horizontal="center" vertical="center" wrapText="1"/>
    </xf>
    <xf numFmtId="9" fontId="37" fillId="36" borderId="86" xfId="6" applyFont="1" applyFill="1" applyBorder="1" applyAlignment="1">
      <alignment horizontal="center" vertical="center" wrapText="1"/>
    </xf>
    <xf numFmtId="0" fontId="37" fillId="36" borderId="85" xfId="0" applyFont="1" applyFill="1" applyBorder="1" applyAlignment="1">
      <alignment horizontal="center" vertical="center"/>
    </xf>
    <xf numFmtId="0" fontId="29" fillId="32" borderId="85" xfId="0" applyFont="1" applyFill="1" applyBorder="1" applyAlignment="1">
      <alignment horizontal="center" vertical="center" wrapText="1"/>
    </xf>
    <xf numFmtId="0" fontId="37" fillId="37" borderId="85" xfId="0" applyFont="1" applyFill="1" applyBorder="1" applyAlignment="1">
      <alignment horizontal="center" vertical="center"/>
    </xf>
    <xf numFmtId="0" fontId="10" fillId="32" borderId="85" xfId="0" applyFont="1" applyFill="1" applyBorder="1" applyAlignment="1">
      <alignment horizontal="left" vertical="center" wrapText="1"/>
    </xf>
    <xf numFmtId="9" fontId="7" fillId="2" borderId="85" xfId="1" applyFont="1" applyFill="1" applyBorder="1" applyAlignment="1">
      <alignment horizontal="center" vertical="center" wrapText="1"/>
    </xf>
    <xf numFmtId="9" fontId="29" fillId="15" borderId="10" xfId="0" applyNumberFormat="1" applyFont="1" applyFill="1" applyBorder="1" applyAlignment="1">
      <alignment horizontal="center" vertical="center" wrapText="1"/>
    </xf>
    <xf numFmtId="0" fontId="6" fillId="15" borderId="85" xfId="0" applyFont="1" applyFill="1" applyBorder="1" applyAlignment="1">
      <alignment horizontal="center" vertical="center" wrapText="1"/>
    </xf>
    <xf numFmtId="0" fontId="36" fillId="35" borderId="1" xfId="0" applyFont="1" applyFill="1" applyBorder="1" applyAlignment="1">
      <alignment horizontal="center" vertical="center"/>
    </xf>
    <xf numFmtId="0" fontId="8" fillId="3" borderId="1" xfId="10" applyFont="1" applyFill="1" applyBorder="1" applyAlignment="1">
      <alignment horizontal="center" vertical="center" wrapText="1"/>
    </xf>
    <xf numFmtId="0" fontId="11" fillId="3" borderId="41" xfId="0"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0" fontId="11" fillId="3" borderId="9" xfId="0" applyFont="1" applyFill="1" applyBorder="1" applyAlignment="1">
      <alignment horizontal="center" vertical="center" wrapText="1"/>
    </xf>
    <xf numFmtId="1" fontId="11" fillId="3" borderId="24" xfId="0" applyNumberFormat="1" applyFont="1" applyFill="1" applyBorder="1" applyAlignment="1">
      <alignment horizontal="center" vertical="center" wrapText="1"/>
    </xf>
    <xf numFmtId="1" fontId="11" fillId="3" borderId="28" xfId="0" applyNumberFormat="1" applyFont="1" applyFill="1" applyBorder="1" applyAlignment="1">
      <alignment horizontal="center" vertical="center" wrapText="1"/>
    </xf>
    <xf numFmtId="0" fontId="8" fillId="3" borderId="41" xfId="0" applyFont="1" applyFill="1" applyBorder="1" applyAlignment="1">
      <alignment horizontal="center" vertical="center" wrapText="1"/>
    </xf>
    <xf numFmtId="1" fontId="8" fillId="3" borderId="10" xfId="0" applyNumberFormat="1" applyFont="1" applyFill="1" applyBorder="1" applyAlignment="1">
      <alignment horizontal="center" vertical="center" wrapText="1"/>
    </xf>
    <xf numFmtId="1" fontId="8" fillId="3" borderId="26"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xf>
    <xf numFmtId="20" fontId="11" fillId="3" borderId="10" xfId="0" applyNumberFormat="1" applyFont="1" applyFill="1" applyBorder="1" applyAlignment="1">
      <alignment horizontal="center" vertical="center" wrapText="1"/>
    </xf>
    <xf numFmtId="9" fontId="14" fillId="24" borderId="55" xfId="1" applyFont="1" applyFill="1" applyBorder="1" applyAlignment="1">
      <alignment horizontal="center" vertical="center" wrapText="1"/>
    </xf>
    <xf numFmtId="9" fontId="14" fillId="24" borderId="57" xfId="1" applyFont="1" applyFill="1" applyBorder="1" applyAlignment="1">
      <alignment horizontal="center" vertical="center" wrapText="1"/>
    </xf>
    <xf numFmtId="9" fontId="14" fillId="24" borderId="56" xfId="1"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8" fillId="3" borderId="38" xfId="0" applyFont="1" applyFill="1" applyBorder="1" applyAlignment="1">
      <alignment horizontal="center" vertical="center" wrapText="1"/>
    </xf>
    <xf numFmtId="1" fontId="8" fillId="3" borderId="23" xfId="0" applyNumberFormat="1" applyFont="1" applyFill="1" applyBorder="1" applyAlignment="1">
      <alignment horizontal="center" vertical="center" wrapText="1"/>
    </xf>
    <xf numFmtId="1" fontId="8" fillId="3" borderId="25" xfId="0" applyNumberFormat="1"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2" fillId="3" borderId="51" xfId="0" applyFont="1" applyFill="1" applyBorder="1" applyAlignment="1">
      <alignment horizontal="center" vertical="center" wrapText="1"/>
    </xf>
    <xf numFmtId="1" fontId="12" fillId="3" borderId="23" xfId="0" applyNumberFormat="1" applyFont="1" applyFill="1" applyBorder="1" applyAlignment="1">
      <alignment horizontal="center" vertical="center" wrapText="1"/>
    </xf>
    <xf numFmtId="1" fontId="12" fillId="3" borderId="25" xfId="0" applyNumberFormat="1" applyFont="1" applyFill="1" applyBorder="1" applyAlignment="1">
      <alignment horizontal="center" vertical="center" wrapText="1"/>
    </xf>
    <xf numFmtId="0" fontId="19" fillId="3" borderId="56" xfId="0" applyFont="1" applyFill="1" applyBorder="1" applyAlignment="1">
      <alignment horizontal="center" vertical="center" wrapText="1"/>
    </xf>
    <xf numFmtId="0" fontId="19" fillId="3" borderId="44"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2" fillId="3" borderId="13" xfId="0" applyFont="1" applyFill="1" applyBorder="1" applyAlignment="1">
      <alignment horizontal="center" vertical="center" wrapText="1"/>
    </xf>
    <xf numFmtId="1" fontId="12" fillId="3" borderId="44" xfId="0" applyNumberFormat="1" applyFont="1" applyFill="1" applyBorder="1" applyAlignment="1">
      <alignment horizontal="center" vertical="center" wrapText="1"/>
    </xf>
    <xf numFmtId="0" fontId="12" fillId="3" borderId="58" xfId="0" applyFont="1" applyFill="1" applyBorder="1" applyAlignment="1">
      <alignment horizontal="center" vertical="center" wrapText="1"/>
    </xf>
    <xf numFmtId="1" fontId="12" fillId="3" borderId="23" xfId="0" applyNumberFormat="1" applyFont="1" applyFill="1" applyBorder="1" applyAlignment="1">
      <alignment horizontal="center" vertical="center"/>
    </xf>
    <xf numFmtId="1" fontId="12" fillId="3" borderId="25" xfId="0" applyNumberFormat="1" applyFont="1" applyFill="1" applyBorder="1" applyAlignment="1">
      <alignment horizontal="center" vertical="center"/>
    </xf>
    <xf numFmtId="20" fontId="12" fillId="3" borderId="23" xfId="0" applyNumberFormat="1" applyFont="1" applyFill="1" applyBorder="1" applyAlignment="1">
      <alignment horizontal="center" vertical="center" wrapText="1"/>
    </xf>
    <xf numFmtId="20" fontId="12" fillId="3" borderId="25" xfId="0" applyNumberFormat="1" applyFont="1" applyFill="1" applyBorder="1" applyAlignment="1">
      <alignment horizontal="center" vertical="center" wrapText="1"/>
    </xf>
    <xf numFmtId="0" fontId="12" fillId="3" borderId="53" xfId="0" applyFont="1" applyFill="1" applyBorder="1" applyAlignment="1">
      <alignment horizontal="center" vertical="center" wrapText="1"/>
    </xf>
    <xf numFmtId="1" fontId="12" fillId="3" borderId="24" xfId="0" applyNumberFormat="1" applyFont="1" applyFill="1" applyBorder="1" applyAlignment="1">
      <alignment horizontal="center" vertical="center" wrapText="1"/>
    </xf>
    <xf numFmtId="1" fontId="12" fillId="3" borderId="28" xfId="0" applyNumberFormat="1" applyFont="1" applyFill="1" applyBorder="1" applyAlignment="1">
      <alignment horizontal="center" vertical="center" wrapText="1"/>
    </xf>
    <xf numFmtId="0" fontId="12" fillId="24" borderId="0" xfId="0" applyFont="1" applyFill="1" applyAlignment="1">
      <alignment horizontal="center" vertical="center"/>
    </xf>
    <xf numFmtId="0" fontId="12" fillId="24" borderId="2" xfId="0" applyFont="1" applyFill="1" applyBorder="1" applyAlignment="1">
      <alignment horizontal="center" vertical="center"/>
    </xf>
    <xf numFmtId="0" fontId="12" fillId="11" borderId="5" xfId="0" applyFont="1" applyFill="1" applyBorder="1" applyAlignment="1">
      <alignment horizontal="center" vertical="center"/>
    </xf>
    <xf numFmtId="0" fontId="7" fillId="0" borderId="5" xfId="0" applyFont="1" applyBorder="1" applyAlignment="1">
      <alignment horizontal="center" vertical="center"/>
    </xf>
    <xf numFmtId="1" fontId="7" fillId="23" borderId="60" xfId="0" applyNumberFormat="1" applyFont="1" applyFill="1" applyBorder="1" applyAlignment="1">
      <alignment horizontal="center" vertical="center" wrapText="1"/>
    </xf>
    <xf numFmtId="0" fontId="12" fillId="11" borderId="69" xfId="0" applyFont="1" applyFill="1" applyBorder="1" applyAlignment="1">
      <alignment horizontal="center" vertical="center"/>
    </xf>
    <xf numFmtId="0" fontId="12" fillId="11" borderId="71" xfId="0" applyFont="1" applyFill="1" applyBorder="1" applyAlignment="1">
      <alignment horizontal="center" vertical="center"/>
    </xf>
    <xf numFmtId="9" fontId="7" fillId="24" borderId="55" xfId="1" applyFont="1" applyFill="1" applyBorder="1" applyAlignment="1">
      <alignment horizontal="center" vertical="center" wrapText="1"/>
    </xf>
    <xf numFmtId="9" fontId="7" fillId="24" borderId="57" xfId="1" applyFont="1" applyFill="1" applyBorder="1" applyAlignment="1">
      <alignment horizontal="center" vertical="center" wrapText="1"/>
    </xf>
    <xf numFmtId="9" fontId="7" fillId="24" borderId="56" xfId="1" applyFont="1" applyFill="1" applyBorder="1" applyAlignment="1">
      <alignment horizontal="center" vertical="center" wrapText="1"/>
    </xf>
    <xf numFmtId="0" fontId="12" fillId="11" borderId="4" xfId="0" applyFont="1" applyFill="1" applyBorder="1" applyAlignment="1">
      <alignment horizontal="center" vertical="center"/>
    </xf>
    <xf numFmtId="0" fontId="7" fillId="0" borderId="4" xfId="0" applyFont="1" applyBorder="1" applyAlignment="1">
      <alignment horizontal="center" vertical="center"/>
    </xf>
    <xf numFmtId="0" fontId="12" fillId="11" borderId="0" xfId="0" applyFont="1" applyFill="1" applyAlignment="1">
      <alignment horizontal="center" vertical="center"/>
    </xf>
    <xf numFmtId="0" fontId="7" fillId="0" borderId="0" xfId="0" applyFont="1" applyAlignment="1">
      <alignment horizontal="center" vertical="center"/>
    </xf>
    <xf numFmtId="9" fontId="7" fillId="24" borderId="14" xfId="1" applyFont="1" applyFill="1" applyBorder="1" applyAlignment="1">
      <alignment horizontal="center" vertical="center" wrapText="1"/>
    </xf>
    <xf numFmtId="9" fontId="7" fillId="24" borderId="19" xfId="1" applyFont="1" applyFill="1" applyBorder="1" applyAlignment="1">
      <alignment horizontal="center" vertical="center" wrapText="1"/>
    </xf>
    <xf numFmtId="9" fontId="7" fillId="24" borderId="17" xfId="1" applyFont="1" applyFill="1" applyBorder="1" applyAlignment="1">
      <alignment horizontal="center" vertical="center" wrapText="1"/>
    </xf>
    <xf numFmtId="9" fontId="20" fillId="24" borderId="55" xfId="1" applyFont="1" applyFill="1" applyBorder="1" applyAlignment="1">
      <alignment horizontal="center" vertical="center" wrapText="1"/>
    </xf>
    <xf numFmtId="9" fontId="20" fillId="24" borderId="57" xfId="1" applyFont="1" applyFill="1" applyBorder="1" applyAlignment="1">
      <alignment horizontal="center" vertical="center" wrapText="1"/>
    </xf>
    <xf numFmtId="9" fontId="20" fillId="24" borderId="56" xfId="1" applyFont="1" applyFill="1" applyBorder="1" applyAlignment="1">
      <alignment horizontal="center" vertical="center" wrapText="1"/>
    </xf>
    <xf numFmtId="9" fontId="7" fillId="24" borderId="80" xfId="1" applyFont="1" applyFill="1" applyBorder="1" applyAlignment="1">
      <alignment horizontal="center" vertical="center" wrapText="1"/>
    </xf>
    <xf numFmtId="9" fontId="7" fillId="24" borderId="60" xfId="1" applyFont="1" applyFill="1" applyBorder="1" applyAlignment="1">
      <alignment horizontal="center" vertical="center" wrapText="1"/>
    </xf>
    <xf numFmtId="9" fontId="7" fillId="24" borderId="81" xfId="1" applyFont="1" applyFill="1" applyBorder="1" applyAlignment="1">
      <alignment horizontal="center" vertical="center" wrapText="1"/>
    </xf>
  </cellXfs>
  <cellStyles count="27">
    <cellStyle name="40 % - Accent1 2 5" xfId="26"/>
    <cellStyle name="40 % - Accent1 2 5 2 2 2 2" xfId="2"/>
    <cellStyle name="40 % - Accent1 2 5 2 2 2 2 2" xfId="16"/>
    <cellStyle name="Normal" xfId="0" builtinId="0"/>
    <cellStyle name="Normal 10 10 2" xfId="10"/>
    <cellStyle name="Normal 10 10 2 2" xfId="14"/>
    <cellStyle name="Normal 10 2 3" xfId="15"/>
    <cellStyle name="Normal 2" xfId="4"/>
    <cellStyle name="Normal 2 2" xfId="25"/>
    <cellStyle name="Normal 24" xfId="19"/>
    <cellStyle name="Normal 25" xfId="3"/>
    <cellStyle name="Normal 25 2" xfId="22"/>
    <cellStyle name="Normal 26" xfId="17"/>
    <cellStyle name="Normal 3" xfId="8"/>
    <cellStyle name="Normal 3 2" xfId="21"/>
    <cellStyle name="Normal 3 5 3" xfId="7"/>
    <cellStyle name="Normal 3 6" xfId="12"/>
    <cellStyle name="Normal 4" xfId="11"/>
    <cellStyle name="Normal 5 2" xfId="5"/>
    <cellStyle name="Normal 6" xfId="9"/>
    <cellStyle name="Normal 8" xfId="23"/>
    <cellStyle name="Pourcentage" xfId="1" builtinId="5"/>
    <cellStyle name="Pourcentage 2" xfId="13"/>
    <cellStyle name="Pourcentage 3" xfId="24"/>
    <cellStyle name="Pourcentage 4" xfId="6"/>
    <cellStyle name="Pourcentage 4 12" xfId="18"/>
    <cellStyle name="Pourcentage 5"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FI\Direction%20de%20la%20formation%20initiale\Contrat%202018-2022-%20retour%20composantes\Licence%20g&#233;n&#233;rale\Arts,%20lettres,%20langues\Licence%20Langues,%20litteratures,%20civilisations%20&#233;trang&#232;res%20et%20r&#233;gionales\descrition%20LLCE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IRECTION-CFVU/DIRECTION/Secr&#233;tariat%20POLE%20AVENIR/CFVU/2021/07_05/Documents%20transmis/Point6_Maquettes%20et%20M3C%202021%202022/Envoi%201/M3C%20LLSH/2021_07_05_LLSH-M3C%202021-22%20Lic%20LEA%20ORL%20&amp;%20CHTX%20pour%20DEF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IRECTION-CFVU\DIRECTION\Secr&#233;tariat%20POLE%20AVENIR\MODALITES%20DE%20CONTROLE%20DES%20CONNAISSANCES\MCC%202018-2019\LG%20-%20LLSH\MCC%202018-2019_Licence%20Histoi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13870\Documents\M3C\2021-2022%20M3C%20vot&#233;es%20CFVU\UFRLLSH_M3C2021-2022%20LG%20G&#233;ographie%20et%20am&#233;nagement_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ILOTAGE-SCOLARITE/2018-2022/Maquettes%20et%20MCC%202019-2020/LLSH-MCC%202019-2020%20Licences/LLSH-MCC%202019-2020%20Licence%20LEA%20ORL%20&amp;%20CHTX%20au%202503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1725\AppData\Local\Temp\arbo%20portails%202018-22\MCC%202018-2019%20%20Portails%20LLSH%20sauf%20L1%20Chtx%20130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IRECTION-CFVU\DIRECTION\Secr&#233;tariat%20POLE%20AVENIR\MODALITES%20DE%20CONTROLE%20DES%20CONNAISSANCES\MCC%202018-2019\LP%20-%20DEG\MCC%202018-2019_LP%20Assurance,%20Banque,%20Finance_version%20def.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IRECTION-CFVU/DIRECTION/Secr&#233;tariat%20POLE%20AVENIR/MODALITES%20DE%20CONTROLE%20DES%20CONNAISSANCES/MCC%202018-2019/LP%20-%20DEG/MCC%202018-2019_LP%20Assurance,%20Banque,%20Finance_version%20de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EFI\Direction%20de%20la%20formation%20initiale\Contrat%202018-2022-%20retour%20composantes\Licence%20g&#233;n&#233;rale\Sciences%20humaines%20et%20sociales\Licence%20g&#233;ographie%20et%20am&#233;nagement\let_lg_geo_descriptif_des_enseignements_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EFI\Direction%20de%20la%20formation%20initiale\Contrat%202018-2022-%20retour%20composantes\Licence%20g&#233;n&#233;rale\Arts,%20lettres,%20langues\Licence%20Lettres\description%20Licence%20Lett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E1" t="str">
            <v>oui</v>
          </cell>
          <cell r="F1" t="str">
            <v>UE : Unité d'enseignement</v>
          </cell>
          <cell r="G1" t="str">
            <v>O : obligatoire</v>
          </cell>
          <cell r="J1" t="str">
            <v>01 : Droit privé et sciences criminelles</v>
          </cell>
        </row>
        <row r="2">
          <cell r="F2" t="str">
            <v>CHOI : choix</v>
          </cell>
          <cell r="G2" t="str">
            <v>C : à choix</v>
          </cell>
          <cell r="J2" t="str">
            <v>02 : Droit public</v>
          </cell>
        </row>
        <row r="3">
          <cell r="F3" t="str">
            <v>PAR : Parcours</v>
          </cell>
          <cell r="J3" t="str">
            <v>03 : Histoire du droit et des institutions</v>
          </cell>
        </row>
        <row r="4">
          <cell r="F4" t="str">
            <v>UIP : Unité d'insertion professionnelle</v>
          </cell>
          <cell r="J4" t="str">
            <v>05 : Sciences économiques</v>
          </cell>
        </row>
        <row r="5">
          <cell r="F5" t="str">
            <v>STAG : stage</v>
          </cell>
          <cell r="J5" t="str">
            <v>06 : Sciences de gestion</v>
          </cell>
        </row>
        <row r="6">
          <cell r="F6" t="str">
            <v>MEM : mémoire</v>
          </cell>
          <cell r="J6" t="str">
            <v>07 : Sciences du langage : linguistique et phonétique générales</v>
          </cell>
        </row>
        <row r="7">
          <cell r="F7" t="str">
            <v xml:space="preserve">PRJ : projet </v>
          </cell>
          <cell r="J7" t="str">
            <v>08 : Langue et littérature anciennes</v>
          </cell>
        </row>
        <row r="8">
          <cell r="F8" t="str">
            <v>EC : élément constitutif</v>
          </cell>
          <cell r="J8" t="str">
            <v>09 : Langue et littérature françaises</v>
          </cell>
        </row>
        <row r="9">
          <cell r="F9" t="str">
            <v>UEG : unité d'enseignement en anglais</v>
          </cell>
          <cell r="J9" t="str">
            <v>10 : Littératures comparées</v>
          </cell>
        </row>
        <row r="10">
          <cell r="F10" t="str">
            <v>UEE : unité d'enseignement en langue étrangère autre que l'anglais</v>
          </cell>
          <cell r="J10" t="str">
            <v>11 : Langues et littératures anglaises et anglo-saxonnes</v>
          </cell>
        </row>
        <row r="11">
          <cell r="F11" t="str">
            <v>UEC : Enseignement commun</v>
          </cell>
          <cell r="J11" t="str">
            <v>12 : Langues et littératures germaniques et scandinaves</v>
          </cell>
        </row>
        <row r="12">
          <cell r="F12" t="str">
            <v>ECC : Enseignement partiellement commun</v>
          </cell>
          <cell r="J12" t="str">
            <v>14 : Langues et littératures romanes : espagnol, italien, portugais…</v>
          </cell>
        </row>
        <row r="13">
          <cell r="F13" t="str">
            <v>SEM : semestre</v>
          </cell>
          <cell r="J13" t="str">
            <v>15 : Langues et littératures arables, chinoises, japonaises, hébraïques…</v>
          </cell>
        </row>
        <row r="14">
          <cell r="J14" t="str">
            <v>16 : Psychologie, psychologie clinique, psychologie sociale</v>
          </cell>
        </row>
        <row r="15">
          <cell r="J15" t="str">
            <v>17 :Philosophie</v>
          </cell>
        </row>
        <row r="16">
          <cell r="J16" t="str">
            <v>18 : Architecture, arts appliqués, arts plastiques, arts du spectacle….</v>
          </cell>
        </row>
        <row r="17">
          <cell r="J17" t="str">
            <v>19 : Sociologie, démographie</v>
          </cell>
        </row>
        <row r="18">
          <cell r="J18" t="str">
            <v>20 : Ethnologie, préhistoire, anthropologie biologique</v>
          </cell>
        </row>
        <row r="19">
          <cell r="J19" t="str">
            <v>21 : Histoire , civilisations, archéologie et art des mondes anciens et médiévaux</v>
          </cell>
        </row>
        <row r="20">
          <cell r="J20" t="str">
            <v>22 : Histoire , civilisations : histoire des mondes modernes, histoire du monde contemporain</v>
          </cell>
        </row>
        <row r="21">
          <cell r="J21" t="str">
            <v>23 : Géographie physique, humaine, économique et régionale</v>
          </cell>
        </row>
        <row r="22">
          <cell r="J22" t="str">
            <v>25 : Mathématiques</v>
          </cell>
        </row>
        <row r="23">
          <cell r="J23" t="str">
            <v>27 : Informatique</v>
          </cell>
        </row>
        <row r="24">
          <cell r="J24" t="str">
            <v>28 : Milieux denses et matériaux</v>
          </cell>
        </row>
        <row r="25">
          <cell r="J25" t="str">
            <v>30 : Milieux dilués et optique</v>
          </cell>
        </row>
        <row r="26">
          <cell r="J26" t="str">
            <v>31 : Chimie théorique, physique et analytique</v>
          </cell>
        </row>
        <row r="27">
          <cell r="J27" t="str">
            <v>32 : Chimie organique, minérale, industrielle</v>
          </cell>
        </row>
        <row r="28">
          <cell r="J28" t="str">
            <v>33 : Chimie des matériaux</v>
          </cell>
        </row>
        <row r="29">
          <cell r="J29" t="str">
            <v>34 : Astronomie, astrophysique</v>
          </cell>
        </row>
        <row r="30">
          <cell r="J30" t="str">
            <v>35 : Structure et évolution de la terre et des autres planètes</v>
          </cell>
        </row>
        <row r="31">
          <cell r="J31" t="str">
            <v>36 : Terre solide : géodynamique des enveloppes supérieures, paléobiosphère</v>
          </cell>
        </row>
        <row r="32">
          <cell r="J32" t="str">
            <v>37 : Météorologie, océanographie physique de l'environnement</v>
          </cell>
        </row>
        <row r="33">
          <cell r="J33" t="str">
            <v>60 : Mécanique, génie mécanique, génie civil</v>
          </cell>
        </row>
        <row r="34">
          <cell r="J34" t="str">
            <v>61 : Génie informatique, automatique et traitement du signal</v>
          </cell>
        </row>
        <row r="35">
          <cell r="J35" t="str">
            <v>62 : Energétique, génie des procédés</v>
          </cell>
        </row>
        <row r="36">
          <cell r="J36" t="str">
            <v>63 : Génie électrique, électronique, photonique et systèmes</v>
          </cell>
        </row>
        <row r="37">
          <cell r="J37" t="str">
            <v>64 : Biochimie et biologie moléculaire</v>
          </cell>
        </row>
        <row r="38">
          <cell r="J38" t="str">
            <v>65 : Biologie cellulaire</v>
          </cell>
        </row>
        <row r="39">
          <cell r="J39" t="str">
            <v>66 : Physiologie</v>
          </cell>
        </row>
        <row r="40">
          <cell r="J40" t="str">
            <v>67 :Biologie des populations et écologie</v>
          </cell>
        </row>
        <row r="41">
          <cell r="J41" t="str">
            <v>68 : Biologie des organismes</v>
          </cell>
        </row>
        <row r="42">
          <cell r="J42" t="str">
            <v>69 : Neurosciences</v>
          </cell>
        </row>
        <row r="43">
          <cell r="J43" t="str">
            <v>70 : Sciences de l'éducation</v>
          </cell>
        </row>
        <row r="44">
          <cell r="J44" t="str">
            <v>71 : Sciences de l'information et de la communication</v>
          </cell>
        </row>
        <row r="45">
          <cell r="J45" t="str">
            <v>72 : Epistémologie, histoire des sciences et des techniques</v>
          </cell>
        </row>
        <row r="46">
          <cell r="J46" t="str">
            <v>74 : Sciences et techniques des activités physiques et sportives</v>
          </cell>
        </row>
        <row r="47">
          <cell r="J47" t="str">
            <v>0030 : Education</v>
          </cell>
        </row>
        <row r="48">
          <cell r="J48" t="str">
            <v>0080 : Documentation</v>
          </cell>
        </row>
        <row r="49">
          <cell r="J49" t="str">
            <v>0100 : Philosophie</v>
          </cell>
        </row>
        <row r="50">
          <cell r="J50" t="str">
            <v>0201 : Lettres classiques</v>
          </cell>
        </row>
        <row r="51">
          <cell r="J51" t="str">
            <v>0202 : Lettres modernes</v>
          </cell>
        </row>
        <row r="52">
          <cell r="J52" t="str">
            <v>0210 : Lettres-Histoire</v>
          </cell>
        </row>
        <row r="53">
          <cell r="J53" t="str">
            <v>0222 : Lettres anglais</v>
          </cell>
        </row>
        <row r="54">
          <cell r="J54" t="str">
            <v>0421 : Allemand</v>
          </cell>
        </row>
        <row r="55">
          <cell r="J55" t="str">
            <v>0422 : Anglais</v>
          </cell>
        </row>
        <row r="56">
          <cell r="J56" t="str">
            <v>0424 : Chinois</v>
          </cell>
        </row>
        <row r="57">
          <cell r="J57" t="str">
            <v>0426 : Espagnol</v>
          </cell>
        </row>
        <row r="58">
          <cell r="J58" t="str">
            <v>0430 : Japonais</v>
          </cell>
        </row>
        <row r="59">
          <cell r="J59" t="str">
            <v>1000 :Histoire géographie</v>
          </cell>
        </row>
        <row r="60">
          <cell r="J60" t="str">
            <v>1100 : Sciences économiques et sociales</v>
          </cell>
        </row>
        <row r="61">
          <cell r="J61" t="str">
            <v>1300 : Mathématiques</v>
          </cell>
        </row>
        <row r="62">
          <cell r="J62" t="str">
            <v>1400 : Technologie</v>
          </cell>
        </row>
        <row r="63">
          <cell r="J63" t="str">
            <v>1411 : Sciences Industrielles de l'ingéneur option architecture et construction</v>
          </cell>
        </row>
        <row r="64">
          <cell r="J64" t="str">
            <v>1412 : Sciences Industrielles de l'ingéneur option énergie</v>
          </cell>
        </row>
        <row r="65">
          <cell r="J65" t="str">
            <v>1413 : Sciences Industrielles de l'ingéneur option Informatique et numérique</v>
          </cell>
        </row>
        <row r="66">
          <cell r="J66" t="str">
            <v>1414 : Sciences Industrielles de l'ingéneur option Ingénierie mécanique</v>
          </cell>
        </row>
        <row r="67">
          <cell r="J67" t="str">
            <v>1415 : Sciences Industrielles de l'ingéneur option Ingénierie électrique</v>
          </cell>
        </row>
        <row r="68">
          <cell r="J68" t="str">
            <v>1416 : Sciences Industrielles de l'ingéneur option Ingénierie des constructions</v>
          </cell>
        </row>
        <row r="69">
          <cell r="J69" t="str">
            <v>1500 : Sciences physiques et chimiques</v>
          </cell>
        </row>
        <row r="70">
          <cell r="J70" t="str">
            <v>1510 : Physique et électricité appliquée</v>
          </cell>
        </row>
        <row r="71">
          <cell r="J71" t="str">
            <v>1600 : Sciences de la vie et de la terre</v>
          </cell>
        </row>
        <row r="72">
          <cell r="J72" t="str">
            <v>1700 : Education musicale</v>
          </cell>
        </row>
        <row r="73">
          <cell r="J73" t="str">
            <v>1800 : Arts plastiques</v>
          </cell>
        </row>
        <row r="74">
          <cell r="J74" t="str">
            <v>1900 : Education physique et sportive</v>
          </cell>
        </row>
        <row r="75">
          <cell r="J75" t="str">
            <v>3020 : Génie civil construction et économie</v>
          </cell>
        </row>
        <row r="76">
          <cell r="J76" t="str">
            <v>4100 : Génie mécanique construction</v>
          </cell>
        </row>
        <row r="77">
          <cell r="J77" t="str">
            <v>5500 : Informatique et télématique</v>
          </cell>
        </row>
        <row r="78">
          <cell r="J78" t="str">
            <v>8010 : Economie et gestion</v>
          </cell>
        </row>
        <row r="79">
          <cell r="J79" t="str">
            <v>8013 : Economie gestion option marketing</v>
          </cell>
        </row>
        <row r="80">
          <cell r="J80" t="str">
            <v>8030 : Informatique et gestion</v>
          </cell>
        </row>
        <row r="81">
          <cell r="J81" t="str">
            <v>8036 : Economie gestion option comptabilité et gestion</v>
          </cell>
        </row>
        <row r="82">
          <cell r="J82" t="str">
            <v>8037 : Economie gestion option commerce et vente</v>
          </cell>
        </row>
        <row r="83">
          <cell r="J83" t="str">
            <v>8038 : Economie gestion option transport et logistique</v>
          </cell>
        </row>
        <row r="84">
          <cell r="J84" t="str">
            <v>8051 : Economie gestion option comptabilité et finance</v>
          </cell>
        </row>
        <row r="85">
          <cell r="J85" t="str">
            <v>8053 : Economie gestion option conception et gestion</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ègles- dates conseils"/>
      <sheetName val="M3C 2021-22 LEA ORL"/>
      <sheetName val="M3C 2021-22 LEA CHTX"/>
      <sheetName val="Feuil3"/>
    </sheetNames>
    <sheetDataSet>
      <sheetData sheetId="0"/>
      <sheetData sheetId="1">
        <row r="305">
          <cell r="E305" t="str">
            <v>BLOC / CHAPEAU</v>
          </cell>
          <cell r="I305">
            <v>8</v>
          </cell>
          <cell r="J305">
            <v>8</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_2018-2019 Histoire"/>
      <sheetName val="Coût après MCC orléans"/>
      <sheetName val="MCC_2018-2019 MCC Histoire Chtx"/>
      <sheetName val="Coût après MCC Chtx"/>
      <sheetName val="Liste de valeurs"/>
    </sheetNames>
    <sheetDataSet>
      <sheetData sheetId="0"/>
      <sheetData sheetId="1"/>
      <sheetData sheetId="2"/>
      <sheetData sheetId="3"/>
      <sheetData sheetId="4"/>
      <sheetData sheetId="5">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3C 2021-22 Lic Géo"/>
      <sheetName val="cout maquette après MCC"/>
      <sheetName val="Liste de valeurs"/>
    </sheetNames>
    <sheetDataSet>
      <sheetData sheetId="0"/>
      <sheetData sheetId="1"/>
      <sheetData sheetId="2"/>
      <sheetData sheetId="3">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 2018-2019 Lic LEA"/>
      <sheetName val="Coût 2018-2019 après MCC"/>
      <sheetName val="MCC 2018-2019 Lic LEAchtx"/>
      <sheetName val="Coût 2018-2019 CHTXaprès MCC"/>
      <sheetName val="Récap parcours LLL"/>
      <sheetName val="Listes de valeurs"/>
    </sheetNames>
    <sheetDataSet>
      <sheetData sheetId="0"/>
      <sheetData sheetId="1"/>
      <sheetData sheetId="2"/>
      <sheetData sheetId="3"/>
      <sheetData sheetId="4"/>
      <sheetData sheetId="5"/>
      <sheetData sheetId="6">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 portail llsh"/>
      <sheetName val="Coût après MCC"/>
      <sheetName val="Liste de valeurs"/>
      <sheetName val="Feuil1"/>
    </sheetNames>
    <sheetDataSet>
      <sheetData sheetId="0"/>
      <sheetData sheetId="1"/>
      <sheetData sheetId="2"/>
      <sheetData sheetId="3">
        <row r="2">
          <cell r="A2" t="str">
            <v>CC</v>
          </cell>
        </row>
        <row r="3">
          <cell r="A3" t="str">
            <v>CT</v>
          </cell>
        </row>
        <row r="4">
          <cell r="A4" t="str">
            <v>mixte</v>
          </cell>
        </row>
      </sheetData>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E1" t="str">
            <v>oui</v>
          </cell>
          <cell r="K1" t="str">
            <v>01 : Droit privé et sciences criminelles</v>
          </cell>
          <cell r="L1" t="str">
            <v>UE Portail</v>
          </cell>
          <cell r="M1" t="str">
            <v>UE de tronc commun</v>
          </cell>
        </row>
        <row r="2">
          <cell r="E2" t="str">
            <v>non</v>
          </cell>
          <cell r="K2" t="str">
            <v>02 : Droit public</v>
          </cell>
          <cell r="L2" t="str">
            <v xml:space="preserve">UE de tronc commun </v>
          </cell>
          <cell r="M2" t="str">
            <v>UE de spécialisation</v>
          </cell>
        </row>
        <row r="3">
          <cell r="K3" t="str">
            <v>03 : Histoire du droit et des institutions</v>
          </cell>
        </row>
        <row r="4">
          <cell r="K4" t="str">
            <v>05 : Sciences économiques</v>
          </cell>
        </row>
        <row r="5">
          <cell r="K5" t="str">
            <v>06 : Sciences de gestion</v>
          </cell>
        </row>
        <row r="6">
          <cell r="K6" t="str">
            <v>07 : Sciences du langage : linguistique et phonétique générales</v>
          </cell>
        </row>
        <row r="7">
          <cell r="K7" t="str">
            <v>08 : Langue et littérature anciennes</v>
          </cell>
        </row>
        <row r="8">
          <cell r="K8" t="str">
            <v>09 : Langue et littérature françaises</v>
          </cell>
        </row>
        <row r="9">
          <cell r="K9" t="str">
            <v>10 : Littératures comparées</v>
          </cell>
        </row>
        <row r="10">
          <cell r="K10" t="str">
            <v>11 : Langues et littératures anglaises et anglo-saxonnes</v>
          </cell>
        </row>
        <row r="11">
          <cell r="K11" t="str">
            <v>12 : Langues et littératures germaniques et scandinaves</v>
          </cell>
        </row>
        <row r="12">
          <cell r="K12" t="str">
            <v>14 : Langues et littératures romanes : espagnol, italien, portugais…</v>
          </cell>
        </row>
        <row r="13">
          <cell r="K13" t="str">
            <v>15 : Langues et littératures arables, chinoises, japonaises, hébraïques…</v>
          </cell>
        </row>
        <row r="14">
          <cell r="K14" t="str">
            <v>16 : Psychologie, psychologie clinique, psychologie sociale</v>
          </cell>
        </row>
        <row r="15">
          <cell r="K15" t="str">
            <v>17 :Philosophie</v>
          </cell>
        </row>
        <row r="16">
          <cell r="K16" t="str">
            <v>18 : Architecture, arts appliqués, arts plastiques, arts du spectacle….</v>
          </cell>
        </row>
        <row r="17">
          <cell r="K17" t="str">
            <v>19 : Sociologie, démographie</v>
          </cell>
        </row>
        <row r="18">
          <cell r="K18" t="str">
            <v>20 : Ethnologie, préhistoire, anthropologie biologique</v>
          </cell>
        </row>
        <row r="19">
          <cell r="K19" t="str">
            <v>21 : Histoire , civilisations, archéologie et art des mondes anciens et médiévaux</v>
          </cell>
        </row>
        <row r="20">
          <cell r="K20" t="str">
            <v>22 : Histoire , civilisations : histoire des mondes modernes, histoire du monde contemporain</v>
          </cell>
        </row>
        <row r="21">
          <cell r="K21" t="str">
            <v>23 : Géographie physique, humaine, économique et régionale</v>
          </cell>
        </row>
        <row r="22">
          <cell r="K22" t="str">
            <v>25 : Mathématiques</v>
          </cell>
        </row>
        <row r="23">
          <cell r="K23" t="str">
            <v>27 : Informatique</v>
          </cell>
        </row>
        <row r="24">
          <cell r="K24" t="str">
            <v>28 : Milieux denses et matériaux</v>
          </cell>
        </row>
        <row r="25">
          <cell r="K25" t="str">
            <v>30 : Milieux dilués et optique</v>
          </cell>
        </row>
        <row r="26">
          <cell r="K26" t="str">
            <v>31 : Chimie théorique, physique et analytique</v>
          </cell>
        </row>
        <row r="27">
          <cell r="K27" t="str">
            <v>32 : Chimie organique, minérale, industrielle</v>
          </cell>
        </row>
        <row r="28">
          <cell r="K28" t="str">
            <v>33 : Chimie des matériaux</v>
          </cell>
        </row>
        <row r="29">
          <cell r="K29" t="str">
            <v>34 : Astronomie, astrophysique</v>
          </cell>
        </row>
        <row r="30">
          <cell r="K30" t="str">
            <v>35 : Structure et évolution de la terre et des autres planètes</v>
          </cell>
        </row>
        <row r="31">
          <cell r="K31" t="str">
            <v>36 : Terre solide : géodynamique des enveloppes supérieures, paléobiosphère</v>
          </cell>
        </row>
        <row r="32">
          <cell r="K32" t="str">
            <v>37 : Météorologie, océanographie physique de l'environnement</v>
          </cell>
        </row>
        <row r="33">
          <cell r="K33" t="str">
            <v>60 : Mécanique, génie mécanique, génie civil</v>
          </cell>
        </row>
        <row r="34">
          <cell r="K34" t="str">
            <v>61 : Génie informatique, automatique et traitement du signal</v>
          </cell>
        </row>
        <row r="35">
          <cell r="K35" t="str">
            <v>62 : Energétique, génie des procédés</v>
          </cell>
        </row>
        <row r="36">
          <cell r="K36" t="str">
            <v>63 : Génie électrique, électronique, photonique et systèmes</v>
          </cell>
        </row>
        <row r="37">
          <cell r="K37" t="str">
            <v>64 : Biochimie et biologie moléculaire</v>
          </cell>
        </row>
        <row r="38">
          <cell r="K38" t="str">
            <v>65 : Biologie cellulaire</v>
          </cell>
        </row>
        <row r="39">
          <cell r="K39" t="str">
            <v>66 : Physiologie</v>
          </cell>
        </row>
        <row r="40">
          <cell r="K40" t="str">
            <v>67 :Biologie des populations et écologie</v>
          </cell>
        </row>
        <row r="41">
          <cell r="K41" t="str">
            <v>68 : Biologie des organismes</v>
          </cell>
        </row>
        <row r="42">
          <cell r="K42" t="str">
            <v>69 : Neurosciences</v>
          </cell>
        </row>
        <row r="43">
          <cell r="K43" t="str">
            <v>70 : Sciences de l'éducation</v>
          </cell>
        </row>
        <row r="44">
          <cell r="K44" t="str">
            <v>71 : Sciences de l'information et de la communication</v>
          </cell>
        </row>
        <row r="45">
          <cell r="K45" t="str">
            <v>72 : Epistémologie, histoire des sciences et des techniques</v>
          </cell>
        </row>
        <row r="46">
          <cell r="K46" t="str">
            <v>74 : Sciences et techniques des activités physiques et sportives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Feuil1"/>
      <sheetName val="Exemples"/>
      <sheetName val="valeurs listes déroulantes"/>
    </sheetNames>
    <sheetDataSet>
      <sheetData sheetId="0"/>
      <sheetData sheetId="1"/>
      <sheetData sheetId="2"/>
      <sheetData sheetId="3"/>
      <sheetData sheetId="4"/>
      <sheetData sheetId="5">
        <row r="1">
          <cell r="E1" t="str">
            <v>oui</v>
          </cell>
          <cell r="M1" t="str">
            <v>UE de tronc commun</v>
          </cell>
        </row>
        <row r="2">
          <cell r="M2" t="str">
            <v>UE de spécialisation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AZ558"/>
  <sheetViews>
    <sheetView view="pageBreakPreview" zoomScale="70" zoomScaleSheetLayoutView="70" workbookViewId="0">
      <pane xSplit="3" ySplit="178" topLeftCell="D520" activePane="bottomRight" state="frozen"/>
      <selection pane="topRight" activeCell="D1" sqref="D1"/>
      <selection pane="bottomLeft" activeCell="A179" sqref="A179"/>
      <selection pane="bottomRight" activeCell="W526" sqref="W526"/>
    </sheetView>
  </sheetViews>
  <sheetFormatPr baseColWidth="10" defaultColWidth="11.44140625" defaultRowHeight="13.2" x14ac:dyDescent="0.25"/>
  <cols>
    <col min="1" max="1" width="15.109375" style="2" customWidth="1"/>
    <col min="2" max="2" width="13" style="2" customWidth="1"/>
    <col min="3" max="3" width="40.6640625" style="14" customWidth="1"/>
    <col min="4" max="4" width="12.88671875" style="12" customWidth="1"/>
    <col min="5" max="5" width="21.5546875" style="2" customWidth="1"/>
    <col min="6" max="6" width="20.6640625" style="2" customWidth="1"/>
    <col min="7" max="7" width="8.5546875" style="2" customWidth="1"/>
    <col min="8" max="8" width="15.6640625" style="12" customWidth="1"/>
    <col min="9" max="9" width="7.5546875" style="2" customWidth="1"/>
    <col min="10" max="10" width="8.109375" style="2" customWidth="1"/>
    <col min="11" max="11" width="16" style="2" customWidth="1"/>
    <col min="12" max="12" width="12.88671875" style="2" customWidth="1"/>
    <col min="13" max="13" width="6.33203125" style="2" customWidth="1"/>
    <col min="14" max="15" width="6.44140625" style="2" customWidth="1"/>
    <col min="16" max="16" width="6.44140625" style="13" customWidth="1"/>
    <col min="17" max="17" width="11.44140625" style="12" customWidth="1"/>
    <col min="18" max="18" width="14.44140625" style="12" customWidth="1"/>
    <col min="19" max="19" width="16" style="12" customWidth="1"/>
    <col min="20" max="20" width="20.88671875" style="13" customWidth="1"/>
    <col min="21" max="22" width="11.44140625" style="12" customWidth="1"/>
    <col min="23" max="23" width="12.44140625" style="12" customWidth="1"/>
    <col min="24" max="24" width="12" style="13" customWidth="1"/>
    <col min="25" max="26" width="11.44140625" style="12" customWidth="1"/>
    <col min="27" max="27" width="14.6640625" style="12" customWidth="1"/>
    <col min="28" max="28" width="11.44140625" style="13" customWidth="1"/>
    <col min="29" max="30" width="11.44140625" style="12" customWidth="1"/>
    <col min="31" max="31" width="12.33203125" style="12" customWidth="1"/>
    <col min="32" max="32" width="14.33203125" style="2" customWidth="1"/>
    <col min="33" max="33" width="90.44140625" style="4" customWidth="1"/>
    <col min="34" max="16384" width="11.44140625" style="4"/>
  </cols>
  <sheetData>
    <row r="1" spans="1:33" ht="25.2" customHeight="1" x14ac:dyDescent="0.25">
      <c r="A1" s="809" t="s">
        <v>0</v>
      </c>
      <c r="B1" s="809" t="s">
        <v>168</v>
      </c>
      <c r="C1" s="809" t="s">
        <v>2</v>
      </c>
      <c r="D1" s="816" t="s">
        <v>198</v>
      </c>
      <c r="E1" s="809" t="s">
        <v>3</v>
      </c>
      <c r="F1" s="809" t="s">
        <v>4</v>
      </c>
      <c r="G1" s="818" t="s">
        <v>5</v>
      </c>
      <c r="H1" s="809" t="s">
        <v>6</v>
      </c>
      <c r="I1" s="809" t="s">
        <v>7</v>
      </c>
      <c r="J1" s="809" t="s">
        <v>8</v>
      </c>
      <c r="K1" s="809" t="s">
        <v>9</v>
      </c>
      <c r="L1" s="809" t="s">
        <v>10</v>
      </c>
      <c r="M1" s="823" t="s">
        <v>169</v>
      </c>
      <c r="N1" s="785" t="s">
        <v>11</v>
      </c>
      <c r="O1" s="785"/>
      <c r="P1" s="785"/>
      <c r="Q1" s="800" t="s">
        <v>12</v>
      </c>
      <c r="R1" s="800"/>
      <c r="S1" s="800"/>
      <c r="T1" s="800"/>
      <c r="U1" s="800"/>
      <c r="V1" s="800"/>
      <c r="W1" s="800"/>
      <c r="X1" s="800"/>
      <c r="Y1" s="800" t="s">
        <v>13</v>
      </c>
      <c r="Z1" s="800"/>
      <c r="AA1" s="800"/>
      <c r="AB1" s="800"/>
      <c r="AC1" s="800"/>
      <c r="AD1" s="800"/>
      <c r="AE1" s="800"/>
      <c r="AF1" s="801"/>
      <c r="AG1" s="809" t="s">
        <v>14</v>
      </c>
    </row>
    <row r="2" spans="1:33" ht="25.2" customHeight="1" x14ac:dyDescent="0.25">
      <c r="A2" s="810"/>
      <c r="B2" s="810"/>
      <c r="C2" s="810"/>
      <c r="D2" s="817"/>
      <c r="E2" s="810"/>
      <c r="F2" s="810"/>
      <c r="G2" s="819"/>
      <c r="H2" s="821"/>
      <c r="I2" s="810"/>
      <c r="J2" s="810"/>
      <c r="K2" s="810"/>
      <c r="L2" s="810"/>
      <c r="M2" s="824"/>
      <c r="N2" s="786" t="s">
        <v>15</v>
      </c>
      <c r="O2" s="786" t="s">
        <v>16</v>
      </c>
      <c r="P2" s="786" t="s">
        <v>17</v>
      </c>
      <c r="Q2" s="812" t="s">
        <v>18</v>
      </c>
      <c r="R2" s="813"/>
      <c r="S2" s="813"/>
      <c r="T2" s="813"/>
      <c r="U2" s="814" t="s">
        <v>19</v>
      </c>
      <c r="V2" s="814"/>
      <c r="W2" s="814"/>
      <c r="X2" s="815"/>
      <c r="Y2" s="812" t="s">
        <v>18</v>
      </c>
      <c r="Z2" s="813"/>
      <c r="AA2" s="813"/>
      <c r="AB2" s="813"/>
      <c r="AC2" s="814" t="s">
        <v>19</v>
      </c>
      <c r="AD2" s="814"/>
      <c r="AE2" s="814"/>
      <c r="AF2" s="814"/>
      <c r="AG2" s="810"/>
    </row>
    <row r="3" spans="1:33" ht="25.2" customHeight="1" x14ac:dyDescent="0.25">
      <c r="A3" s="811"/>
      <c r="B3" s="811"/>
      <c r="C3" s="811"/>
      <c r="D3" s="817"/>
      <c r="E3" s="811"/>
      <c r="F3" s="811"/>
      <c r="G3" s="820"/>
      <c r="H3" s="822"/>
      <c r="I3" s="811"/>
      <c r="J3" s="811"/>
      <c r="K3" s="811"/>
      <c r="L3" s="811"/>
      <c r="M3" s="825"/>
      <c r="N3" s="786"/>
      <c r="O3" s="786"/>
      <c r="P3" s="786"/>
      <c r="Q3" s="337" t="s">
        <v>170</v>
      </c>
      <c r="R3" s="338" t="s">
        <v>21</v>
      </c>
      <c r="S3" s="338" t="s">
        <v>22</v>
      </c>
      <c r="T3" s="338" t="s">
        <v>23</v>
      </c>
      <c r="U3" s="339" t="s">
        <v>20</v>
      </c>
      <c r="V3" s="339" t="s">
        <v>21</v>
      </c>
      <c r="W3" s="339" t="s">
        <v>22</v>
      </c>
      <c r="X3" s="340" t="s">
        <v>23</v>
      </c>
      <c r="Y3" s="337" t="s">
        <v>170</v>
      </c>
      <c r="Z3" s="338" t="s">
        <v>21</v>
      </c>
      <c r="AA3" s="338" t="s">
        <v>22</v>
      </c>
      <c r="AB3" s="338" t="s">
        <v>23</v>
      </c>
      <c r="AC3" s="339" t="s">
        <v>20</v>
      </c>
      <c r="AD3" s="339" t="s">
        <v>21</v>
      </c>
      <c r="AE3" s="339" t="s">
        <v>22</v>
      </c>
      <c r="AF3" s="339" t="s">
        <v>23</v>
      </c>
      <c r="AG3" s="811"/>
    </row>
    <row r="4" spans="1:33" hidden="1" x14ac:dyDescent="0.25">
      <c r="A4" s="341"/>
      <c r="B4" s="341"/>
      <c r="C4" s="342" t="s">
        <v>171</v>
      </c>
      <c r="D4" s="343" t="s">
        <v>24</v>
      </c>
      <c r="E4" s="341"/>
      <c r="F4" s="341"/>
      <c r="G4" s="344"/>
      <c r="H4" s="341"/>
      <c r="I4" s="344"/>
      <c r="J4" s="344"/>
      <c r="K4" s="344"/>
      <c r="L4" s="344"/>
      <c r="M4" s="345"/>
      <c r="N4" s="346"/>
      <c r="O4" s="344"/>
      <c r="P4" s="345"/>
      <c r="Q4" s="347"/>
      <c r="R4" s="348"/>
      <c r="S4" s="348"/>
      <c r="T4" s="348"/>
      <c r="U4" s="349"/>
      <c r="V4" s="348"/>
      <c r="W4" s="348"/>
      <c r="X4" s="348"/>
      <c r="Y4" s="349"/>
      <c r="Z4" s="348"/>
      <c r="AA4" s="348"/>
      <c r="AB4" s="348"/>
      <c r="AC4" s="349"/>
      <c r="AD4" s="348"/>
      <c r="AE4" s="348"/>
      <c r="AF4" s="348"/>
      <c r="AG4" s="204"/>
    </row>
    <row r="5" spans="1:33" hidden="1" x14ac:dyDescent="0.25">
      <c r="A5" s="341"/>
      <c r="B5" s="341"/>
      <c r="C5" s="342"/>
      <c r="D5" s="344"/>
      <c r="E5" s="341"/>
      <c r="F5" s="341"/>
      <c r="G5" s="344"/>
      <c r="H5" s="341"/>
      <c r="I5" s="344"/>
      <c r="J5" s="344"/>
      <c r="K5" s="344"/>
      <c r="L5" s="344"/>
      <c r="M5" s="345"/>
      <c r="N5" s="346"/>
      <c r="O5" s="344"/>
      <c r="P5" s="345"/>
      <c r="Q5" s="347"/>
      <c r="R5" s="348"/>
      <c r="S5" s="348"/>
      <c r="T5" s="348"/>
      <c r="U5" s="349"/>
      <c r="V5" s="348"/>
      <c r="W5" s="348"/>
      <c r="X5" s="348"/>
      <c r="Y5" s="349"/>
      <c r="Z5" s="348"/>
      <c r="AA5" s="348"/>
      <c r="AB5" s="348"/>
      <c r="AC5" s="349"/>
      <c r="AD5" s="348"/>
      <c r="AE5" s="348"/>
      <c r="AF5" s="348"/>
      <c r="AG5" s="204"/>
    </row>
    <row r="6" spans="1:33" hidden="1" x14ac:dyDescent="0.25">
      <c r="A6" s="350"/>
      <c r="B6" s="350"/>
      <c r="C6" s="351" t="s">
        <v>639</v>
      </c>
      <c r="D6" s="352"/>
      <c r="E6" s="353"/>
      <c r="F6" s="353"/>
      <c r="G6" s="352"/>
      <c r="H6" s="354"/>
      <c r="I6" s="352"/>
      <c r="J6" s="352"/>
      <c r="K6" s="352"/>
      <c r="L6" s="352"/>
      <c r="M6" s="355"/>
      <c r="N6" s="356"/>
      <c r="O6" s="357"/>
      <c r="P6" s="358"/>
      <c r="Q6" s="830"/>
      <c r="R6" s="830"/>
      <c r="S6" s="830"/>
      <c r="T6" s="830"/>
      <c r="U6" s="830"/>
      <c r="V6" s="830"/>
      <c r="W6" s="830"/>
      <c r="X6" s="830"/>
      <c r="Y6" s="830"/>
      <c r="Z6" s="830"/>
      <c r="AA6" s="830"/>
      <c r="AB6" s="830"/>
      <c r="AC6" s="359"/>
      <c r="AD6" s="360"/>
      <c r="AE6" s="360"/>
      <c r="AF6" s="360"/>
      <c r="AG6" s="361"/>
    </row>
    <row r="7" spans="1:33" hidden="1" x14ac:dyDescent="0.25">
      <c r="A7" s="350"/>
      <c r="B7" s="350"/>
      <c r="C7" s="351" t="s">
        <v>640</v>
      </c>
      <c r="D7" s="352"/>
      <c r="E7" s="353"/>
      <c r="F7" s="353"/>
      <c r="G7" s="352"/>
      <c r="H7" s="354"/>
      <c r="I7" s="352"/>
      <c r="J7" s="352"/>
      <c r="K7" s="352"/>
      <c r="L7" s="352"/>
      <c r="M7" s="355"/>
      <c r="N7" s="356"/>
      <c r="O7" s="357"/>
      <c r="P7" s="358"/>
      <c r="Q7" s="362"/>
      <c r="R7" s="363"/>
      <c r="S7" s="363"/>
      <c r="T7" s="363"/>
      <c r="U7" s="364"/>
      <c r="V7" s="365"/>
      <c r="W7" s="365"/>
      <c r="X7" s="365"/>
      <c r="Y7" s="366"/>
      <c r="Z7" s="363"/>
      <c r="AA7" s="363"/>
      <c r="AB7" s="363"/>
      <c r="AC7" s="364"/>
      <c r="AD7" s="365"/>
      <c r="AE7" s="365"/>
      <c r="AF7" s="367"/>
      <c r="AG7" s="361"/>
    </row>
    <row r="8" spans="1:33" hidden="1" x14ac:dyDescent="0.25">
      <c r="A8" s="350"/>
      <c r="B8" s="350"/>
      <c r="C8" s="351" t="s">
        <v>641</v>
      </c>
      <c r="D8" s="352"/>
      <c r="E8" s="353"/>
      <c r="F8" s="353"/>
      <c r="G8" s="352"/>
      <c r="H8" s="354"/>
      <c r="I8" s="352"/>
      <c r="J8" s="368" t="s">
        <v>172</v>
      </c>
      <c r="K8" s="352"/>
      <c r="L8" s="368"/>
      <c r="M8" s="355"/>
      <c r="N8" s="356"/>
      <c r="O8" s="357"/>
      <c r="P8" s="358"/>
      <c r="Q8" s="362"/>
      <c r="R8" s="363"/>
      <c r="S8" s="363"/>
      <c r="T8" s="363"/>
      <c r="U8" s="364"/>
      <c r="V8" s="365"/>
      <c r="W8" s="365"/>
      <c r="X8" s="365"/>
      <c r="Y8" s="366"/>
      <c r="Z8" s="363"/>
      <c r="AA8" s="363"/>
      <c r="AB8" s="363"/>
      <c r="AC8" s="364"/>
      <c r="AD8" s="365"/>
      <c r="AE8" s="365"/>
      <c r="AF8" s="367"/>
      <c r="AG8" s="361"/>
    </row>
    <row r="9" spans="1:33" hidden="1" x14ac:dyDescent="0.25">
      <c r="A9" s="350"/>
      <c r="B9" s="350"/>
      <c r="C9" s="369" t="s">
        <v>642</v>
      </c>
      <c r="D9" s="352"/>
      <c r="E9" s="353"/>
      <c r="F9" s="353"/>
      <c r="G9" s="352"/>
      <c r="H9" s="354"/>
      <c r="I9" s="352"/>
      <c r="J9" s="370" t="s">
        <v>174</v>
      </c>
      <c r="K9" s="352"/>
      <c r="L9" s="370"/>
      <c r="M9" s="355"/>
      <c r="N9" s="371">
        <v>6</v>
      </c>
      <c r="O9" s="372">
        <v>12</v>
      </c>
      <c r="P9" s="358"/>
      <c r="Q9" s="362"/>
      <c r="R9" s="363"/>
      <c r="S9" s="363"/>
      <c r="T9" s="363"/>
      <c r="U9" s="364"/>
      <c r="V9" s="365"/>
      <c r="W9" s="365"/>
      <c r="X9" s="365"/>
      <c r="Y9" s="366"/>
      <c r="Z9" s="363"/>
      <c r="AA9" s="363"/>
      <c r="AB9" s="363"/>
      <c r="AC9" s="364"/>
      <c r="AD9" s="365"/>
      <c r="AE9" s="365"/>
      <c r="AF9" s="367"/>
      <c r="AG9" s="361"/>
    </row>
    <row r="10" spans="1:33" hidden="1" x14ac:dyDescent="0.25">
      <c r="A10" s="350"/>
      <c r="B10" s="350"/>
      <c r="C10" s="369" t="s">
        <v>643</v>
      </c>
      <c r="D10" s="352"/>
      <c r="E10" s="353"/>
      <c r="F10" s="353"/>
      <c r="G10" s="352"/>
      <c r="H10" s="354"/>
      <c r="I10" s="352"/>
      <c r="J10" s="370" t="s">
        <v>174</v>
      </c>
      <c r="K10" s="352"/>
      <c r="L10" s="370"/>
      <c r="M10" s="355"/>
      <c r="N10" s="371">
        <v>6</v>
      </c>
      <c r="O10" s="372">
        <v>12</v>
      </c>
      <c r="P10" s="358"/>
      <c r="Q10" s="362"/>
      <c r="R10" s="363"/>
      <c r="S10" s="363"/>
      <c r="T10" s="363"/>
      <c r="U10" s="364"/>
      <c r="V10" s="365"/>
      <c r="W10" s="365"/>
      <c r="X10" s="365"/>
      <c r="Y10" s="366"/>
      <c r="Z10" s="363"/>
      <c r="AA10" s="363"/>
      <c r="AB10" s="363"/>
      <c r="AC10" s="364"/>
      <c r="AD10" s="365"/>
      <c r="AE10" s="365"/>
      <c r="AF10" s="367"/>
      <c r="AG10" s="361"/>
    </row>
    <row r="11" spans="1:33" hidden="1" x14ac:dyDescent="0.25">
      <c r="A11" s="350"/>
      <c r="B11" s="350"/>
      <c r="C11" s="369" t="s">
        <v>644</v>
      </c>
      <c r="D11" s="352"/>
      <c r="E11" s="353"/>
      <c r="F11" s="353"/>
      <c r="G11" s="352"/>
      <c r="H11" s="354"/>
      <c r="I11" s="352"/>
      <c r="J11" s="370" t="s">
        <v>174</v>
      </c>
      <c r="K11" s="352"/>
      <c r="L11" s="370"/>
      <c r="M11" s="355"/>
      <c r="N11" s="371">
        <v>6</v>
      </c>
      <c r="O11" s="372">
        <v>12</v>
      </c>
      <c r="P11" s="358"/>
      <c r="Q11" s="362"/>
      <c r="R11" s="363"/>
      <c r="S11" s="363"/>
      <c r="T11" s="363"/>
      <c r="U11" s="364"/>
      <c r="V11" s="365"/>
      <c r="W11" s="365"/>
      <c r="X11" s="365"/>
      <c r="Y11" s="366"/>
      <c r="Z11" s="363"/>
      <c r="AA11" s="363"/>
      <c r="AB11" s="363"/>
      <c r="AC11" s="364"/>
      <c r="AD11" s="365"/>
      <c r="AE11" s="365"/>
      <c r="AF11" s="367"/>
      <c r="AG11" s="361"/>
    </row>
    <row r="12" spans="1:33" ht="26.4" hidden="1" x14ac:dyDescent="0.25">
      <c r="A12" s="350"/>
      <c r="B12" s="350"/>
      <c r="C12" s="351" t="s">
        <v>645</v>
      </c>
      <c r="D12" s="352"/>
      <c r="E12" s="353"/>
      <c r="F12" s="353"/>
      <c r="G12" s="352"/>
      <c r="H12" s="354"/>
      <c r="I12" s="352"/>
      <c r="J12" s="352"/>
      <c r="K12" s="352"/>
      <c r="L12" s="352"/>
      <c r="M12" s="355"/>
      <c r="N12" s="356"/>
      <c r="O12" s="357"/>
      <c r="P12" s="358"/>
      <c r="Q12" s="362"/>
      <c r="R12" s="363"/>
      <c r="S12" s="363"/>
      <c r="T12" s="363"/>
      <c r="U12" s="364"/>
      <c r="V12" s="365"/>
      <c r="W12" s="365"/>
      <c r="X12" s="365"/>
      <c r="Y12" s="366"/>
      <c r="Z12" s="363"/>
      <c r="AA12" s="363"/>
      <c r="AB12" s="363"/>
      <c r="AC12" s="364"/>
      <c r="AD12" s="365"/>
      <c r="AE12" s="365"/>
      <c r="AF12" s="367"/>
      <c r="AG12" s="361"/>
    </row>
    <row r="13" spans="1:33" hidden="1" x14ac:dyDescent="0.25">
      <c r="A13" s="350"/>
      <c r="B13" s="350"/>
      <c r="C13" s="351" t="s">
        <v>646</v>
      </c>
      <c r="D13" s="352"/>
      <c r="E13" s="353"/>
      <c r="F13" s="373"/>
      <c r="G13" s="352"/>
      <c r="H13" s="354"/>
      <c r="I13" s="357"/>
      <c r="J13" s="370" t="s">
        <v>172</v>
      </c>
      <c r="K13" s="357"/>
      <c r="L13" s="370"/>
      <c r="M13" s="358"/>
      <c r="N13" s="356"/>
      <c r="O13" s="357"/>
      <c r="P13" s="358"/>
      <c r="Q13" s="362"/>
      <c r="R13" s="363"/>
      <c r="S13" s="363"/>
      <c r="T13" s="363"/>
      <c r="U13" s="364"/>
      <c r="V13" s="365"/>
      <c r="W13" s="365"/>
      <c r="X13" s="365"/>
      <c r="Y13" s="366"/>
      <c r="Z13" s="363"/>
      <c r="AA13" s="363"/>
      <c r="AB13" s="363"/>
      <c r="AC13" s="364"/>
      <c r="AD13" s="365"/>
      <c r="AE13" s="365"/>
      <c r="AF13" s="367"/>
      <c r="AG13" s="361"/>
    </row>
    <row r="14" spans="1:33" hidden="1" x14ac:dyDescent="0.25">
      <c r="A14" s="350"/>
      <c r="B14" s="350"/>
      <c r="C14" s="374" t="s">
        <v>647</v>
      </c>
      <c r="D14" s="352"/>
      <c r="E14" s="353"/>
      <c r="F14" s="353"/>
      <c r="G14" s="352"/>
      <c r="H14" s="354"/>
      <c r="I14" s="352"/>
      <c r="J14" s="370" t="s">
        <v>172</v>
      </c>
      <c r="K14" s="352"/>
      <c r="L14" s="370"/>
      <c r="M14" s="355"/>
      <c r="N14" s="356"/>
      <c r="O14" s="357"/>
      <c r="P14" s="358"/>
      <c r="Q14" s="362"/>
      <c r="R14" s="363"/>
      <c r="S14" s="363"/>
      <c r="T14" s="363"/>
      <c r="U14" s="364"/>
      <c r="V14" s="365"/>
      <c r="W14" s="365"/>
      <c r="X14" s="365"/>
      <c r="Y14" s="366"/>
      <c r="Z14" s="363"/>
      <c r="AA14" s="363"/>
      <c r="AB14" s="363"/>
      <c r="AC14" s="364"/>
      <c r="AD14" s="365"/>
      <c r="AE14" s="365"/>
      <c r="AF14" s="367"/>
      <c r="AG14" s="361"/>
    </row>
    <row r="15" spans="1:33" hidden="1" x14ac:dyDescent="0.25">
      <c r="A15" s="350"/>
      <c r="B15" s="350"/>
      <c r="C15" s="369" t="s">
        <v>166</v>
      </c>
      <c r="D15" s="352"/>
      <c r="E15" s="353"/>
      <c r="F15" s="353"/>
      <c r="G15" s="352"/>
      <c r="H15" s="354"/>
      <c r="I15" s="352"/>
      <c r="J15" s="370" t="s">
        <v>174</v>
      </c>
      <c r="K15" s="352"/>
      <c r="L15" s="370"/>
      <c r="M15" s="355"/>
      <c r="N15" s="356"/>
      <c r="O15" s="372">
        <v>18</v>
      </c>
      <c r="P15" s="358"/>
      <c r="Q15" s="362"/>
      <c r="R15" s="363"/>
      <c r="S15" s="363"/>
      <c r="T15" s="363"/>
      <c r="U15" s="364"/>
      <c r="V15" s="365"/>
      <c r="W15" s="365"/>
      <c r="X15" s="365"/>
      <c r="Y15" s="366"/>
      <c r="Z15" s="363"/>
      <c r="AA15" s="363"/>
      <c r="AB15" s="363"/>
      <c r="AC15" s="364"/>
      <c r="AD15" s="365"/>
      <c r="AE15" s="365"/>
      <c r="AF15" s="367"/>
      <c r="AG15" s="361"/>
    </row>
    <row r="16" spans="1:33" hidden="1" x14ac:dyDescent="0.25">
      <c r="A16" s="350"/>
      <c r="B16" s="350"/>
      <c r="C16" s="369" t="s">
        <v>643</v>
      </c>
      <c r="D16" s="352"/>
      <c r="E16" s="353"/>
      <c r="F16" s="353"/>
      <c r="G16" s="352"/>
      <c r="H16" s="354"/>
      <c r="I16" s="352"/>
      <c r="J16" s="370" t="s">
        <v>174</v>
      </c>
      <c r="K16" s="352"/>
      <c r="L16" s="370"/>
      <c r="M16" s="355"/>
      <c r="N16" s="356"/>
      <c r="O16" s="372">
        <v>18</v>
      </c>
      <c r="P16" s="358"/>
      <c r="Q16" s="830"/>
      <c r="R16" s="830"/>
      <c r="S16" s="830"/>
      <c r="T16" s="830"/>
      <c r="U16" s="830"/>
      <c r="V16" s="830"/>
      <c r="W16" s="830"/>
      <c r="X16" s="830"/>
      <c r="Y16" s="830"/>
      <c r="Z16" s="830"/>
      <c r="AA16" s="830"/>
      <c r="AB16" s="830"/>
      <c r="AC16" s="359"/>
      <c r="AD16" s="360"/>
      <c r="AE16" s="360"/>
      <c r="AF16" s="360"/>
      <c r="AG16" s="361"/>
    </row>
    <row r="17" spans="1:33" hidden="1" x14ac:dyDescent="0.25">
      <c r="A17" s="375"/>
      <c r="B17" s="375"/>
      <c r="C17" s="369" t="s">
        <v>648</v>
      </c>
      <c r="D17" s="357"/>
      <c r="E17" s="373"/>
      <c r="F17" s="373"/>
      <c r="G17" s="357"/>
      <c r="H17" s="376"/>
      <c r="I17" s="357"/>
      <c r="J17" s="370" t="s">
        <v>174</v>
      </c>
      <c r="K17" s="357"/>
      <c r="L17" s="370"/>
      <c r="M17" s="358"/>
      <c r="N17" s="356"/>
      <c r="O17" s="372">
        <v>18</v>
      </c>
      <c r="P17" s="358"/>
      <c r="Q17" s="362"/>
      <c r="R17" s="363"/>
      <c r="S17" s="363"/>
      <c r="T17" s="363"/>
      <c r="U17" s="364"/>
      <c r="V17" s="365"/>
      <c r="W17" s="365"/>
      <c r="X17" s="365"/>
      <c r="Y17" s="366"/>
      <c r="Z17" s="363"/>
      <c r="AA17" s="363"/>
      <c r="AB17" s="363"/>
      <c r="AC17" s="364"/>
      <c r="AD17" s="365"/>
      <c r="AE17" s="365"/>
      <c r="AF17" s="367"/>
      <c r="AG17" s="361"/>
    </row>
    <row r="18" spans="1:33" hidden="1" x14ac:dyDescent="0.25">
      <c r="A18" s="350"/>
      <c r="B18" s="350"/>
      <c r="C18" s="374" t="s">
        <v>649</v>
      </c>
      <c r="D18" s="352"/>
      <c r="E18" s="353"/>
      <c r="F18" s="353"/>
      <c r="G18" s="352"/>
      <c r="H18" s="354"/>
      <c r="I18" s="352"/>
      <c r="J18" s="370" t="s">
        <v>172</v>
      </c>
      <c r="K18" s="352"/>
      <c r="L18" s="370"/>
      <c r="M18" s="355"/>
      <c r="N18" s="356"/>
      <c r="O18" s="357"/>
      <c r="P18" s="358"/>
      <c r="Q18" s="362"/>
      <c r="R18" s="363"/>
      <c r="S18" s="363"/>
      <c r="T18" s="363"/>
      <c r="U18" s="364"/>
      <c r="V18" s="365"/>
      <c r="W18" s="365"/>
      <c r="X18" s="365"/>
      <c r="Y18" s="366"/>
      <c r="Z18" s="363"/>
      <c r="AA18" s="363"/>
      <c r="AB18" s="363"/>
      <c r="AC18" s="364"/>
      <c r="AD18" s="365"/>
      <c r="AE18" s="365"/>
      <c r="AF18" s="367"/>
      <c r="AG18" s="361"/>
    </row>
    <row r="19" spans="1:33" hidden="1" x14ac:dyDescent="0.25">
      <c r="A19" s="350"/>
      <c r="B19" s="350"/>
      <c r="C19" s="369" t="s">
        <v>650</v>
      </c>
      <c r="D19" s="352"/>
      <c r="E19" s="353"/>
      <c r="F19" s="353"/>
      <c r="G19" s="352"/>
      <c r="H19" s="354"/>
      <c r="I19" s="352"/>
      <c r="J19" s="370" t="s">
        <v>174</v>
      </c>
      <c r="K19" s="352"/>
      <c r="L19" s="370"/>
      <c r="M19" s="355"/>
      <c r="N19" s="356"/>
      <c r="O19" s="372">
        <v>18</v>
      </c>
      <c r="P19" s="358"/>
      <c r="Q19" s="362"/>
      <c r="R19" s="363"/>
      <c r="S19" s="363"/>
      <c r="T19" s="363"/>
      <c r="U19" s="364"/>
      <c r="V19" s="365"/>
      <c r="W19" s="365"/>
      <c r="X19" s="365"/>
      <c r="Y19" s="366"/>
      <c r="Z19" s="363"/>
      <c r="AA19" s="363"/>
      <c r="AB19" s="363"/>
      <c r="AC19" s="364"/>
      <c r="AD19" s="365"/>
      <c r="AE19" s="365"/>
      <c r="AF19" s="367"/>
      <c r="AG19" s="361"/>
    </row>
    <row r="20" spans="1:33" hidden="1" x14ac:dyDescent="0.25">
      <c r="A20" s="350"/>
      <c r="B20" s="350"/>
      <c r="C20" s="369" t="s">
        <v>651</v>
      </c>
      <c r="D20" s="352"/>
      <c r="E20" s="353"/>
      <c r="F20" s="353"/>
      <c r="G20" s="352"/>
      <c r="H20" s="354"/>
      <c r="I20" s="352"/>
      <c r="J20" s="370" t="s">
        <v>174</v>
      </c>
      <c r="K20" s="352"/>
      <c r="L20" s="370"/>
      <c r="M20" s="355"/>
      <c r="N20" s="356"/>
      <c r="O20" s="372">
        <v>18</v>
      </c>
      <c r="P20" s="358"/>
      <c r="Q20" s="362"/>
      <c r="R20" s="363"/>
      <c r="S20" s="363"/>
      <c r="T20" s="363"/>
      <c r="U20" s="364"/>
      <c r="V20" s="365"/>
      <c r="W20" s="365"/>
      <c r="X20" s="365"/>
      <c r="Y20" s="366"/>
      <c r="Z20" s="363"/>
      <c r="AA20" s="363"/>
      <c r="AB20" s="363"/>
      <c r="AC20" s="364"/>
      <c r="AD20" s="365"/>
      <c r="AE20" s="365"/>
      <c r="AF20" s="367"/>
      <c r="AG20" s="361"/>
    </row>
    <row r="21" spans="1:33" hidden="1" x14ac:dyDescent="0.25">
      <c r="A21" s="350"/>
      <c r="B21" s="350"/>
      <c r="C21" s="377" t="s">
        <v>643</v>
      </c>
      <c r="D21" s="352"/>
      <c r="E21" s="353"/>
      <c r="F21" s="353"/>
      <c r="G21" s="352"/>
      <c r="H21" s="354"/>
      <c r="I21" s="352"/>
      <c r="J21" s="370" t="s">
        <v>174</v>
      </c>
      <c r="K21" s="352"/>
      <c r="L21" s="370"/>
      <c r="M21" s="355"/>
      <c r="N21" s="356"/>
      <c r="O21" s="372">
        <v>18</v>
      </c>
      <c r="P21" s="358"/>
      <c r="Q21" s="362"/>
      <c r="R21" s="363"/>
      <c r="S21" s="363"/>
      <c r="T21" s="363"/>
      <c r="U21" s="364"/>
      <c r="V21" s="365"/>
      <c r="W21" s="365"/>
      <c r="X21" s="365"/>
      <c r="Y21" s="366"/>
      <c r="Z21" s="363"/>
      <c r="AA21" s="363"/>
      <c r="AB21" s="363"/>
      <c r="AC21" s="364"/>
      <c r="AD21" s="365"/>
      <c r="AE21" s="365"/>
      <c r="AF21" s="367"/>
      <c r="AG21" s="361"/>
    </row>
    <row r="22" spans="1:33" hidden="1" x14ac:dyDescent="0.25">
      <c r="A22" s="350"/>
      <c r="B22" s="350"/>
      <c r="C22" s="378" t="s">
        <v>652</v>
      </c>
      <c r="D22" s="352"/>
      <c r="E22" s="353"/>
      <c r="F22" s="353"/>
      <c r="G22" s="352"/>
      <c r="H22" s="354"/>
      <c r="I22" s="352"/>
      <c r="J22" s="370" t="s">
        <v>172</v>
      </c>
      <c r="K22" s="352"/>
      <c r="L22" s="370"/>
      <c r="M22" s="355"/>
      <c r="N22" s="356"/>
      <c r="O22" s="357"/>
      <c r="P22" s="358"/>
      <c r="Q22" s="362"/>
      <c r="R22" s="363"/>
      <c r="S22" s="363"/>
      <c r="T22" s="363"/>
      <c r="U22" s="364"/>
      <c r="V22" s="365"/>
      <c r="W22" s="365"/>
      <c r="X22" s="365"/>
      <c r="Y22" s="366"/>
      <c r="Z22" s="363"/>
      <c r="AA22" s="363"/>
      <c r="AB22" s="363"/>
      <c r="AC22" s="364"/>
      <c r="AD22" s="365"/>
      <c r="AE22" s="365"/>
      <c r="AF22" s="367"/>
      <c r="AG22" s="361"/>
    </row>
    <row r="23" spans="1:33" hidden="1" x14ac:dyDescent="0.25">
      <c r="A23" s="350"/>
      <c r="B23" s="350"/>
      <c r="C23" s="377" t="s">
        <v>643</v>
      </c>
      <c r="D23" s="352"/>
      <c r="E23" s="353"/>
      <c r="F23" s="353"/>
      <c r="G23" s="352"/>
      <c r="H23" s="354"/>
      <c r="I23" s="352"/>
      <c r="J23" s="370" t="s">
        <v>174</v>
      </c>
      <c r="K23" s="352"/>
      <c r="L23" s="370"/>
      <c r="M23" s="355"/>
      <c r="N23" s="356"/>
      <c r="O23" s="372">
        <v>18</v>
      </c>
      <c r="P23" s="358"/>
      <c r="Q23" s="362"/>
      <c r="R23" s="363"/>
      <c r="S23" s="363"/>
      <c r="T23" s="363"/>
      <c r="U23" s="364"/>
      <c r="V23" s="365"/>
      <c r="W23" s="365"/>
      <c r="X23" s="365"/>
      <c r="Y23" s="366"/>
      <c r="Z23" s="363"/>
      <c r="AA23" s="363"/>
      <c r="AB23" s="363"/>
      <c r="AC23" s="364"/>
      <c r="AD23" s="365"/>
      <c r="AE23" s="365"/>
      <c r="AF23" s="367"/>
      <c r="AG23" s="361"/>
    </row>
    <row r="24" spans="1:33" hidden="1" x14ac:dyDescent="0.25">
      <c r="A24" s="375"/>
      <c r="B24" s="375"/>
      <c r="C24" s="377" t="s">
        <v>166</v>
      </c>
      <c r="D24" s="357"/>
      <c r="E24" s="373"/>
      <c r="F24" s="373"/>
      <c r="G24" s="357"/>
      <c r="H24" s="354"/>
      <c r="I24" s="357"/>
      <c r="J24" s="370" t="s">
        <v>174</v>
      </c>
      <c r="K24" s="357"/>
      <c r="L24" s="370"/>
      <c r="M24" s="358"/>
      <c r="N24" s="356"/>
      <c r="O24" s="372">
        <v>18</v>
      </c>
      <c r="P24" s="358"/>
      <c r="Q24" s="362"/>
      <c r="R24" s="363"/>
      <c r="S24" s="363"/>
      <c r="T24" s="363"/>
      <c r="U24" s="364"/>
      <c r="V24" s="365"/>
      <c r="W24" s="365"/>
      <c r="X24" s="365"/>
      <c r="Y24" s="366"/>
      <c r="Z24" s="363"/>
      <c r="AA24" s="363"/>
      <c r="AB24" s="363"/>
      <c r="AC24" s="364"/>
      <c r="AD24" s="365"/>
      <c r="AE24" s="365"/>
      <c r="AF24" s="367"/>
      <c r="AG24" s="361"/>
    </row>
    <row r="25" spans="1:33" hidden="1" x14ac:dyDescent="0.25">
      <c r="A25" s="350"/>
      <c r="B25" s="350"/>
      <c r="C25" s="377" t="s">
        <v>653</v>
      </c>
      <c r="D25" s="352"/>
      <c r="E25" s="353"/>
      <c r="F25" s="353"/>
      <c r="G25" s="352"/>
      <c r="H25" s="354"/>
      <c r="I25" s="352"/>
      <c r="J25" s="370" t="s">
        <v>174</v>
      </c>
      <c r="K25" s="352"/>
      <c r="L25" s="370"/>
      <c r="M25" s="355"/>
      <c r="N25" s="356"/>
      <c r="O25" s="372">
        <v>24</v>
      </c>
      <c r="P25" s="358"/>
      <c r="Q25" s="362"/>
      <c r="R25" s="363"/>
      <c r="S25" s="363"/>
      <c r="T25" s="363"/>
      <c r="U25" s="364"/>
      <c r="V25" s="365"/>
      <c r="W25" s="365"/>
      <c r="X25" s="365"/>
      <c r="Y25" s="366"/>
      <c r="Z25" s="363"/>
      <c r="AA25" s="363"/>
      <c r="AB25" s="363"/>
      <c r="AC25" s="364"/>
      <c r="AD25" s="365"/>
      <c r="AE25" s="365"/>
      <c r="AF25" s="367"/>
      <c r="AG25" s="361"/>
    </row>
    <row r="26" spans="1:33" hidden="1" x14ac:dyDescent="0.25">
      <c r="A26" s="375"/>
      <c r="B26" s="375"/>
      <c r="C26" s="378" t="s">
        <v>654</v>
      </c>
      <c r="D26" s="357"/>
      <c r="E26" s="373"/>
      <c r="F26" s="373"/>
      <c r="G26" s="357"/>
      <c r="H26" s="376"/>
      <c r="I26" s="357"/>
      <c r="J26" s="370" t="s">
        <v>172</v>
      </c>
      <c r="K26" s="357"/>
      <c r="L26" s="370"/>
      <c r="M26" s="358"/>
      <c r="N26" s="356"/>
      <c r="O26" s="357"/>
      <c r="P26" s="358"/>
      <c r="Q26" s="830"/>
      <c r="R26" s="830"/>
      <c r="S26" s="830"/>
      <c r="T26" s="830"/>
      <c r="U26" s="830"/>
      <c r="V26" s="830"/>
      <c r="W26" s="830"/>
      <c r="X26" s="830"/>
      <c r="Y26" s="830"/>
      <c r="Z26" s="830"/>
      <c r="AA26" s="830"/>
      <c r="AB26" s="830"/>
      <c r="AC26" s="359"/>
      <c r="AD26" s="360"/>
      <c r="AE26" s="360"/>
      <c r="AF26" s="360"/>
      <c r="AG26" s="361"/>
    </row>
    <row r="27" spans="1:33" hidden="1" x14ac:dyDescent="0.25">
      <c r="A27" s="350"/>
      <c r="B27" s="350"/>
      <c r="C27" s="377" t="s">
        <v>643</v>
      </c>
      <c r="D27" s="352"/>
      <c r="E27" s="353"/>
      <c r="F27" s="353"/>
      <c r="G27" s="352"/>
      <c r="H27" s="354"/>
      <c r="I27" s="352"/>
      <c r="J27" s="370" t="s">
        <v>174</v>
      </c>
      <c r="K27" s="352"/>
      <c r="L27" s="370"/>
      <c r="M27" s="355"/>
      <c r="N27" s="356"/>
      <c r="O27" s="372">
        <v>18</v>
      </c>
      <c r="P27" s="358"/>
      <c r="Q27" s="362"/>
      <c r="R27" s="363"/>
      <c r="S27" s="363"/>
      <c r="T27" s="363"/>
      <c r="U27" s="364"/>
      <c r="V27" s="365"/>
      <c r="W27" s="365"/>
      <c r="X27" s="365"/>
      <c r="Y27" s="366"/>
      <c r="Z27" s="363"/>
      <c r="AA27" s="363"/>
      <c r="AB27" s="363"/>
      <c r="AC27" s="364"/>
      <c r="AD27" s="365"/>
      <c r="AE27" s="365"/>
      <c r="AF27" s="367"/>
      <c r="AG27" s="361"/>
    </row>
    <row r="28" spans="1:33" hidden="1" x14ac:dyDescent="0.25">
      <c r="A28" s="350"/>
      <c r="B28" s="350"/>
      <c r="C28" s="377" t="s">
        <v>166</v>
      </c>
      <c r="D28" s="352"/>
      <c r="E28" s="353"/>
      <c r="F28" s="353"/>
      <c r="G28" s="352"/>
      <c r="H28" s="354"/>
      <c r="I28" s="352"/>
      <c r="J28" s="370" t="s">
        <v>174</v>
      </c>
      <c r="K28" s="352"/>
      <c r="L28" s="370"/>
      <c r="M28" s="355"/>
      <c r="N28" s="356"/>
      <c r="O28" s="372">
        <v>18</v>
      </c>
      <c r="P28" s="358"/>
      <c r="Q28" s="362"/>
      <c r="R28" s="363"/>
      <c r="S28" s="363"/>
      <c r="T28" s="363"/>
      <c r="U28" s="364"/>
      <c r="V28" s="365"/>
      <c r="W28" s="365"/>
      <c r="X28" s="365"/>
      <c r="Y28" s="366"/>
      <c r="Z28" s="363"/>
      <c r="AA28" s="363"/>
      <c r="AB28" s="363"/>
      <c r="AC28" s="364"/>
      <c r="AD28" s="365"/>
      <c r="AE28" s="365"/>
      <c r="AF28" s="367"/>
      <c r="AG28" s="361"/>
    </row>
    <row r="29" spans="1:33" hidden="1" x14ac:dyDescent="0.25">
      <c r="A29" s="350"/>
      <c r="B29" s="350"/>
      <c r="C29" s="377" t="s">
        <v>655</v>
      </c>
      <c r="D29" s="352"/>
      <c r="E29" s="353"/>
      <c r="F29" s="353"/>
      <c r="G29" s="352"/>
      <c r="H29" s="354"/>
      <c r="I29" s="352"/>
      <c r="J29" s="370" t="s">
        <v>174</v>
      </c>
      <c r="K29" s="352"/>
      <c r="L29" s="370"/>
      <c r="M29" s="355"/>
      <c r="N29" s="356"/>
      <c r="O29" s="372">
        <v>18</v>
      </c>
      <c r="P29" s="358"/>
      <c r="Q29" s="362"/>
      <c r="R29" s="363"/>
      <c r="S29" s="363"/>
      <c r="T29" s="363"/>
      <c r="U29" s="364"/>
      <c r="V29" s="365"/>
      <c r="W29" s="365"/>
      <c r="X29" s="365"/>
      <c r="Y29" s="366"/>
      <c r="Z29" s="363"/>
      <c r="AA29" s="363"/>
      <c r="AB29" s="363"/>
      <c r="AC29" s="364"/>
      <c r="AD29" s="365"/>
      <c r="AE29" s="365"/>
      <c r="AF29" s="367"/>
      <c r="AG29" s="361"/>
    </row>
    <row r="30" spans="1:33" hidden="1" x14ac:dyDescent="0.25">
      <c r="A30" s="350"/>
      <c r="B30" s="350"/>
      <c r="C30" s="379" t="s">
        <v>656</v>
      </c>
      <c r="D30" s="352"/>
      <c r="E30" s="353"/>
      <c r="F30" s="353"/>
      <c r="G30" s="352"/>
      <c r="H30" s="354"/>
      <c r="I30" s="352"/>
      <c r="J30" s="370" t="s">
        <v>172</v>
      </c>
      <c r="K30" s="352"/>
      <c r="L30" s="370"/>
      <c r="M30" s="355"/>
      <c r="N30" s="356"/>
      <c r="O30" s="357"/>
      <c r="P30" s="358"/>
      <c r="Q30" s="362"/>
      <c r="R30" s="363"/>
      <c r="S30" s="363"/>
      <c r="T30" s="363"/>
      <c r="U30" s="364"/>
      <c r="V30" s="365"/>
      <c r="W30" s="365"/>
      <c r="X30" s="365"/>
      <c r="Y30" s="366"/>
      <c r="Z30" s="363"/>
      <c r="AA30" s="363"/>
      <c r="AB30" s="363"/>
      <c r="AC30" s="364"/>
      <c r="AD30" s="365"/>
      <c r="AE30" s="365"/>
      <c r="AF30" s="367"/>
      <c r="AG30" s="361"/>
    </row>
    <row r="31" spans="1:33" hidden="1" x14ac:dyDescent="0.25">
      <c r="A31" s="350"/>
      <c r="B31" s="350"/>
      <c r="C31" s="378" t="s">
        <v>657</v>
      </c>
      <c r="D31" s="352"/>
      <c r="E31" s="353"/>
      <c r="F31" s="373"/>
      <c r="G31" s="352"/>
      <c r="H31" s="354"/>
      <c r="I31" s="357"/>
      <c r="J31" s="370" t="s">
        <v>174</v>
      </c>
      <c r="K31" s="357"/>
      <c r="L31" s="370"/>
      <c r="M31" s="358"/>
      <c r="N31" s="356"/>
      <c r="O31" s="357"/>
      <c r="P31" s="358"/>
      <c r="Q31" s="362"/>
      <c r="R31" s="363"/>
      <c r="S31" s="363"/>
      <c r="T31" s="363"/>
      <c r="U31" s="364"/>
      <c r="V31" s="365"/>
      <c r="W31" s="365"/>
      <c r="X31" s="365"/>
      <c r="Y31" s="366"/>
      <c r="Z31" s="363"/>
      <c r="AA31" s="363"/>
      <c r="AB31" s="363"/>
      <c r="AC31" s="364"/>
      <c r="AD31" s="365"/>
      <c r="AE31" s="365"/>
      <c r="AF31" s="367"/>
      <c r="AG31" s="361"/>
    </row>
    <row r="32" spans="1:33" hidden="1" x14ac:dyDescent="0.25">
      <c r="A32" s="350"/>
      <c r="B32" s="350"/>
      <c r="C32" s="377" t="s">
        <v>658</v>
      </c>
      <c r="D32" s="352"/>
      <c r="E32" s="373"/>
      <c r="F32" s="353"/>
      <c r="G32" s="352"/>
      <c r="H32" s="354"/>
      <c r="I32" s="352"/>
      <c r="J32" s="370" t="s">
        <v>174</v>
      </c>
      <c r="K32" s="352"/>
      <c r="L32" s="370"/>
      <c r="M32" s="355"/>
      <c r="N32" s="356"/>
      <c r="O32" s="357">
        <v>18</v>
      </c>
      <c r="P32" s="358"/>
      <c r="Q32" s="362"/>
      <c r="R32" s="363"/>
      <c r="S32" s="363"/>
      <c r="T32" s="363"/>
      <c r="U32" s="364"/>
      <c r="V32" s="365"/>
      <c r="W32" s="365"/>
      <c r="X32" s="365"/>
      <c r="Y32" s="366"/>
      <c r="Z32" s="363"/>
      <c r="AA32" s="363"/>
      <c r="AB32" s="363"/>
      <c r="AC32" s="364"/>
      <c r="AD32" s="365"/>
      <c r="AE32" s="365"/>
      <c r="AF32" s="367"/>
      <c r="AG32" s="361"/>
    </row>
    <row r="33" spans="1:33" hidden="1" x14ac:dyDescent="0.25">
      <c r="A33" s="350"/>
      <c r="B33" s="350"/>
      <c r="C33" s="378" t="s">
        <v>646</v>
      </c>
      <c r="D33" s="352"/>
      <c r="E33" s="373"/>
      <c r="F33" s="353"/>
      <c r="G33" s="352"/>
      <c r="H33" s="354"/>
      <c r="I33" s="352"/>
      <c r="J33" s="370" t="s">
        <v>174</v>
      </c>
      <c r="K33" s="352"/>
      <c r="L33" s="370"/>
      <c r="M33" s="355"/>
      <c r="N33" s="356"/>
      <c r="O33" s="357"/>
      <c r="P33" s="358"/>
      <c r="Q33" s="362"/>
      <c r="R33" s="363"/>
      <c r="S33" s="363"/>
      <c r="T33" s="363"/>
      <c r="U33" s="364"/>
      <c r="V33" s="365"/>
      <c r="W33" s="365"/>
      <c r="X33" s="365"/>
      <c r="Y33" s="366"/>
      <c r="Z33" s="363"/>
      <c r="AA33" s="363"/>
      <c r="AB33" s="363"/>
      <c r="AC33" s="364"/>
      <c r="AD33" s="365"/>
      <c r="AE33" s="365"/>
      <c r="AF33" s="367"/>
      <c r="AG33" s="361"/>
    </row>
    <row r="34" spans="1:33" hidden="1" x14ac:dyDescent="0.25">
      <c r="A34" s="350"/>
      <c r="B34" s="350"/>
      <c r="C34" s="377" t="s">
        <v>659</v>
      </c>
      <c r="D34" s="352"/>
      <c r="E34" s="373"/>
      <c r="F34" s="353"/>
      <c r="G34" s="352"/>
      <c r="H34" s="354"/>
      <c r="I34" s="352"/>
      <c r="J34" s="370" t="s">
        <v>174</v>
      </c>
      <c r="K34" s="352"/>
      <c r="L34" s="370"/>
      <c r="M34" s="355"/>
      <c r="N34" s="371"/>
      <c r="O34" s="372">
        <v>18</v>
      </c>
      <c r="P34" s="358"/>
      <c r="Q34" s="362"/>
      <c r="R34" s="363"/>
      <c r="S34" s="363"/>
      <c r="T34" s="363"/>
      <c r="U34" s="364"/>
      <c r="V34" s="365"/>
      <c r="W34" s="365"/>
      <c r="X34" s="365"/>
      <c r="Y34" s="366"/>
      <c r="Z34" s="363"/>
      <c r="AA34" s="363"/>
      <c r="AB34" s="363"/>
      <c r="AC34" s="364"/>
      <c r="AD34" s="365"/>
      <c r="AE34" s="365"/>
      <c r="AF34" s="367"/>
      <c r="AG34" s="361"/>
    </row>
    <row r="35" spans="1:33" hidden="1" x14ac:dyDescent="0.25">
      <c r="A35" s="350"/>
      <c r="B35" s="350"/>
      <c r="C35" s="377" t="s">
        <v>660</v>
      </c>
      <c r="D35" s="352"/>
      <c r="E35" s="373"/>
      <c r="F35" s="353"/>
      <c r="G35" s="352"/>
      <c r="H35" s="376"/>
      <c r="I35" s="352"/>
      <c r="J35" s="370" t="s">
        <v>174</v>
      </c>
      <c r="K35" s="352"/>
      <c r="L35" s="370"/>
      <c r="M35" s="355"/>
      <c r="N35" s="371"/>
      <c r="O35" s="372">
        <v>18</v>
      </c>
      <c r="P35" s="358"/>
      <c r="Q35" s="362"/>
      <c r="R35" s="363"/>
      <c r="S35" s="363"/>
      <c r="T35" s="363"/>
      <c r="U35" s="364"/>
      <c r="V35" s="365"/>
      <c r="W35" s="365"/>
      <c r="X35" s="365"/>
      <c r="Y35" s="366"/>
      <c r="Z35" s="363"/>
      <c r="AA35" s="363"/>
      <c r="AB35" s="363"/>
      <c r="AC35" s="364"/>
      <c r="AD35" s="365"/>
      <c r="AE35" s="365"/>
      <c r="AF35" s="367"/>
      <c r="AG35" s="361"/>
    </row>
    <row r="36" spans="1:33" hidden="1" x14ac:dyDescent="0.25">
      <c r="A36" s="350"/>
      <c r="B36" s="350"/>
      <c r="C36" s="377" t="s">
        <v>661</v>
      </c>
      <c r="D36" s="352"/>
      <c r="E36" s="353"/>
      <c r="F36" s="353"/>
      <c r="G36" s="352"/>
      <c r="H36" s="354"/>
      <c r="I36" s="352"/>
      <c r="J36" s="370" t="s">
        <v>174</v>
      </c>
      <c r="K36" s="352"/>
      <c r="L36" s="370"/>
      <c r="M36" s="355"/>
      <c r="N36" s="371">
        <v>18</v>
      </c>
      <c r="O36" s="372"/>
      <c r="P36" s="358"/>
      <c r="Q36" s="830"/>
      <c r="R36" s="830"/>
      <c r="S36" s="830"/>
      <c r="T36" s="830"/>
      <c r="U36" s="830"/>
      <c r="V36" s="830"/>
      <c r="W36" s="830"/>
      <c r="X36" s="830"/>
      <c r="Y36" s="830"/>
      <c r="Z36" s="830"/>
      <c r="AA36" s="830"/>
      <c r="AB36" s="830"/>
      <c r="AC36" s="359"/>
      <c r="AD36" s="360"/>
      <c r="AE36" s="360"/>
      <c r="AF36" s="360"/>
      <c r="AG36" s="361"/>
    </row>
    <row r="37" spans="1:33" hidden="1" x14ac:dyDescent="0.25">
      <c r="A37" s="375"/>
      <c r="B37" s="375"/>
      <c r="C37" s="377" t="s">
        <v>662</v>
      </c>
      <c r="D37" s="357"/>
      <c r="E37" s="353"/>
      <c r="F37" s="353"/>
      <c r="G37" s="352"/>
      <c r="H37" s="354"/>
      <c r="I37" s="357"/>
      <c r="J37" s="370" t="s">
        <v>174</v>
      </c>
      <c r="K37" s="357"/>
      <c r="L37" s="370"/>
      <c r="M37" s="358"/>
      <c r="N37" s="371">
        <v>18</v>
      </c>
      <c r="O37" s="372"/>
      <c r="P37" s="358"/>
      <c r="Q37" s="362"/>
      <c r="R37" s="363"/>
      <c r="S37" s="363"/>
      <c r="T37" s="363"/>
      <c r="U37" s="364"/>
      <c r="V37" s="365"/>
      <c r="W37" s="365"/>
      <c r="X37" s="365"/>
      <c r="Y37" s="366"/>
      <c r="Z37" s="363"/>
      <c r="AA37" s="363"/>
      <c r="AB37" s="363"/>
      <c r="AC37" s="364"/>
      <c r="AD37" s="365"/>
      <c r="AE37" s="365"/>
      <c r="AF37" s="367"/>
      <c r="AG37" s="361"/>
    </row>
    <row r="38" spans="1:33" hidden="1" x14ac:dyDescent="0.25">
      <c r="A38" s="350"/>
      <c r="B38" s="350"/>
      <c r="C38" s="378" t="s">
        <v>663</v>
      </c>
      <c r="D38" s="352"/>
      <c r="E38" s="373"/>
      <c r="F38" s="373"/>
      <c r="G38" s="357"/>
      <c r="H38" s="354"/>
      <c r="I38" s="352"/>
      <c r="J38" s="370" t="s">
        <v>174</v>
      </c>
      <c r="K38" s="352"/>
      <c r="L38" s="370"/>
      <c r="M38" s="355"/>
      <c r="N38" s="356"/>
      <c r="O38" s="357"/>
      <c r="P38" s="358"/>
      <c r="Q38" s="362"/>
      <c r="R38" s="363"/>
      <c r="S38" s="363"/>
      <c r="T38" s="363"/>
      <c r="U38" s="364"/>
      <c r="V38" s="365"/>
      <c r="W38" s="365"/>
      <c r="X38" s="365"/>
      <c r="Y38" s="366"/>
      <c r="Z38" s="380"/>
      <c r="AA38" s="380"/>
      <c r="AB38" s="380"/>
      <c r="AC38" s="381"/>
      <c r="AD38" s="380"/>
      <c r="AE38" s="380"/>
      <c r="AF38" s="382"/>
      <c r="AG38" s="361"/>
    </row>
    <row r="39" spans="1:33" hidden="1" x14ac:dyDescent="0.25">
      <c r="A39" s="383"/>
      <c r="B39" s="383"/>
      <c r="C39" s="377" t="s">
        <v>664</v>
      </c>
      <c r="D39" s="384"/>
      <c r="E39" s="385"/>
      <c r="F39" s="385"/>
      <c r="G39" s="386"/>
      <c r="H39" s="387"/>
      <c r="I39" s="388"/>
      <c r="J39" s="370" t="s">
        <v>174</v>
      </c>
      <c r="K39" s="388"/>
      <c r="L39" s="370"/>
      <c r="M39" s="389"/>
      <c r="N39" s="390"/>
      <c r="O39" s="372">
        <v>18</v>
      </c>
      <c r="P39" s="391"/>
      <c r="Q39" s="362"/>
      <c r="R39" s="363"/>
      <c r="S39" s="363"/>
      <c r="T39" s="363"/>
      <c r="U39" s="364"/>
      <c r="V39" s="365"/>
      <c r="W39" s="365"/>
      <c r="X39" s="365"/>
      <c r="Y39" s="366"/>
      <c r="Z39" s="363"/>
      <c r="AA39" s="363"/>
      <c r="AB39" s="363"/>
      <c r="AC39" s="364"/>
      <c r="AD39" s="365"/>
      <c r="AE39" s="365"/>
      <c r="AF39" s="367"/>
      <c r="AG39" s="361"/>
    </row>
    <row r="40" spans="1:33" hidden="1" x14ac:dyDescent="0.25">
      <c r="A40" s="350"/>
      <c r="B40" s="350"/>
      <c r="C40" s="377" t="s">
        <v>66</v>
      </c>
      <c r="D40" s="352"/>
      <c r="E40" s="353"/>
      <c r="F40" s="353"/>
      <c r="G40" s="352"/>
      <c r="H40" s="354"/>
      <c r="I40" s="352"/>
      <c r="J40" s="370" t="s">
        <v>174</v>
      </c>
      <c r="K40" s="352"/>
      <c r="L40" s="370"/>
      <c r="M40" s="355"/>
      <c r="N40" s="356"/>
      <c r="O40" s="372">
        <v>18</v>
      </c>
      <c r="P40" s="358"/>
      <c r="Q40" s="362"/>
      <c r="R40" s="363"/>
      <c r="S40" s="363"/>
      <c r="T40" s="363"/>
      <c r="U40" s="364"/>
      <c r="V40" s="365"/>
      <c r="W40" s="365"/>
      <c r="X40" s="365"/>
      <c r="Y40" s="366"/>
      <c r="Z40" s="380"/>
      <c r="AA40" s="380"/>
      <c r="AB40" s="380"/>
      <c r="AC40" s="381"/>
      <c r="AD40" s="380"/>
      <c r="AE40" s="380"/>
      <c r="AF40" s="382"/>
      <c r="AG40" s="361"/>
    </row>
    <row r="41" spans="1:33" hidden="1" x14ac:dyDescent="0.25">
      <c r="A41" s="350"/>
      <c r="B41" s="350"/>
      <c r="C41" s="377" t="s">
        <v>665</v>
      </c>
      <c r="D41" s="352"/>
      <c r="E41" s="353"/>
      <c r="F41" s="373"/>
      <c r="G41" s="352"/>
      <c r="H41" s="354"/>
      <c r="I41" s="357"/>
      <c r="J41" s="370" t="s">
        <v>174</v>
      </c>
      <c r="K41" s="357"/>
      <c r="L41" s="370"/>
      <c r="M41" s="358"/>
      <c r="N41" s="356"/>
      <c r="O41" s="372">
        <v>18</v>
      </c>
      <c r="P41" s="358"/>
      <c r="Q41" s="362"/>
      <c r="R41" s="363"/>
      <c r="S41" s="363"/>
      <c r="T41" s="363"/>
      <c r="U41" s="364"/>
      <c r="V41" s="365"/>
      <c r="W41" s="365"/>
      <c r="X41" s="365"/>
      <c r="Y41" s="366"/>
      <c r="Z41" s="380"/>
      <c r="AA41" s="380"/>
      <c r="AB41" s="380"/>
      <c r="AC41" s="381"/>
      <c r="AD41" s="380"/>
      <c r="AE41" s="380"/>
      <c r="AF41" s="382"/>
      <c r="AG41" s="361"/>
    </row>
    <row r="42" spans="1:33" hidden="1" x14ac:dyDescent="0.25">
      <c r="A42" s="350"/>
      <c r="B42" s="350"/>
      <c r="C42" s="377" t="s">
        <v>666</v>
      </c>
      <c r="D42" s="352"/>
      <c r="E42" s="373"/>
      <c r="F42" s="353"/>
      <c r="G42" s="352"/>
      <c r="H42" s="354"/>
      <c r="I42" s="352"/>
      <c r="J42" s="370" t="s">
        <v>174</v>
      </c>
      <c r="K42" s="352"/>
      <c r="L42" s="370"/>
      <c r="M42" s="355"/>
      <c r="N42" s="356"/>
      <c r="O42" s="372">
        <v>18</v>
      </c>
      <c r="P42" s="358"/>
      <c r="Q42" s="13"/>
      <c r="T42" s="12"/>
      <c r="U42" s="13"/>
      <c r="X42" s="12"/>
      <c r="Y42" s="13"/>
      <c r="AB42" s="12"/>
      <c r="AC42" s="13"/>
      <c r="AF42" s="12"/>
      <c r="AG42" s="361"/>
    </row>
    <row r="43" spans="1:33" hidden="1" x14ac:dyDescent="0.25">
      <c r="A43" s="350"/>
      <c r="B43" s="350"/>
      <c r="C43" s="379" t="s">
        <v>667</v>
      </c>
      <c r="D43" s="352"/>
      <c r="E43" s="373"/>
      <c r="F43" s="353"/>
      <c r="G43" s="352"/>
      <c r="H43" s="354"/>
      <c r="I43" s="352"/>
      <c r="J43" s="370" t="s">
        <v>172</v>
      </c>
      <c r="K43" s="352"/>
      <c r="L43" s="370"/>
      <c r="M43" s="355"/>
      <c r="N43" s="356"/>
      <c r="O43" s="357"/>
      <c r="P43" s="358"/>
      <c r="Q43" s="13"/>
      <c r="T43" s="12"/>
      <c r="U43" s="13"/>
      <c r="X43" s="12"/>
      <c r="Y43" s="13"/>
      <c r="AB43" s="12"/>
      <c r="AC43" s="13"/>
      <c r="AF43" s="12"/>
      <c r="AG43" s="361"/>
    </row>
    <row r="44" spans="1:33" hidden="1" x14ac:dyDescent="0.25">
      <c r="A44" s="350"/>
      <c r="B44" s="350"/>
      <c r="C44" s="377" t="s">
        <v>668</v>
      </c>
      <c r="D44" s="352"/>
      <c r="E44" s="373"/>
      <c r="F44" s="353"/>
      <c r="G44" s="352"/>
      <c r="H44" s="354"/>
      <c r="I44" s="352"/>
      <c r="J44" s="370" t="s">
        <v>173</v>
      </c>
      <c r="K44" s="352"/>
      <c r="L44" s="370"/>
      <c r="M44" s="355"/>
      <c r="N44" s="356"/>
      <c r="O44" s="372">
        <v>24</v>
      </c>
      <c r="P44" s="358"/>
      <c r="Q44" s="13"/>
      <c r="T44" s="12"/>
      <c r="U44" s="13"/>
      <c r="X44" s="12"/>
      <c r="Y44" s="13"/>
      <c r="AB44" s="12"/>
      <c r="AC44" s="13"/>
      <c r="AF44" s="12"/>
      <c r="AG44" s="361"/>
    </row>
    <row r="45" spans="1:33" hidden="1" x14ac:dyDescent="0.25">
      <c r="A45" s="350"/>
      <c r="B45" s="350"/>
      <c r="C45" s="377" t="s">
        <v>93</v>
      </c>
      <c r="D45" s="352"/>
      <c r="E45" s="373"/>
      <c r="F45" s="353"/>
      <c r="G45" s="352"/>
      <c r="H45" s="376"/>
      <c r="I45" s="352"/>
      <c r="J45" s="370" t="s">
        <v>173</v>
      </c>
      <c r="K45" s="352"/>
      <c r="L45" s="370"/>
      <c r="M45" s="355"/>
      <c r="N45" s="356">
        <v>18</v>
      </c>
      <c r="O45" s="357"/>
      <c r="P45" s="358"/>
      <c r="Q45" s="13"/>
      <c r="T45" s="12"/>
      <c r="U45" s="13"/>
      <c r="X45" s="12"/>
      <c r="Y45" s="13"/>
      <c r="AB45" s="12"/>
      <c r="AC45" s="13"/>
      <c r="AF45" s="12"/>
      <c r="AG45" s="361"/>
    </row>
    <row r="46" spans="1:33" hidden="1" x14ac:dyDescent="0.25">
      <c r="A46" s="350"/>
      <c r="B46" s="350"/>
      <c r="C46" s="379" t="s">
        <v>669</v>
      </c>
      <c r="D46" s="352"/>
      <c r="E46" s="353"/>
      <c r="F46" s="353"/>
      <c r="G46" s="352"/>
      <c r="H46" s="354"/>
      <c r="I46" s="352"/>
      <c r="J46" s="370" t="s">
        <v>172</v>
      </c>
      <c r="K46" s="352"/>
      <c r="L46" s="370"/>
      <c r="M46" s="355"/>
      <c r="N46" s="356"/>
      <c r="O46" s="357"/>
      <c r="P46" s="358"/>
      <c r="Q46" s="13"/>
      <c r="T46" s="12"/>
      <c r="U46" s="13"/>
      <c r="X46" s="12"/>
      <c r="Y46" s="13"/>
      <c r="AB46" s="12"/>
      <c r="AC46" s="13"/>
      <c r="AF46" s="12"/>
      <c r="AG46" s="361"/>
    </row>
    <row r="47" spans="1:33" hidden="1" x14ac:dyDescent="0.25">
      <c r="A47" s="375"/>
      <c r="B47" s="375"/>
      <c r="C47" s="378" t="s">
        <v>670</v>
      </c>
      <c r="D47" s="357"/>
      <c r="E47" s="353"/>
      <c r="F47" s="353"/>
      <c r="G47" s="352"/>
      <c r="H47" s="354"/>
      <c r="I47" s="357"/>
      <c r="J47" s="370" t="s">
        <v>165</v>
      </c>
      <c r="K47" s="357"/>
      <c r="L47" s="370"/>
      <c r="M47" s="358"/>
      <c r="N47" s="356"/>
      <c r="O47" s="357"/>
      <c r="P47" s="358"/>
      <c r="Q47" s="13"/>
      <c r="T47" s="12"/>
      <c r="U47" s="13"/>
      <c r="X47" s="12"/>
      <c r="Y47" s="13"/>
      <c r="AB47" s="12"/>
      <c r="AC47" s="13"/>
      <c r="AF47" s="12"/>
      <c r="AG47" s="361"/>
    </row>
    <row r="48" spans="1:33" hidden="1" x14ac:dyDescent="0.25">
      <c r="A48" s="350"/>
      <c r="B48" s="350"/>
      <c r="C48" s="377" t="s">
        <v>671</v>
      </c>
      <c r="D48" s="352"/>
      <c r="E48" s="373"/>
      <c r="F48" s="373"/>
      <c r="G48" s="357"/>
      <c r="H48" s="354"/>
      <c r="I48" s="352"/>
      <c r="J48" s="370" t="s">
        <v>173</v>
      </c>
      <c r="K48" s="352"/>
      <c r="L48" s="370"/>
      <c r="M48" s="355"/>
      <c r="N48" s="356"/>
      <c r="O48" s="372">
        <v>18</v>
      </c>
      <c r="P48" s="358"/>
      <c r="Q48" s="13"/>
      <c r="T48" s="12"/>
      <c r="U48" s="13"/>
      <c r="X48" s="12"/>
      <c r="Y48" s="13"/>
      <c r="AB48" s="12"/>
      <c r="AC48" s="13"/>
      <c r="AF48" s="12"/>
      <c r="AG48" s="361"/>
    </row>
    <row r="49" spans="1:33" hidden="1" x14ac:dyDescent="0.25">
      <c r="A49" s="383"/>
      <c r="B49" s="383"/>
      <c r="C49" s="377" t="s">
        <v>672</v>
      </c>
      <c r="D49" s="384"/>
      <c r="E49" s="385"/>
      <c r="F49" s="385"/>
      <c r="G49" s="386"/>
      <c r="H49" s="387"/>
      <c r="I49" s="388"/>
      <c r="J49" s="370" t="s">
        <v>195</v>
      </c>
      <c r="K49" s="388"/>
      <c r="L49" s="370"/>
      <c r="M49" s="389"/>
      <c r="N49" s="390"/>
      <c r="O49" s="372">
        <v>12</v>
      </c>
      <c r="P49" s="391"/>
      <c r="Q49" s="13"/>
      <c r="T49" s="12"/>
      <c r="U49" s="13"/>
      <c r="X49" s="12"/>
      <c r="Y49" s="13"/>
      <c r="AB49" s="12"/>
      <c r="AC49" s="13"/>
      <c r="AF49" s="12"/>
      <c r="AG49" s="361"/>
    </row>
    <row r="50" spans="1:33" hidden="1" x14ac:dyDescent="0.25">
      <c r="A50" s="350"/>
      <c r="B50" s="350"/>
      <c r="C50" s="378" t="s">
        <v>673</v>
      </c>
      <c r="D50" s="352"/>
      <c r="E50" s="353"/>
      <c r="F50" s="353"/>
      <c r="G50" s="352"/>
      <c r="H50" s="354"/>
      <c r="I50" s="352"/>
      <c r="J50" s="370" t="s">
        <v>165</v>
      </c>
      <c r="K50" s="352"/>
      <c r="L50" s="370"/>
      <c r="M50" s="355"/>
      <c r="N50" s="356"/>
      <c r="O50" s="357"/>
      <c r="P50" s="358"/>
      <c r="Q50" s="13"/>
      <c r="T50" s="12"/>
      <c r="U50" s="13"/>
      <c r="X50" s="12"/>
      <c r="Y50" s="13"/>
      <c r="AB50" s="12"/>
      <c r="AC50" s="13"/>
      <c r="AF50" s="12"/>
      <c r="AG50" s="361"/>
    </row>
    <row r="51" spans="1:33" hidden="1" x14ac:dyDescent="0.25">
      <c r="A51" s="350"/>
      <c r="B51" s="350"/>
      <c r="C51" s="377" t="s">
        <v>674</v>
      </c>
      <c r="D51" s="352"/>
      <c r="E51" s="353"/>
      <c r="F51" s="373"/>
      <c r="G51" s="352"/>
      <c r="H51" s="354"/>
      <c r="I51" s="357"/>
      <c r="J51" s="370" t="s">
        <v>173</v>
      </c>
      <c r="K51" s="357"/>
      <c r="L51" s="370"/>
      <c r="M51" s="358"/>
      <c r="N51" s="371">
        <v>6</v>
      </c>
      <c r="O51" s="372">
        <v>9</v>
      </c>
      <c r="P51" s="358"/>
      <c r="Q51" s="13"/>
      <c r="T51" s="12"/>
      <c r="U51" s="13"/>
      <c r="X51" s="12"/>
      <c r="Y51" s="13"/>
      <c r="AB51" s="12"/>
      <c r="AC51" s="13"/>
      <c r="AF51" s="12"/>
      <c r="AG51" s="361"/>
    </row>
    <row r="52" spans="1:33" hidden="1" x14ac:dyDescent="0.25">
      <c r="A52" s="350"/>
      <c r="B52" s="350"/>
      <c r="C52" s="377" t="s">
        <v>675</v>
      </c>
      <c r="D52" s="352"/>
      <c r="E52" s="373"/>
      <c r="F52" s="353"/>
      <c r="G52" s="352"/>
      <c r="H52" s="354"/>
      <c r="I52" s="352"/>
      <c r="J52" s="370" t="s">
        <v>195</v>
      </c>
      <c r="K52" s="352"/>
      <c r="L52" s="370"/>
      <c r="M52" s="355"/>
      <c r="N52" s="371"/>
      <c r="O52" s="372">
        <v>12</v>
      </c>
      <c r="P52" s="358"/>
      <c r="Q52" s="13"/>
      <c r="T52" s="12"/>
      <c r="U52" s="13"/>
      <c r="X52" s="12"/>
      <c r="Y52" s="13"/>
      <c r="AB52" s="12"/>
      <c r="AC52" s="13"/>
      <c r="AF52" s="12"/>
      <c r="AG52" s="361"/>
    </row>
    <row r="53" spans="1:33" hidden="1" x14ac:dyDescent="0.25">
      <c r="A53" s="350"/>
      <c r="B53" s="350"/>
      <c r="C53" s="378" t="s">
        <v>676</v>
      </c>
      <c r="D53" s="352"/>
      <c r="E53" s="373"/>
      <c r="F53" s="353"/>
      <c r="G53" s="352"/>
      <c r="H53" s="354"/>
      <c r="I53" s="352"/>
      <c r="J53" s="370" t="s">
        <v>174</v>
      </c>
      <c r="K53" s="352"/>
      <c r="L53" s="370"/>
      <c r="M53" s="355"/>
      <c r="N53" s="356"/>
      <c r="O53" s="357"/>
      <c r="P53" s="358"/>
      <c r="Q53" s="13"/>
      <c r="T53" s="12"/>
      <c r="U53" s="13"/>
      <c r="X53" s="12"/>
      <c r="Y53" s="13"/>
      <c r="AB53" s="12"/>
      <c r="AC53" s="13"/>
      <c r="AF53" s="12"/>
      <c r="AG53" s="361"/>
    </row>
    <row r="54" spans="1:33" ht="26.4" hidden="1" x14ac:dyDescent="0.25">
      <c r="A54" s="350"/>
      <c r="B54" s="350"/>
      <c r="C54" s="377" t="s">
        <v>676</v>
      </c>
      <c r="D54" s="352"/>
      <c r="E54" s="373"/>
      <c r="F54" s="353"/>
      <c r="G54" s="352"/>
      <c r="H54" s="354"/>
      <c r="I54" s="352"/>
      <c r="J54" s="370" t="s">
        <v>174</v>
      </c>
      <c r="K54" s="352"/>
      <c r="L54" s="370"/>
      <c r="M54" s="355"/>
      <c r="N54" s="371"/>
      <c r="O54" s="372" t="s">
        <v>677</v>
      </c>
      <c r="P54" s="358"/>
      <c r="Q54" s="13"/>
      <c r="T54" s="12"/>
      <c r="U54" s="13"/>
      <c r="X54" s="12"/>
      <c r="Y54" s="13"/>
      <c r="AB54" s="12"/>
      <c r="AC54" s="13"/>
      <c r="AF54" s="12"/>
      <c r="AG54" s="361"/>
    </row>
    <row r="55" spans="1:33" hidden="1" x14ac:dyDescent="0.25">
      <c r="A55" s="350"/>
      <c r="B55" s="350"/>
      <c r="C55" s="377" t="s">
        <v>678</v>
      </c>
      <c r="D55" s="352"/>
      <c r="E55" s="373"/>
      <c r="F55" s="353"/>
      <c r="G55" s="352"/>
      <c r="H55" s="376"/>
      <c r="I55" s="352"/>
      <c r="J55" s="370" t="s">
        <v>174</v>
      </c>
      <c r="K55" s="352"/>
      <c r="L55" s="370"/>
      <c r="M55" s="355"/>
      <c r="N55" s="371"/>
      <c r="O55" s="372">
        <v>18</v>
      </c>
      <c r="P55" s="358"/>
      <c r="Q55" s="13"/>
      <c r="T55" s="12"/>
      <c r="U55" s="13"/>
      <c r="X55" s="12"/>
      <c r="Y55" s="13"/>
      <c r="AB55" s="12"/>
      <c r="AC55" s="13"/>
      <c r="AF55" s="12"/>
      <c r="AG55" s="361"/>
    </row>
    <row r="56" spans="1:33" hidden="1" x14ac:dyDescent="0.25">
      <c r="A56" s="350"/>
      <c r="B56" s="350"/>
      <c r="C56" s="392" t="s">
        <v>679</v>
      </c>
      <c r="D56" s="352"/>
      <c r="E56" s="353"/>
      <c r="F56" s="353"/>
      <c r="G56" s="352"/>
      <c r="H56" s="354"/>
      <c r="I56" s="352"/>
      <c r="J56" s="352"/>
      <c r="K56" s="352"/>
      <c r="L56" s="352"/>
      <c r="M56" s="355"/>
      <c r="N56" s="356"/>
      <c r="O56" s="357"/>
      <c r="P56" s="358"/>
      <c r="Q56" s="13"/>
      <c r="T56" s="12"/>
      <c r="U56" s="13"/>
      <c r="X56" s="12"/>
      <c r="Y56" s="13"/>
      <c r="AB56" s="12"/>
      <c r="AC56" s="13"/>
      <c r="AF56" s="12"/>
      <c r="AG56" s="361"/>
    </row>
    <row r="57" spans="1:33" hidden="1" x14ac:dyDescent="0.25">
      <c r="A57" s="375"/>
      <c r="B57" s="375"/>
      <c r="C57" s="392" t="s">
        <v>680</v>
      </c>
      <c r="D57" s="357"/>
      <c r="E57" s="353"/>
      <c r="F57" s="353"/>
      <c r="G57" s="352"/>
      <c r="H57" s="354"/>
      <c r="I57" s="370" t="s">
        <v>172</v>
      </c>
      <c r="J57" s="370" t="s">
        <v>172</v>
      </c>
      <c r="K57" s="370"/>
      <c r="L57" s="370"/>
      <c r="M57" s="393"/>
      <c r="N57" s="356"/>
      <c r="O57" s="357"/>
      <c r="P57" s="358"/>
      <c r="Q57" s="13"/>
      <c r="T57" s="12"/>
      <c r="U57" s="13"/>
      <c r="X57" s="12"/>
      <c r="Y57" s="13"/>
      <c r="AB57" s="12"/>
      <c r="AC57" s="13"/>
      <c r="AF57" s="12"/>
      <c r="AG57" s="361"/>
    </row>
    <row r="58" spans="1:33" hidden="1" x14ac:dyDescent="0.25">
      <c r="A58" s="350"/>
      <c r="B58" s="350"/>
      <c r="C58" s="394" t="s">
        <v>49</v>
      </c>
      <c r="D58" s="352"/>
      <c r="E58" s="373"/>
      <c r="F58" s="373"/>
      <c r="G58" s="357"/>
      <c r="H58" s="354"/>
      <c r="I58" s="370" t="s">
        <v>174</v>
      </c>
      <c r="J58" s="370" t="s">
        <v>174</v>
      </c>
      <c r="K58" s="370"/>
      <c r="L58" s="370"/>
      <c r="M58" s="393"/>
      <c r="N58" s="356"/>
      <c r="O58" s="357"/>
      <c r="P58" s="358"/>
      <c r="Q58" s="13"/>
      <c r="T58" s="12"/>
      <c r="U58" s="13"/>
      <c r="X58" s="12"/>
      <c r="Y58" s="13"/>
      <c r="AB58" s="12"/>
      <c r="AC58" s="13"/>
      <c r="AF58" s="12"/>
      <c r="AG58" s="361"/>
    </row>
    <row r="59" spans="1:33" hidden="1" x14ac:dyDescent="0.25">
      <c r="A59" s="383"/>
      <c r="B59" s="383"/>
      <c r="C59" s="394" t="s">
        <v>681</v>
      </c>
      <c r="D59" s="384"/>
      <c r="E59" s="385"/>
      <c r="F59" s="385"/>
      <c r="G59" s="386"/>
      <c r="H59" s="387"/>
      <c r="I59" s="370" t="s">
        <v>174</v>
      </c>
      <c r="J59" s="370" t="s">
        <v>174</v>
      </c>
      <c r="K59" s="370"/>
      <c r="L59" s="370"/>
      <c r="M59" s="393"/>
      <c r="N59" s="390"/>
      <c r="O59" s="395"/>
      <c r="P59" s="391"/>
      <c r="Q59" s="13"/>
      <c r="T59" s="12"/>
      <c r="U59" s="13"/>
      <c r="X59" s="12"/>
      <c r="Y59" s="13"/>
      <c r="AB59" s="12"/>
      <c r="AC59" s="13"/>
      <c r="AF59" s="12"/>
      <c r="AG59" s="361"/>
    </row>
    <row r="60" spans="1:33" hidden="1" x14ac:dyDescent="0.25">
      <c r="A60" s="350"/>
      <c r="B60" s="350"/>
      <c r="C60" s="394" t="s">
        <v>682</v>
      </c>
      <c r="D60" s="352"/>
      <c r="E60" s="353"/>
      <c r="F60" s="353"/>
      <c r="G60" s="352"/>
      <c r="H60" s="354"/>
      <c r="I60" s="370" t="s">
        <v>174</v>
      </c>
      <c r="J60" s="370" t="s">
        <v>174</v>
      </c>
      <c r="K60" s="370"/>
      <c r="L60" s="370"/>
      <c r="M60" s="393"/>
      <c r="N60" s="356"/>
      <c r="O60" s="357"/>
      <c r="P60" s="358"/>
      <c r="Q60" s="13"/>
      <c r="T60" s="12"/>
      <c r="U60" s="13"/>
      <c r="X60" s="12"/>
      <c r="Y60" s="13"/>
      <c r="AB60" s="12"/>
      <c r="AC60" s="13"/>
      <c r="AF60" s="12"/>
      <c r="AG60" s="361"/>
    </row>
    <row r="61" spans="1:33" hidden="1" x14ac:dyDescent="0.25">
      <c r="A61" s="350"/>
      <c r="B61" s="350"/>
      <c r="C61" s="392" t="s">
        <v>646</v>
      </c>
      <c r="D61" s="352"/>
      <c r="E61" s="373"/>
      <c r="F61" s="353"/>
      <c r="G61" s="352"/>
      <c r="H61" s="354"/>
      <c r="I61" s="352"/>
      <c r="J61" s="352"/>
      <c r="K61" s="352"/>
      <c r="L61" s="352"/>
      <c r="M61" s="355"/>
      <c r="N61" s="356"/>
      <c r="O61" s="357"/>
      <c r="P61" s="358"/>
      <c r="Q61" s="13"/>
      <c r="T61" s="12"/>
      <c r="U61" s="13"/>
      <c r="X61" s="12"/>
      <c r="Y61" s="13"/>
      <c r="AB61" s="12"/>
      <c r="AC61" s="13"/>
      <c r="AF61" s="12"/>
      <c r="AG61" s="361"/>
    </row>
    <row r="62" spans="1:33" hidden="1" x14ac:dyDescent="0.25">
      <c r="A62" s="350"/>
      <c r="B62" s="350"/>
      <c r="C62" s="392" t="s">
        <v>683</v>
      </c>
      <c r="D62" s="352"/>
      <c r="E62" s="373"/>
      <c r="F62" s="353"/>
      <c r="G62" s="352"/>
      <c r="H62" s="354"/>
      <c r="I62" s="352"/>
      <c r="J62" s="352"/>
      <c r="K62" s="352"/>
      <c r="L62" s="352"/>
      <c r="M62" s="355"/>
      <c r="N62" s="356"/>
      <c r="O62" s="357"/>
      <c r="P62" s="358"/>
      <c r="Q62" s="13"/>
      <c r="T62" s="12"/>
      <c r="U62" s="13"/>
      <c r="X62" s="12"/>
      <c r="Y62" s="13"/>
      <c r="AB62" s="12"/>
      <c r="AC62" s="13"/>
      <c r="AF62" s="12"/>
      <c r="AG62" s="361"/>
    </row>
    <row r="63" spans="1:33" hidden="1" x14ac:dyDescent="0.25">
      <c r="A63" s="350"/>
      <c r="B63" s="350"/>
      <c r="C63" s="394" t="s">
        <v>684</v>
      </c>
      <c r="D63" s="352"/>
      <c r="E63" s="373"/>
      <c r="F63" s="353"/>
      <c r="G63" s="352"/>
      <c r="H63" s="354"/>
      <c r="I63" s="370" t="s">
        <v>174</v>
      </c>
      <c r="J63" s="370" t="s">
        <v>174</v>
      </c>
      <c r="K63" s="370"/>
      <c r="L63" s="370"/>
      <c r="M63" s="393"/>
      <c r="N63" s="356"/>
      <c r="O63" s="357"/>
      <c r="P63" s="358"/>
      <c r="Q63" s="13"/>
      <c r="T63" s="12"/>
      <c r="U63" s="13"/>
      <c r="X63" s="12"/>
      <c r="Y63" s="13"/>
      <c r="AB63" s="12"/>
      <c r="AC63" s="13"/>
      <c r="AF63" s="12"/>
      <c r="AG63" s="361"/>
    </row>
    <row r="64" spans="1:33" hidden="1" x14ac:dyDescent="0.25">
      <c r="A64" s="350"/>
      <c r="B64" s="350"/>
      <c r="C64" s="394" t="s">
        <v>685</v>
      </c>
      <c r="D64" s="352"/>
      <c r="E64" s="373"/>
      <c r="F64" s="353"/>
      <c r="G64" s="352"/>
      <c r="H64" s="376"/>
      <c r="I64" s="370" t="s">
        <v>174</v>
      </c>
      <c r="J64" s="370" t="s">
        <v>174</v>
      </c>
      <c r="K64" s="370"/>
      <c r="L64" s="370"/>
      <c r="M64" s="393"/>
      <c r="N64" s="356"/>
      <c r="O64" s="357"/>
      <c r="P64" s="358"/>
      <c r="Q64" s="13"/>
      <c r="T64" s="12"/>
      <c r="U64" s="13"/>
      <c r="X64" s="12"/>
      <c r="Y64" s="13"/>
      <c r="AB64" s="12"/>
      <c r="AC64" s="13"/>
      <c r="AF64" s="12"/>
      <c r="AG64" s="361"/>
    </row>
    <row r="65" spans="1:33" hidden="1" x14ac:dyDescent="0.25">
      <c r="A65" s="350"/>
      <c r="B65" s="350"/>
      <c r="C65" s="394" t="s">
        <v>686</v>
      </c>
      <c r="D65" s="352"/>
      <c r="E65" s="353"/>
      <c r="F65" s="353"/>
      <c r="G65" s="352"/>
      <c r="H65" s="354"/>
      <c r="I65" s="370" t="s">
        <v>174</v>
      </c>
      <c r="J65" s="370" t="s">
        <v>174</v>
      </c>
      <c r="K65" s="370"/>
      <c r="L65" s="370"/>
      <c r="M65" s="393"/>
      <c r="N65" s="356"/>
      <c r="O65" s="357"/>
      <c r="P65" s="358"/>
      <c r="Q65" s="13"/>
      <c r="T65" s="12"/>
      <c r="U65" s="13"/>
      <c r="X65" s="12"/>
      <c r="Y65" s="13"/>
      <c r="AB65" s="12"/>
      <c r="AC65" s="13"/>
      <c r="AF65" s="12"/>
      <c r="AG65" s="361"/>
    </row>
    <row r="66" spans="1:33" hidden="1" x14ac:dyDescent="0.25">
      <c r="A66" s="375"/>
      <c r="B66" s="375"/>
      <c r="C66" s="392" t="s">
        <v>687</v>
      </c>
      <c r="D66" s="357"/>
      <c r="E66" s="353"/>
      <c r="F66" s="353"/>
      <c r="G66" s="352"/>
      <c r="H66" s="354"/>
      <c r="I66" s="357"/>
      <c r="J66" s="357"/>
      <c r="K66" s="357"/>
      <c r="L66" s="357"/>
      <c r="M66" s="358"/>
      <c r="N66" s="356"/>
      <c r="O66" s="357"/>
      <c r="P66" s="358"/>
      <c r="Q66" s="13"/>
      <c r="T66" s="12"/>
      <c r="U66" s="13"/>
      <c r="X66" s="12"/>
      <c r="Y66" s="13"/>
      <c r="AB66" s="12"/>
      <c r="AC66" s="13"/>
      <c r="AF66" s="12"/>
      <c r="AG66" s="361"/>
    </row>
    <row r="67" spans="1:33" hidden="1" x14ac:dyDescent="0.25">
      <c r="A67" s="350"/>
      <c r="B67" s="350"/>
      <c r="C67" s="394" t="s">
        <v>682</v>
      </c>
      <c r="D67" s="352"/>
      <c r="E67" s="373"/>
      <c r="F67" s="373"/>
      <c r="G67" s="357"/>
      <c r="H67" s="354"/>
      <c r="I67" s="370" t="s">
        <v>174</v>
      </c>
      <c r="J67" s="370" t="s">
        <v>174</v>
      </c>
      <c r="K67" s="370"/>
      <c r="L67" s="370"/>
      <c r="M67" s="393"/>
      <c r="N67" s="356"/>
      <c r="O67" s="357"/>
      <c r="P67" s="358"/>
      <c r="Q67" s="13"/>
      <c r="T67" s="12"/>
      <c r="U67" s="13"/>
      <c r="X67" s="12"/>
      <c r="Y67" s="13"/>
      <c r="AB67" s="12"/>
      <c r="AC67" s="13"/>
      <c r="AF67" s="12"/>
      <c r="AG67" s="361"/>
    </row>
    <row r="68" spans="1:33" hidden="1" x14ac:dyDescent="0.25">
      <c r="A68" s="383"/>
      <c r="B68" s="383"/>
      <c r="C68" s="394" t="s">
        <v>688</v>
      </c>
      <c r="D68" s="384"/>
      <c r="E68" s="385"/>
      <c r="F68" s="385"/>
      <c r="G68" s="386"/>
      <c r="H68" s="387"/>
      <c r="I68" s="370" t="s">
        <v>174</v>
      </c>
      <c r="J68" s="370" t="s">
        <v>174</v>
      </c>
      <c r="K68" s="370"/>
      <c r="L68" s="370"/>
      <c r="M68" s="393"/>
      <c r="N68" s="390"/>
      <c r="O68" s="395"/>
      <c r="P68" s="391"/>
      <c r="Q68" s="13"/>
      <c r="T68" s="12"/>
      <c r="U68" s="13"/>
      <c r="X68" s="12"/>
      <c r="Y68" s="13"/>
      <c r="AB68" s="12"/>
      <c r="AC68" s="13"/>
      <c r="AF68" s="12"/>
      <c r="AG68" s="361"/>
    </row>
    <row r="69" spans="1:33" hidden="1" x14ac:dyDescent="0.25">
      <c r="A69" s="350"/>
      <c r="B69" s="350"/>
      <c r="C69" s="394" t="s">
        <v>689</v>
      </c>
      <c r="D69" s="352"/>
      <c r="E69" s="353"/>
      <c r="F69" s="353"/>
      <c r="G69" s="352"/>
      <c r="H69" s="354"/>
      <c r="I69" s="370" t="s">
        <v>174</v>
      </c>
      <c r="J69" s="370" t="s">
        <v>174</v>
      </c>
      <c r="K69" s="370"/>
      <c r="L69" s="370"/>
      <c r="M69" s="393"/>
      <c r="N69" s="356"/>
      <c r="O69" s="357"/>
      <c r="P69" s="358"/>
      <c r="Q69" s="13"/>
      <c r="T69" s="12"/>
      <c r="U69" s="13"/>
      <c r="X69" s="12"/>
      <c r="Y69" s="13"/>
      <c r="AB69" s="12"/>
      <c r="AC69" s="13"/>
      <c r="AF69" s="12"/>
      <c r="AG69" s="361"/>
    </row>
    <row r="70" spans="1:33" hidden="1" x14ac:dyDescent="0.25">
      <c r="A70" s="350"/>
      <c r="B70" s="350"/>
      <c r="C70" s="392" t="s">
        <v>690</v>
      </c>
      <c r="D70" s="352"/>
      <c r="E70" s="373"/>
      <c r="F70" s="353"/>
      <c r="G70" s="352"/>
      <c r="H70" s="354"/>
      <c r="I70" s="352"/>
      <c r="J70" s="370" t="s">
        <v>173</v>
      </c>
      <c r="K70" s="352"/>
      <c r="L70" s="370"/>
      <c r="M70" s="355"/>
      <c r="N70" s="356"/>
      <c r="O70" s="357"/>
      <c r="P70" s="358"/>
      <c r="Q70" s="13"/>
      <c r="T70" s="12"/>
      <c r="U70" s="13"/>
      <c r="X70" s="12"/>
      <c r="Y70" s="13"/>
      <c r="AB70" s="12"/>
      <c r="AC70" s="13"/>
      <c r="AF70" s="12"/>
      <c r="AG70" s="361"/>
    </row>
    <row r="71" spans="1:33" hidden="1" x14ac:dyDescent="0.25">
      <c r="A71" s="350"/>
      <c r="B71" s="350"/>
      <c r="C71" s="396" t="s">
        <v>691</v>
      </c>
      <c r="D71" s="352"/>
      <c r="E71" s="373"/>
      <c r="F71" s="353"/>
      <c r="G71" s="352"/>
      <c r="H71" s="354"/>
      <c r="I71" s="352"/>
      <c r="J71" s="370" t="s">
        <v>173</v>
      </c>
      <c r="K71" s="352"/>
      <c r="L71" s="370"/>
      <c r="M71" s="355"/>
      <c r="N71" s="356"/>
      <c r="O71" s="357"/>
      <c r="P71" s="358"/>
      <c r="Q71" s="13"/>
      <c r="T71" s="12"/>
      <c r="U71" s="13"/>
      <c r="X71" s="12"/>
      <c r="Y71" s="13"/>
      <c r="AB71" s="12"/>
      <c r="AC71" s="13"/>
      <c r="AF71" s="12"/>
      <c r="AG71" s="361"/>
    </row>
    <row r="72" spans="1:33" hidden="1" x14ac:dyDescent="0.25">
      <c r="A72" s="350"/>
      <c r="B72" s="350"/>
      <c r="C72" s="392" t="s">
        <v>28</v>
      </c>
      <c r="D72" s="352"/>
      <c r="E72" s="373"/>
      <c r="F72" s="353"/>
      <c r="G72" s="352"/>
      <c r="H72" s="376"/>
      <c r="I72" s="370"/>
      <c r="J72" s="370" t="s">
        <v>587</v>
      </c>
      <c r="K72" s="370"/>
      <c r="L72" s="370"/>
      <c r="M72" s="393"/>
      <c r="N72" s="356"/>
      <c r="O72" s="357"/>
      <c r="P72" s="358"/>
      <c r="Q72" s="13"/>
      <c r="T72" s="12"/>
      <c r="U72" s="13"/>
      <c r="X72" s="12"/>
      <c r="Y72" s="13"/>
      <c r="AB72" s="12"/>
      <c r="AC72" s="13"/>
      <c r="AF72" s="12"/>
      <c r="AG72" s="361"/>
    </row>
    <row r="73" spans="1:33" hidden="1" x14ac:dyDescent="0.25">
      <c r="A73" s="350"/>
      <c r="B73" s="350"/>
      <c r="C73" s="394" t="s">
        <v>692</v>
      </c>
      <c r="D73" s="352"/>
      <c r="E73" s="353"/>
      <c r="F73" s="353"/>
      <c r="G73" s="352"/>
      <c r="H73" s="354"/>
      <c r="I73" s="370" t="s">
        <v>165</v>
      </c>
      <c r="J73" s="370" t="s">
        <v>165</v>
      </c>
      <c r="K73" s="370"/>
      <c r="L73" s="370"/>
      <c r="M73" s="393"/>
      <c r="N73" s="356"/>
      <c r="O73" s="357"/>
      <c r="P73" s="358"/>
      <c r="Q73" s="13"/>
      <c r="T73" s="12"/>
      <c r="U73" s="13"/>
      <c r="X73" s="12"/>
      <c r="Y73" s="13"/>
      <c r="AB73" s="12"/>
      <c r="AC73" s="13"/>
      <c r="AF73" s="12"/>
      <c r="AG73" s="361"/>
    </row>
    <row r="74" spans="1:33" hidden="1" x14ac:dyDescent="0.25">
      <c r="A74" s="375"/>
      <c r="B74" s="375"/>
      <c r="C74" s="394" t="s">
        <v>693</v>
      </c>
      <c r="D74" s="357"/>
      <c r="E74" s="353"/>
      <c r="F74" s="353"/>
      <c r="G74" s="352"/>
      <c r="H74" s="354"/>
      <c r="I74" s="370" t="s">
        <v>694</v>
      </c>
      <c r="J74" s="370" t="s">
        <v>694</v>
      </c>
      <c r="K74" s="370"/>
      <c r="L74" s="370"/>
      <c r="M74" s="393"/>
      <c r="N74" s="356"/>
      <c r="O74" s="357"/>
      <c r="P74" s="358"/>
      <c r="Q74" s="13"/>
      <c r="T74" s="12"/>
      <c r="U74" s="13"/>
      <c r="X74" s="12"/>
      <c r="Y74" s="13"/>
      <c r="AB74" s="12"/>
      <c r="AC74" s="13"/>
      <c r="AF74" s="12"/>
      <c r="AG74" s="361"/>
    </row>
    <row r="75" spans="1:33" hidden="1" x14ac:dyDescent="0.25">
      <c r="A75" s="350"/>
      <c r="B75" s="350"/>
      <c r="C75" s="394" t="s">
        <v>695</v>
      </c>
      <c r="D75" s="352"/>
      <c r="E75" s="373"/>
      <c r="F75" s="373"/>
      <c r="G75" s="357"/>
      <c r="H75" s="354"/>
      <c r="I75" s="370" t="s">
        <v>165</v>
      </c>
      <c r="J75" s="370" t="s">
        <v>165</v>
      </c>
      <c r="K75" s="370"/>
      <c r="L75" s="370"/>
      <c r="M75" s="393"/>
      <c r="N75" s="356"/>
      <c r="O75" s="357"/>
      <c r="P75" s="358"/>
      <c r="Q75" s="13"/>
      <c r="T75" s="12"/>
      <c r="U75" s="13"/>
      <c r="X75" s="12"/>
      <c r="Y75" s="13"/>
      <c r="AB75" s="12"/>
      <c r="AC75" s="13"/>
      <c r="AF75" s="12"/>
      <c r="AG75" s="361"/>
    </row>
    <row r="76" spans="1:33" hidden="1" x14ac:dyDescent="0.25">
      <c r="A76" s="373"/>
      <c r="B76" s="373"/>
      <c r="C76" s="397"/>
      <c r="D76" s="398"/>
      <c r="E76" s="399"/>
      <c r="F76" s="399"/>
      <c r="G76" s="399"/>
      <c r="H76" s="826" t="s">
        <v>175</v>
      </c>
      <c r="I76" s="826"/>
      <c r="J76" s="827"/>
      <c r="K76" s="99"/>
      <c r="L76" s="99"/>
      <c r="M76" s="400"/>
      <c r="N76" s="401">
        <f>SUM(N6:N75)</f>
        <v>78</v>
      </c>
      <c r="O76" s="399">
        <f>SUM(O6:O75)</f>
        <v>477</v>
      </c>
      <c r="P76" s="399"/>
      <c r="Q76" s="13"/>
      <c r="T76" s="12"/>
      <c r="U76" s="13"/>
      <c r="X76" s="12"/>
      <c r="Y76" s="13"/>
      <c r="AB76" s="12"/>
      <c r="AC76" s="13"/>
      <c r="AF76" s="12"/>
      <c r="AG76" s="361"/>
    </row>
    <row r="77" spans="1:33" hidden="1" x14ac:dyDescent="0.25">
      <c r="A77" s="41"/>
      <c r="B77" s="41"/>
      <c r="C77" s="40"/>
      <c r="D77" s="402"/>
      <c r="E77" s="403"/>
      <c r="F77" s="39"/>
      <c r="G77" s="38"/>
      <c r="H77" s="404"/>
      <c r="I77" s="36"/>
      <c r="J77" s="37"/>
      <c r="K77" s="36"/>
      <c r="L77" s="37"/>
      <c r="M77" s="36"/>
      <c r="N77" s="405"/>
      <c r="O77" s="34"/>
      <c r="P77" s="35"/>
      <c r="Q77" s="13"/>
      <c r="T77" s="12"/>
      <c r="U77" s="13"/>
      <c r="X77" s="12"/>
      <c r="Y77" s="13"/>
      <c r="AB77" s="12"/>
      <c r="AC77" s="13"/>
      <c r="AF77" s="12"/>
      <c r="AG77" s="361"/>
    </row>
    <row r="78" spans="1:33" hidden="1" x14ac:dyDescent="0.25">
      <c r="A78" s="406"/>
      <c r="B78" s="406"/>
      <c r="C78" s="351" t="s">
        <v>176</v>
      </c>
      <c r="D78" s="407"/>
      <c r="E78" s="408"/>
      <c r="F78" s="406"/>
      <c r="G78" s="409"/>
      <c r="H78" s="408"/>
      <c r="I78" s="406"/>
      <c r="J78" s="406"/>
      <c r="K78" s="406"/>
      <c r="L78" s="406"/>
      <c r="M78" s="410"/>
      <c r="N78" s="48"/>
      <c r="O78" s="406"/>
      <c r="P78" s="406"/>
      <c r="Q78" s="13"/>
      <c r="T78" s="12"/>
      <c r="U78" s="13"/>
      <c r="X78" s="12"/>
      <c r="Y78" s="13"/>
      <c r="AB78" s="12"/>
      <c r="AC78" s="13"/>
      <c r="AF78" s="12"/>
      <c r="AG78" s="361"/>
    </row>
    <row r="79" spans="1:33" hidden="1" x14ac:dyDescent="0.25">
      <c r="A79" s="406"/>
      <c r="B79" s="406"/>
      <c r="C79" s="351" t="s">
        <v>696</v>
      </c>
      <c r="D79" s="409"/>
      <c r="E79" s="406"/>
      <c r="F79" s="406"/>
      <c r="G79" s="409"/>
      <c r="H79" s="406"/>
      <c r="I79" s="406"/>
      <c r="J79" s="368" t="s">
        <v>697</v>
      </c>
      <c r="K79" s="406"/>
      <c r="L79" s="368"/>
      <c r="M79" s="410"/>
      <c r="N79" s="411"/>
      <c r="O79" s="406"/>
      <c r="P79" s="406"/>
      <c r="Q79" s="13"/>
      <c r="T79" s="12"/>
      <c r="U79" s="13"/>
      <c r="X79" s="12"/>
      <c r="Y79" s="13"/>
      <c r="AB79" s="12"/>
      <c r="AC79" s="13"/>
      <c r="AF79" s="12"/>
      <c r="AG79" s="361"/>
    </row>
    <row r="80" spans="1:33" hidden="1" x14ac:dyDescent="0.25">
      <c r="A80" s="412"/>
      <c r="B80" s="412"/>
      <c r="C80" s="379" t="s">
        <v>698</v>
      </c>
      <c r="D80" s="413"/>
      <c r="E80" s="414"/>
      <c r="F80" s="414"/>
      <c r="G80" s="415"/>
      <c r="H80" s="416"/>
      <c r="I80" s="413"/>
      <c r="J80" s="370" t="s">
        <v>165</v>
      </c>
      <c r="K80" s="413"/>
      <c r="L80" s="370"/>
      <c r="M80" s="417"/>
      <c r="N80" s="418"/>
      <c r="O80" s="419"/>
      <c r="P80" s="420"/>
      <c r="Q80" s="13"/>
      <c r="T80" s="12"/>
      <c r="U80" s="13"/>
      <c r="X80" s="12"/>
      <c r="Y80" s="13"/>
      <c r="AB80" s="12"/>
      <c r="AC80" s="13"/>
      <c r="AF80" s="12"/>
      <c r="AG80" s="361"/>
    </row>
    <row r="81" spans="1:33" hidden="1" x14ac:dyDescent="0.25">
      <c r="A81" s="350"/>
      <c r="B81" s="350"/>
      <c r="C81" s="378" t="s">
        <v>657</v>
      </c>
      <c r="D81" s="352"/>
      <c r="E81" s="353"/>
      <c r="F81" s="353"/>
      <c r="G81" s="352"/>
      <c r="H81" s="354"/>
      <c r="I81" s="352"/>
      <c r="J81" s="370" t="s">
        <v>174</v>
      </c>
      <c r="K81" s="352"/>
      <c r="L81" s="370"/>
      <c r="M81" s="355"/>
      <c r="N81" s="356"/>
      <c r="O81" s="357"/>
      <c r="P81" s="358"/>
      <c r="Q81" s="13"/>
      <c r="T81" s="12"/>
      <c r="U81" s="13"/>
      <c r="X81" s="12"/>
      <c r="Y81" s="13"/>
      <c r="AB81" s="12"/>
      <c r="AC81" s="13"/>
      <c r="AF81" s="12"/>
      <c r="AG81" s="361"/>
    </row>
    <row r="82" spans="1:33" hidden="1" x14ac:dyDescent="0.25">
      <c r="A82" s="350"/>
      <c r="B82" s="350"/>
      <c r="C82" s="377" t="s">
        <v>699</v>
      </c>
      <c r="D82" s="352"/>
      <c r="E82" s="421"/>
      <c r="F82" s="353"/>
      <c r="G82" s="352"/>
      <c r="H82" s="354"/>
      <c r="I82" s="352"/>
      <c r="J82" s="370" t="s">
        <v>174</v>
      </c>
      <c r="K82" s="352"/>
      <c r="L82" s="370"/>
      <c r="M82" s="355"/>
      <c r="N82" s="356"/>
      <c r="O82" s="372">
        <v>15</v>
      </c>
      <c r="P82" s="358"/>
      <c r="Q82" s="13"/>
      <c r="T82" s="12"/>
      <c r="U82" s="13"/>
      <c r="X82" s="12"/>
      <c r="Y82" s="13"/>
      <c r="AB82" s="12"/>
      <c r="AC82" s="13"/>
      <c r="AF82" s="12"/>
      <c r="AG82" s="361"/>
    </row>
    <row r="83" spans="1:33" hidden="1" x14ac:dyDescent="0.25">
      <c r="A83" s="350"/>
      <c r="B83" s="350"/>
      <c r="C83" s="378" t="s">
        <v>646</v>
      </c>
      <c r="D83" s="352"/>
      <c r="E83" s="421"/>
      <c r="F83" s="353"/>
      <c r="G83" s="352"/>
      <c r="H83" s="354"/>
      <c r="I83" s="352"/>
      <c r="J83" s="370" t="s">
        <v>174</v>
      </c>
      <c r="K83" s="352"/>
      <c r="L83" s="370"/>
      <c r="M83" s="355"/>
      <c r="N83" s="356"/>
      <c r="O83" s="357"/>
      <c r="P83" s="358"/>
      <c r="Q83" s="13"/>
      <c r="T83" s="12"/>
      <c r="U83" s="13"/>
      <c r="X83" s="12"/>
      <c r="Y83" s="13"/>
      <c r="AB83" s="12"/>
      <c r="AC83" s="13"/>
      <c r="AF83" s="12"/>
      <c r="AG83" s="361"/>
    </row>
    <row r="84" spans="1:33" hidden="1" x14ac:dyDescent="0.25">
      <c r="A84" s="350"/>
      <c r="B84" s="350"/>
      <c r="C84" s="377" t="s">
        <v>700</v>
      </c>
      <c r="D84" s="352"/>
      <c r="E84" s="421"/>
      <c r="F84" s="373"/>
      <c r="G84" s="352"/>
      <c r="H84" s="354"/>
      <c r="I84" s="352"/>
      <c r="J84" s="370" t="s">
        <v>174</v>
      </c>
      <c r="K84" s="352"/>
      <c r="L84" s="370"/>
      <c r="M84" s="355"/>
      <c r="N84" s="356"/>
      <c r="O84" s="372">
        <v>15</v>
      </c>
      <c r="P84" s="358"/>
      <c r="Q84" s="13"/>
      <c r="T84" s="12"/>
      <c r="U84" s="13"/>
      <c r="X84" s="12"/>
      <c r="Y84" s="13"/>
      <c r="AB84" s="12"/>
      <c r="AC84" s="13"/>
      <c r="AF84" s="12"/>
      <c r="AG84" s="361"/>
    </row>
    <row r="85" spans="1:33" hidden="1" x14ac:dyDescent="0.25">
      <c r="A85" s="350"/>
      <c r="B85" s="350"/>
      <c r="C85" s="377" t="s">
        <v>701</v>
      </c>
      <c r="D85" s="352"/>
      <c r="E85" s="421"/>
      <c r="F85" s="373"/>
      <c r="G85" s="352"/>
      <c r="H85" s="354"/>
      <c r="I85" s="352"/>
      <c r="J85" s="370" t="s">
        <v>174</v>
      </c>
      <c r="K85" s="352"/>
      <c r="L85" s="370"/>
      <c r="M85" s="355"/>
      <c r="N85" s="356"/>
      <c r="O85" s="372">
        <v>15</v>
      </c>
      <c r="P85" s="358"/>
      <c r="Q85" s="13"/>
      <c r="T85" s="12"/>
      <c r="U85" s="13"/>
      <c r="X85" s="12"/>
      <c r="Y85" s="13"/>
      <c r="AB85" s="12"/>
      <c r="AC85" s="13"/>
      <c r="AF85" s="12"/>
      <c r="AG85" s="361"/>
    </row>
    <row r="86" spans="1:33" hidden="1" x14ac:dyDescent="0.25">
      <c r="A86" s="350"/>
      <c r="B86" s="350"/>
      <c r="C86" s="377" t="s">
        <v>702</v>
      </c>
      <c r="D86" s="352"/>
      <c r="E86" s="421"/>
      <c r="F86" s="373"/>
      <c r="G86" s="352"/>
      <c r="H86" s="354"/>
      <c r="I86" s="357"/>
      <c r="J86" s="370" t="s">
        <v>174</v>
      </c>
      <c r="K86" s="357"/>
      <c r="L86" s="370"/>
      <c r="M86" s="358"/>
      <c r="N86" s="356"/>
      <c r="O86" s="372">
        <v>18</v>
      </c>
      <c r="P86" s="358"/>
      <c r="Q86" s="13"/>
      <c r="T86" s="12"/>
      <c r="U86" s="13"/>
      <c r="X86" s="12"/>
      <c r="Y86" s="13"/>
      <c r="AB86" s="12"/>
      <c r="AC86" s="13"/>
      <c r="AF86" s="12"/>
      <c r="AG86" s="361"/>
    </row>
    <row r="87" spans="1:33" hidden="1" x14ac:dyDescent="0.25">
      <c r="A87" s="350"/>
      <c r="B87" s="350"/>
      <c r="C87" s="377" t="s">
        <v>703</v>
      </c>
      <c r="D87" s="352"/>
      <c r="E87" s="422"/>
      <c r="F87" s="353"/>
      <c r="G87" s="352"/>
      <c r="H87" s="354"/>
      <c r="I87" s="352"/>
      <c r="J87" s="370" t="s">
        <v>174</v>
      </c>
      <c r="K87" s="352"/>
      <c r="L87" s="370"/>
      <c r="M87" s="355"/>
      <c r="N87" s="356"/>
      <c r="O87" s="372">
        <v>18</v>
      </c>
      <c r="P87" s="358"/>
      <c r="Q87" s="13"/>
      <c r="T87" s="12"/>
      <c r="U87" s="13"/>
      <c r="X87" s="12"/>
      <c r="Y87" s="13"/>
      <c r="AB87" s="12"/>
      <c r="AC87" s="13"/>
      <c r="AF87" s="12"/>
      <c r="AG87" s="361"/>
    </row>
    <row r="88" spans="1:33" hidden="1" x14ac:dyDescent="0.25">
      <c r="A88" s="350"/>
      <c r="B88" s="350"/>
      <c r="C88" s="379" t="s">
        <v>64</v>
      </c>
      <c r="D88" s="352"/>
      <c r="E88" s="422"/>
      <c r="F88" s="353"/>
      <c r="G88" s="352"/>
      <c r="H88" s="354"/>
      <c r="I88" s="352"/>
      <c r="J88" s="352"/>
      <c r="K88" s="352"/>
      <c r="L88" s="352"/>
      <c r="M88" s="355"/>
      <c r="N88" s="356"/>
      <c r="O88" s="357"/>
      <c r="P88" s="358"/>
      <c r="Q88" s="13"/>
      <c r="T88" s="12"/>
      <c r="U88" s="13"/>
      <c r="X88" s="12"/>
      <c r="Y88" s="13"/>
      <c r="AB88" s="12"/>
      <c r="AC88" s="13"/>
      <c r="AF88" s="12"/>
      <c r="AG88" s="361"/>
    </row>
    <row r="89" spans="1:33" hidden="1" x14ac:dyDescent="0.25">
      <c r="A89" s="350"/>
      <c r="B89" s="350"/>
      <c r="C89" s="378" t="s">
        <v>657</v>
      </c>
      <c r="D89" s="352"/>
      <c r="E89" s="422"/>
      <c r="F89" s="353"/>
      <c r="G89" s="352"/>
      <c r="H89" s="354"/>
      <c r="I89" s="352"/>
      <c r="J89" s="352"/>
      <c r="K89" s="352"/>
      <c r="L89" s="352"/>
      <c r="M89" s="355"/>
      <c r="N89" s="356"/>
      <c r="O89" s="357"/>
      <c r="P89" s="358"/>
      <c r="Q89" s="13"/>
      <c r="T89" s="12"/>
      <c r="U89" s="13"/>
      <c r="X89" s="12"/>
      <c r="Y89" s="13"/>
      <c r="AB89" s="12"/>
      <c r="AC89" s="13"/>
      <c r="AF89" s="12"/>
      <c r="AG89" s="361"/>
    </row>
    <row r="90" spans="1:33" ht="26.4" hidden="1" x14ac:dyDescent="0.25">
      <c r="A90" s="350"/>
      <c r="B90" s="350"/>
      <c r="C90" s="377" t="s">
        <v>80</v>
      </c>
      <c r="D90" s="352"/>
      <c r="E90" s="353"/>
      <c r="F90" s="373"/>
      <c r="G90" s="352"/>
      <c r="H90" s="354"/>
      <c r="I90" s="352"/>
      <c r="J90" s="352"/>
      <c r="K90" s="352"/>
      <c r="L90" s="352"/>
      <c r="M90" s="355"/>
      <c r="N90" s="371">
        <v>6</v>
      </c>
      <c r="O90" s="372">
        <v>12</v>
      </c>
      <c r="P90" s="358"/>
      <c r="Q90" s="13"/>
      <c r="T90" s="12"/>
      <c r="U90" s="13"/>
      <c r="X90" s="12"/>
      <c r="Y90" s="13"/>
      <c r="AB90" s="12"/>
      <c r="AC90" s="13"/>
      <c r="AF90" s="12"/>
      <c r="AG90" s="361"/>
    </row>
    <row r="91" spans="1:33" hidden="1" x14ac:dyDescent="0.25">
      <c r="A91" s="350"/>
      <c r="B91" s="350"/>
      <c r="C91" s="378" t="s">
        <v>646</v>
      </c>
      <c r="D91" s="352"/>
      <c r="E91" s="353"/>
      <c r="F91" s="373"/>
      <c r="G91" s="352"/>
      <c r="H91" s="354"/>
      <c r="I91" s="352"/>
      <c r="J91" s="352"/>
      <c r="K91" s="352"/>
      <c r="L91" s="352"/>
      <c r="M91" s="355"/>
      <c r="N91" s="356"/>
      <c r="O91" s="357"/>
      <c r="P91" s="358"/>
      <c r="Q91" s="13"/>
      <c r="T91" s="12"/>
      <c r="U91" s="13"/>
      <c r="X91" s="12"/>
      <c r="Y91" s="13"/>
      <c r="AB91" s="12"/>
      <c r="AC91" s="13"/>
      <c r="AF91" s="12"/>
      <c r="AG91" s="361"/>
    </row>
    <row r="92" spans="1:33" hidden="1" x14ac:dyDescent="0.25">
      <c r="A92" s="350"/>
      <c r="B92" s="350"/>
      <c r="C92" s="377" t="s">
        <v>704</v>
      </c>
      <c r="D92" s="352"/>
      <c r="E92" s="353"/>
      <c r="F92" s="373"/>
      <c r="G92" s="352"/>
      <c r="H92" s="354"/>
      <c r="I92" s="352"/>
      <c r="J92" s="352"/>
      <c r="K92" s="352"/>
      <c r="L92" s="352"/>
      <c r="M92" s="355"/>
      <c r="N92" s="371"/>
      <c r="O92" s="372">
        <v>18</v>
      </c>
      <c r="P92" s="358"/>
      <c r="Q92" s="13"/>
      <c r="T92" s="12"/>
      <c r="U92" s="13"/>
      <c r="X92" s="12"/>
      <c r="Y92" s="13"/>
      <c r="AB92" s="12"/>
      <c r="AC92" s="13"/>
      <c r="AF92" s="12"/>
      <c r="AG92" s="361"/>
    </row>
    <row r="93" spans="1:33" hidden="1" x14ac:dyDescent="0.25">
      <c r="A93" s="350"/>
      <c r="B93" s="350"/>
      <c r="C93" s="377" t="s">
        <v>705</v>
      </c>
      <c r="D93" s="352"/>
      <c r="E93" s="353"/>
      <c r="F93" s="373"/>
      <c r="G93" s="352"/>
      <c r="H93" s="354"/>
      <c r="I93" s="352"/>
      <c r="J93" s="352"/>
      <c r="K93" s="352"/>
      <c r="L93" s="352"/>
      <c r="M93" s="355"/>
      <c r="N93" s="371"/>
      <c r="O93" s="372">
        <v>15</v>
      </c>
      <c r="P93" s="358"/>
      <c r="Q93" s="13"/>
      <c r="T93" s="12"/>
      <c r="U93" s="13"/>
      <c r="X93" s="12"/>
      <c r="Y93" s="13"/>
      <c r="AB93" s="12"/>
      <c r="AC93" s="13"/>
      <c r="AF93" s="12"/>
      <c r="AG93" s="361"/>
    </row>
    <row r="94" spans="1:33" hidden="1" x14ac:dyDescent="0.25">
      <c r="A94" s="350"/>
      <c r="B94" s="350"/>
      <c r="C94" s="377" t="s">
        <v>706</v>
      </c>
      <c r="D94" s="352"/>
      <c r="E94" s="353"/>
      <c r="F94" s="373"/>
      <c r="G94" s="352"/>
      <c r="H94" s="354"/>
      <c r="I94" s="357"/>
      <c r="J94" s="357"/>
      <c r="K94" s="357"/>
      <c r="L94" s="357"/>
      <c r="M94" s="358"/>
      <c r="N94" s="371">
        <v>18</v>
      </c>
      <c r="O94" s="372"/>
      <c r="P94" s="358"/>
      <c r="Q94" s="347"/>
      <c r="R94" s="348"/>
      <c r="S94" s="348"/>
      <c r="T94" s="348"/>
      <c r="U94" s="349"/>
      <c r="V94" s="348"/>
      <c r="W94" s="348"/>
      <c r="X94" s="348"/>
      <c r="Y94" s="349"/>
      <c r="Z94" s="348"/>
      <c r="AA94" s="348"/>
      <c r="AB94" s="348"/>
      <c r="AC94" s="349"/>
      <c r="AD94" s="348"/>
      <c r="AE94" s="348"/>
      <c r="AF94" s="348"/>
      <c r="AG94" s="361"/>
    </row>
    <row r="95" spans="1:33" hidden="1" x14ac:dyDescent="0.25">
      <c r="A95" s="350"/>
      <c r="B95" s="350"/>
      <c r="C95" s="377" t="s">
        <v>707</v>
      </c>
      <c r="D95" s="352"/>
      <c r="E95" s="422"/>
      <c r="F95" s="353"/>
      <c r="G95" s="352"/>
      <c r="H95" s="354"/>
      <c r="I95" s="352"/>
      <c r="J95" s="352"/>
      <c r="K95" s="352"/>
      <c r="L95" s="352"/>
      <c r="M95" s="355"/>
      <c r="N95" s="371">
        <v>18</v>
      </c>
      <c r="O95" s="372"/>
      <c r="P95" s="358"/>
      <c r="Q95" s="423"/>
      <c r="R95" s="363"/>
      <c r="S95" s="363"/>
      <c r="T95" s="363"/>
      <c r="U95" s="364"/>
      <c r="V95" s="365"/>
      <c r="W95" s="365"/>
      <c r="X95" s="365"/>
      <c r="Y95" s="364"/>
      <c r="Z95" s="365"/>
      <c r="AA95" s="365"/>
      <c r="AB95" s="365"/>
      <c r="AC95" s="364"/>
      <c r="AD95" s="365"/>
      <c r="AE95" s="365"/>
      <c r="AF95" s="424"/>
      <c r="AG95" s="361"/>
    </row>
    <row r="96" spans="1:33" hidden="1" x14ac:dyDescent="0.25">
      <c r="A96" s="350"/>
      <c r="B96" s="350"/>
      <c r="C96" s="379" t="s">
        <v>708</v>
      </c>
      <c r="D96" s="352"/>
      <c r="E96" s="422"/>
      <c r="F96" s="353"/>
      <c r="G96" s="352"/>
      <c r="H96" s="354"/>
      <c r="I96" s="352"/>
      <c r="J96" s="352"/>
      <c r="K96" s="352"/>
      <c r="L96" s="352"/>
      <c r="M96" s="355"/>
      <c r="N96" s="356"/>
      <c r="O96" s="357"/>
      <c r="P96" s="358"/>
      <c r="Q96" s="423"/>
      <c r="R96" s="363"/>
      <c r="S96" s="363"/>
      <c r="T96" s="363"/>
      <c r="U96" s="364"/>
      <c r="V96" s="365"/>
      <c r="W96" s="365"/>
      <c r="X96" s="365"/>
      <c r="Y96" s="364"/>
      <c r="Z96" s="365"/>
      <c r="AA96" s="365"/>
      <c r="AB96" s="365"/>
      <c r="AC96" s="364"/>
      <c r="AD96" s="365"/>
      <c r="AE96" s="365"/>
      <c r="AF96" s="424"/>
      <c r="AG96" s="361"/>
    </row>
    <row r="97" spans="1:33" hidden="1" x14ac:dyDescent="0.25">
      <c r="A97" s="350"/>
      <c r="B97" s="350"/>
      <c r="C97" s="377" t="s">
        <v>709</v>
      </c>
      <c r="D97" s="352"/>
      <c r="E97" s="422"/>
      <c r="F97" s="353"/>
      <c r="G97" s="352"/>
      <c r="H97" s="354"/>
      <c r="I97" s="352"/>
      <c r="J97" s="352"/>
      <c r="K97" s="352"/>
      <c r="L97" s="352"/>
      <c r="M97" s="355"/>
      <c r="N97" s="371">
        <v>12</v>
      </c>
      <c r="O97" s="372">
        <v>18</v>
      </c>
      <c r="P97" s="358"/>
      <c r="Q97" s="423"/>
      <c r="R97" s="363"/>
      <c r="S97" s="363"/>
      <c r="T97" s="363"/>
      <c r="U97" s="364"/>
      <c r="V97" s="365"/>
      <c r="W97" s="365"/>
      <c r="X97" s="365"/>
      <c r="Y97" s="364"/>
      <c r="Z97" s="365"/>
      <c r="AA97" s="365"/>
      <c r="AB97" s="365"/>
      <c r="AC97" s="364"/>
      <c r="AD97" s="365"/>
      <c r="AE97" s="365"/>
      <c r="AF97" s="424"/>
      <c r="AG97" s="361"/>
    </row>
    <row r="98" spans="1:33" hidden="1" x14ac:dyDescent="0.25">
      <c r="A98" s="350"/>
      <c r="B98" s="350"/>
      <c r="C98" s="379" t="s">
        <v>710</v>
      </c>
      <c r="D98" s="352"/>
      <c r="E98" s="353"/>
      <c r="F98" s="353"/>
      <c r="G98" s="352"/>
      <c r="H98" s="354"/>
      <c r="I98" s="352"/>
      <c r="J98" s="352"/>
      <c r="K98" s="352"/>
      <c r="L98" s="352"/>
      <c r="M98" s="355"/>
      <c r="N98" s="356"/>
      <c r="O98" s="357"/>
      <c r="P98" s="358"/>
      <c r="Q98" s="425"/>
      <c r="R98" s="426"/>
      <c r="S98" s="426"/>
      <c r="T98" s="426"/>
      <c r="U98" s="427"/>
      <c r="V98" s="426"/>
      <c r="W98" s="426"/>
      <c r="X98" s="426"/>
      <c r="Y98" s="427"/>
      <c r="Z98" s="426"/>
      <c r="AA98" s="426"/>
      <c r="AB98" s="426"/>
      <c r="AC98" s="427"/>
      <c r="AD98" s="426"/>
      <c r="AE98" s="426"/>
      <c r="AF98" s="426"/>
      <c r="AG98" s="361"/>
    </row>
    <row r="99" spans="1:33" hidden="1" x14ac:dyDescent="0.25">
      <c r="A99" s="350"/>
      <c r="B99" s="350"/>
      <c r="C99" s="379" t="s">
        <v>711</v>
      </c>
      <c r="D99" s="352"/>
      <c r="E99" s="353"/>
      <c r="F99" s="353"/>
      <c r="G99" s="352"/>
      <c r="H99" s="354"/>
      <c r="I99" s="352"/>
      <c r="J99" s="352"/>
      <c r="K99" s="352"/>
      <c r="L99" s="352"/>
      <c r="M99" s="355"/>
      <c r="N99" s="356"/>
      <c r="O99" s="357"/>
      <c r="P99" s="358"/>
      <c r="Q99" s="423"/>
      <c r="R99" s="363"/>
      <c r="S99" s="363"/>
      <c r="T99" s="363"/>
      <c r="U99" s="364"/>
      <c r="V99" s="365"/>
      <c r="W99" s="365"/>
      <c r="X99" s="365"/>
      <c r="Y99" s="364"/>
      <c r="Z99" s="365"/>
      <c r="AA99" s="365"/>
      <c r="AB99" s="365"/>
      <c r="AC99" s="364"/>
      <c r="AD99" s="365"/>
      <c r="AE99" s="365"/>
      <c r="AF99" s="424"/>
      <c r="AG99" s="361"/>
    </row>
    <row r="100" spans="1:33" hidden="1" x14ac:dyDescent="0.25">
      <c r="A100" s="350"/>
      <c r="B100" s="350"/>
      <c r="C100" s="377" t="s">
        <v>712</v>
      </c>
      <c r="D100" s="352"/>
      <c r="E100" s="353"/>
      <c r="F100" s="353"/>
      <c r="G100" s="352"/>
      <c r="H100" s="354"/>
      <c r="I100" s="352"/>
      <c r="J100" s="352"/>
      <c r="K100" s="352"/>
      <c r="L100" s="352"/>
      <c r="M100" s="355"/>
      <c r="N100" s="356"/>
      <c r="O100" s="372">
        <v>24</v>
      </c>
      <c r="P100" s="358"/>
      <c r="Q100" s="423"/>
      <c r="R100" s="363"/>
      <c r="S100" s="363"/>
      <c r="T100" s="363"/>
      <c r="U100" s="364"/>
      <c r="V100" s="365"/>
      <c r="W100" s="365"/>
      <c r="X100" s="365"/>
      <c r="Y100" s="364"/>
      <c r="Z100" s="365"/>
      <c r="AA100" s="365"/>
      <c r="AB100" s="365"/>
      <c r="AC100" s="364"/>
      <c r="AD100" s="365"/>
      <c r="AE100" s="365"/>
      <c r="AF100" s="424"/>
      <c r="AG100" s="361"/>
    </row>
    <row r="101" spans="1:33" hidden="1" x14ac:dyDescent="0.25">
      <c r="A101" s="350"/>
      <c r="B101" s="350"/>
      <c r="C101" s="377" t="s">
        <v>682</v>
      </c>
      <c r="D101" s="352"/>
      <c r="E101" s="353"/>
      <c r="F101" s="353"/>
      <c r="G101" s="352"/>
      <c r="H101" s="354"/>
      <c r="I101" s="352"/>
      <c r="J101" s="352"/>
      <c r="K101" s="352"/>
      <c r="L101" s="352"/>
      <c r="M101" s="355"/>
      <c r="N101" s="356"/>
      <c r="O101" s="372">
        <v>15</v>
      </c>
      <c r="P101" s="358"/>
      <c r="Q101" s="423"/>
      <c r="R101" s="363"/>
      <c r="S101" s="363"/>
      <c r="T101" s="363"/>
      <c r="U101" s="364"/>
      <c r="V101" s="365"/>
      <c r="W101" s="365"/>
      <c r="X101" s="365"/>
      <c r="Y101" s="364"/>
      <c r="Z101" s="365"/>
      <c r="AA101" s="365"/>
      <c r="AB101" s="365"/>
      <c r="AC101" s="364"/>
      <c r="AD101" s="365"/>
      <c r="AE101" s="365"/>
      <c r="AF101" s="424"/>
      <c r="AG101" s="361"/>
    </row>
    <row r="102" spans="1:33" hidden="1" x14ac:dyDescent="0.25">
      <c r="A102" s="350"/>
      <c r="B102" s="350"/>
      <c r="C102" s="379" t="s">
        <v>646</v>
      </c>
      <c r="D102" s="352"/>
      <c r="E102" s="353"/>
      <c r="F102" s="373"/>
      <c r="G102" s="352"/>
      <c r="H102" s="354"/>
      <c r="I102" s="357"/>
      <c r="J102" s="357"/>
      <c r="K102" s="357"/>
      <c r="L102" s="357"/>
      <c r="M102" s="358"/>
      <c r="N102" s="356"/>
      <c r="O102" s="357"/>
      <c r="P102" s="358"/>
      <c r="Q102" s="423"/>
      <c r="R102" s="363"/>
      <c r="S102" s="363"/>
      <c r="T102" s="363"/>
      <c r="U102" s="364"/>
      <c r="V102" s="365"/>
      <c r="W102" s="365"/>
      <c r="X102" s="365"/>
      <c r="Y102" s="364"/>
      <c r="Z102" s="365"/>
      <c r="AA102" s="365"/>
      <c r="AB102" s="365"/>
      <c r="AC102" s="364"/>
      <c r="AD102" s="365"/>
      <c r="AE102" s="365"/>
      <c r="AF102" s="424"/>
      <c r="AG102" s="361"/>
    </row>
    <row r="103" spans="1:33" hidden="1" x14ac:dyDescent="0.25">
      <c r="A103" s="350"/>
      <c r="B103" s="350"/>
      <c r="C103" s="379" t="s">
        <v>683</v>
      </c>
      <c r="D103" s="352"/>
      <c r="E103" s="422"/>
      <c r="F103" s="353"/>
      <c r="G103" s="352"/>
      <c r="H103" s="354"/>
      <c r="I103" s="352"/>
      <c r="J103" s="352"/>
      <c r="K103" s="352"/>
      <c r="L103" s="352"/>
      <c r="M103" s="355"/>
      <c r="N103" s="356"/>
      <c r="O103" s="357"/>
      <c r="P103" s="358"/>
      <c r="Q103" s="423"/>
      <c r="R103" s="363"/>
      <c r="S103" s="363"/>
      <c r="T103" s="363"/>
      <c r="U103" s="364"/>
      <c r="V103" s="365"/>
      <c r="W103" s="365"/>
      <c r="X103" s="365"/>
      <c r="Y103" s="364"/>
      <c r="Z103" s="365"/>
      <c r="AA103" s="365"/>
      <c r="AB103" s="365"/>
      <c r="AC103" s="364"/>
      <c r="AD103" s="365"/>
      <c r="AE103" s="365"/>
      <c r="AF103" s="424"/>
      <c r="AG103" s="361"/>
    </row>
    <row r="104" spans="1:33" hidden="1" x14ac:dyDescent="0.25">
      <c r="A104" s="350"/>
      <c r="B104" s="350"/>
      <c r="C104" s="377" t="s">
        <v>681</v>
      </c>
      <c r="D104" s="352"/>
      <c r="E104" s="422"/>
      <c r="F104" s="353"/>
      <c r="G104" s="352"/>
      <c r="H104" s="354"/>
      <c r="I104" s="352"/>
      <c r="J104" s="352"/>
      <c r="K104" s="352"/>
      <c r="L104" s="352"/>
      <c r="M104" s="355"/>
      <c r="N104" s="356"/>
      <c r="O104" s="372">
        <v>18</v>
      </c>
      <c r="P104" s="358"/>
      <c r="Q104" s="423"/>
      <c r="R104" s="363"/>
      <c r="S104" s="363"/>
      <c r="T104" s="363"/>
      <c r="U104" s="364"/>
      <c r="V104" s="365"/>
      <c r="W104" s="365"/>
      <c r="X104" s="365"/>
      <c r="Y104" s="364"/>
      <c r="Z104" s="365"/>
      <c r="AA104" s="365"/>
      <c r="AB104" s="365"/>
      <c r="AC104" s="364"/>
      <c r="AD104" s="365"/>
      <c r="AE104" s="365"/>
      <c r="AF104" s="424"/>
      <c r="AG104" s="361"/>
    </row>
    <row r="105" spans="1:33" hidden="1" x14ac:dyDescent="0.25">
      <c r="A105" s="350"/>
      <c r="B105" s="350"/>
      <c r="C105" s="377" t="s">
        <v>682</v>
      </c>
      <c r="D105" s="352"/>
      <c r="E105" s="422"/>
      <c r="F105" s="353"/>
      <c r="G105" s="352"/>
      <c r="H105" s="354"/>
      <c r="I105" s="352"/>
      <c r="J105" s="352"/>
      <c r="K105" s="352"/>
      <c r="L105" s="352"/>
      <c r="M105" s="355"/>
      <c r="N105" s="356"/>
      <c r="O105" s="372">
        <v>18</v>
      </c>
      <c r="P105" s="358"/>
      <c r="Q105" s="423"/>
      <c r="R105" s="363"/>
      <c r="S105" s="363"/>
      <c r="T105" s="363"/>
      <c r="U105" s="364"/>
      <c r="V105" s="365"/>
      <c r="W105" s="365"/>
      <c r="X105" s="365"/>
      <c r="Y105" s="364"/>
      <c r="Z105" s="365"/>
      <c r="AA105" s="365"/>
      <c r="AB105" s="365"/>
      <c r="AC105" s="364"/>
      <c r="AD105" s="365"/>
      <c r="AE105" s="365"/>
      <c r="AF105" s="424"/>
      <c r="AG105" s="361"/>
    </row>
    <row r="106" spans="1:33" hidden="1" x14ac:dyDescent="0.25">
      <c r="A106" s="350"/>
      <c r="B106" s="350"/>
      <c r="C106" s="377" t="s">
        <v>713</v>
      </c>
      <c r="D106" s="352"/>
      <c r="E106" s="353"/>
      <c r="F106" s="353"/>
      <c r="G106" s="352"/>
      <c r="H106" s="354"/>
      <c r="I106" s="352"/>
      <c r="J106" s="352"/>
      <c r="K106" s="352"/>
      <c r="L106" s="352"/>
      <c r="M106" s="355"/>
      <c r="N106" s="356"/>
      <c r="O106" s="372">
        <v>18</v>
      </c>
      <c r="P106" s="358"/>
      <c r="Q106" s="425"/>
      <c r="R106" s="426"/>
      <c r="S106" s="426"/>
      <c r="T106" s="426"/>
      <c r="U106" s="427"/>
      <c r="V106" s="426"/>
      <c r="W106" s="426"/>
      <c r="X106" s="426"/>
      <c r="Y106" s="427"/>
      <c r="Z106" s="426"/>
      <c r="AA106" s="426"/>
      <c r="AB106" s="426"/>
      <c r="AC106" s="427"/>
      <c r="AD106" s="426"/>
      <c r="AE106" s="426"/>
      <c r="AF106" s="426"/>
      <c r="AG106" s="361"/>
    </row>
    <row r="107" spans="1:33" hidden="1" x14ac:dyDescent="0.25">
      <c r="A107" s="350"/>
      <c r="B107" s="350"/>
      <c r="C107" s="379" t="s">
        <v>687</v>
      </c>
      <c r="D107" s="352"/>
      <c r="E107" s="353"/>
      <c r="F107" s="353"/>
      <c r="G107" s="352"/>
      <c r="H107" s="354"/>
      <c r="I107" s="352"/>
      <c r="J107" s="352"/>
      <c r="K107" s="352"/>
      <c r="L107" s="352"/>
      <c r="M107" s="355"/>
      <c r="N107" s="356"/>
      <c r="O107" s="357"/>
      <c r="P107" s="358"/>
      <c r="Q107" s="423"/>
      <c r="R107" s="363"/>
      <c r="S107" s="363"/>
      <c r="T107" s="363"/>
      <c r="U107" s="364"/>
      <c r="V107" s="365"/>
      <c r="W107" s="365"/>
      <c r="X107" s="365"/>
      <c r="Y107" s="364"/>
      <c r="Z107" s="365"/>
      <c r="AA107" s="365"/>
      <c r="AB107" s="365"/>
      <c r="AC107" s="364"/>
      <c r="AD107" s="365"/>
      <c r="AE107" s="365"/>
      <c r="AF107" s="424"/>
      <c r="AG107" s="361"/>
    </row>
    <row r="108" spans="1:33" hidden="1" x14ac:dyDescent="0.25">
      <c r="A108" s="375"/>
      <c r="B108" s="375"/>
      <c r="C108" s="377" t="s">
        <v>681</v>
      </c>
      <c r="D108" s="357"/>
      <c r="E108" s="373"/>
      <c r="F108" s="373"/>
      <c r="G108" s="357"/>
      <c r="H108" s="354"/>
      <c r="I108" s="352"/>
      <c r="J108" s="352"/>
      <c r="K108" s="352"/>
      <c r="L108" s="352"/>
      <c r="M108" s="355"/>
      <c r="N108" s="356"/>
      <c r="O108" s="372">
        <v>18</v>
      </c>
      <c r="P108" s="358"/>
      <c r="Q108" s="423"/>
      <c r="R108" s="363"/>
      <c r="S108" s="363"/>
      <c r="T108" s="363"/>
      <c r="U108" s="364"/>
      <c r="V108" s="365"/>
      <c r="W108" s="365"/>
      <c r="X108" s="365"/>
      <c r="Y108" s="364"/>
      <c r="Z108" s="365"/>
      <c r="AA108" s="365"/>
      <c r="AB108" s="365"/>
      <c r="AC108" s="364"/>
      <c r="AD108" s="365"/>
      <c r="AE108" s="365"/>
      <c r="AF108" s="424"/>
      <c r="AG108" s="361"/>
    </row>
    <row r="109" spans="1:33" hidden="1" x14ac:dyDescent="0.25">
      <c r="A109" s="350"/>
      <c r="B109" s="350"/>
      <c r="C109" s="377" t="s">
        <v>682</v>
      </c>
      <c r="D109" s="352"/>
      <c r="E109" s="353"/>
      <c r="F109" s="353"/>
      <c r="G109" s="352"/>
      <c r="H109" s="354"/>
      <c r="I109" s="357"/>
      <c r="J109" s="357"/>
      <c r="K109" s="357"/>
      <c r="L109" s="357"/>
      <c r="M109" s="358"/>
      <c r="N109" s="356"/>
      <c r="O109" s="372">
        <v>18</v>
      </c>
      <c r="P109" s="358"/>
      <c r="Q109" s="428"/>
      <c r="R109" s="345"/>
      <c r="S109" s="345"/>
      <c r="T109" s="345"/>
      <c r="U109" s="429"/>
      <c r="V109" s="345"/>
      <c r="W109" s="345"/>
      <c r="X109" s="345"/>
      <c r="Y109" s="429"/>
      <c r="Z109" s="345"/>
      <c r="AA109" s="345"/>
      <c r="AB109" s="345"/>
      <c r="AC109" s="429"/>
      <c r="AD109" s="345"/>
      <c r="AE109" s="345"/>
      <c r="AF109" s="345"/>
      <c r="AG109" s="361"/>
    </row>
    <row r="110" spans="1:33" hidden="1" x14ac:dyDescent="0.25">
      <c r="A110" s="350"/>
      <c r="B110" s="350"/>
      <c r="C110" s="377" t="s">
        <v>713</v>
      </c>
      <c r="D110" s="352"/>
      <c r="E110" s="353"/>
      <c r="F110" s="353"/>
      <c r="G110" s="352"/>
      <c r="H110" s="354"/>
      <c r="I110" s="357"/>
      <c r="J110" s="357"/>
      <c r="K110" s="357"/>
      <c r="L110" s="357"/>
      <c r="M110" s="358"/>
      <c r="N110" s="356"/>
      <c r="O110" s="372">
        <v>18</v>
      </c>
      <c r="P110" s="358"/>
      <c r="Q110" s="423"/>
      <c r="R110" s="363"/>
      <c r="S110" s="363"/>
      <c r="T110" s="363"/>
      <c r="U110" s="364"/>
      <c r="V110" s="365"/>
      <c r="W110" s="365"/>
      <c r="X110" s="365"/>
      <c r="Y110" s="364"/>
      <c r="Z110" s="365"/>
      <c r="AA110" s="365"/>
      <c r="AB110" s="365"/>
      <c r="AC110" s="364"/>
      <c r="AD110" s="365"/>
      <c r="AE110" s="365"/>
      <c r="AF110" s="424"/>
      <c r="AG110" s="361"/>
    </row>
    <row r="111" spans="1:33" hidden="1" x14ac:dyDescent="0.25">
      <c r="A111" s="350"/>
      <c r="B111" s="350"/>
      <c r="C111" s="379" t="s">
        <v>714</v>
      </c>
      <c r="D111" s="352"/>
      <c r="E111" s="353"/>
      <c r="F111" s="353"/>
      <c r="G111" s="352"/>
      <c r="H111" s="354"/>
      <c r="I111" s="352"/>
      <c r="J111" s="352"/>
      <c r="K111" s="352"/>
      <c r="L111" s="352"/>
      <c r="M111" s="355"/>
      <c r="N111" s="356"/>
      <c r="O111" s="357"/>
      <c r="P111" s="358"/>
      <c r="Q111" s="423"/>
      <c r="R111" s="363"/>
      <c r="S111" s="363"/>
      <c r="T111" s="363"/>
      <c r="U111" s="364"/>
      <c r="V111" s="365"/>
      <c r="W111" s="365"/>
      <c r="X111" s="365"/>
      <c r="Y111" s="364"/>
      <c r="Z111" s="365"/>
      <c r="AA111" s="365"/>
      <c r="AB111" s="365"/>
      <c r="AC111" s="364"/>
      <c r="AD111" s="365"/>
      <c r="AE111" s="365"/>
      <c r="AF111" s="424"/>
      <c r="AG111" s="361"/>
    </row>
    <row r="112" spans="1:33" hidden="1" x14ac:dyDescent="0.25">
      <c r="A112" s="350"/>
      <c r="B112" s="350"/>
      <c r="C112" s="377" t="s">
        <v>681</v>
      </c>
      <c r="D112" s="352"/>
      <c r="E112" s="353"/>
      <c r="F112" s="353"/>
      <c r="G112" s="352"/>
      <c r="H112" s="354"/>
      <c r="I112" s="352"/>
      <c r="J112" s="352"/>
      <c r="K112" s="352"/>
      <c r="L112" s="352"/>
      <c r="M112" s="355"/>
      <c r="N112" s="356"/>
      <c r="O112" s="372">
        <v>18</v>
      </c>
      <c r="P112" s="358"/>
      <c r="Q112" s="423"/>
      <c r="R112" s="363"/>
      <c r="S112" s="363"/>
      <c r="T112" s="363"/>
      <c r="U112" s="364"/>
      <c r="V112" s="365"/>
      <c r="W112" s="365"/>
      <c r="X112" s="365"/>
      <c r="Y112" s="364"/>
      <c r="Z112" s="365"/>
      <c r="AA112" s="365"/>
      <c r="AB112" s="365"/>
      <c r="AC112" s="364"/>
      <c r="AD112" s="365"/>
      <c r="AE112" s="365"/>
      <c r="AF112" s="424"/>
      <c r="AG112" s="361"/>
    </row>
    <row r="113" spans="1:33" hidden="1" x14ac:dyDescent="0.25">
      <c r="A113" s="350"/>
      <c r="B113" s="350"/>
      <c r="C113" s="377" t="s">
        <v>715</v>
      </c>
      <c r="D113" s="352"/>
      <c r="E113" s="353"/>
      <c r="F113" s="353"/>
      <c r="G113" s="352"/>
      <c r="H113" s="354"/>
      <c r="I113" s="352"/>
      <c r="J113" s="352"/>
      <c r="K113" s="352"/>
      <c r="L113" s="352"/>
      <c r="M113" s="355"/>
      <c r="N113" s="356"/>
      <c r="O113" s="372">
        <v>18</v>
      </c>
      <c r="P113" s="358"/>
      <c r="Q113" s="428"/>
      <c r="R113" s="345"/>
      <c r="S113" s="345"/>
      <c r="T113" s="345"/>
      <c r="U113" s="429"/>
      <c r="V113" s="345"/>
      <c r="W113" s="345"/>
      <c r="X113" s="345"/>
      <c r="Y113" s="429"/>
      <c r="Z113" s="345"/>
      <c r="AA113" s="345"/>
      <c r="AB113" s="345"/>
      <c r="AC113" s="429"/>
      <c r="AD113" s="345"/>
      <c r="AE113" s="345"/>
      <c r="AF113" s="345"/>
      <c r="AG113" s="361"/>
    </row>
    <row r="114" spans="1:33" hidden="1" x14ac:dyDescent="0.25">
      <c r="A114" s="350"/>
      <c r="B114" s="350"/>
      <c r="C114" s="377" t="s">
        <v>716</v>
      </c>
      <c r="D114" s="352"/>
      <c r="E114" s="353"/>
      <c r="F114" s="353"/>
      <c r="G114" s="352"/>
      <c r="H114" s="354"/>
      <c r="I114" s="352"/>
      <c r="J114" s="352"/>
      <c r="K114" s="352"/>
      <c r="L114" s="352"/>
      <c r="M114" s="355"/>
      <c r="N114" s="356"/>
      <c r="O114" s="372">
        <v>18</v>
      </c>
      <c r="P114" s="358"/>
      <c r="Q114" s="423"/>
      <c r="R114" s="363"/>
      <c r="S114" s="363"/>
      <c r="T114" s="363"/>
      <c r="U114" s="364"/>
      <c r="V114" s="365"/>
      <c r="W114" s="365"/>
      <c r="X114" s="365"/>
      <c r="Y114" s="364"/>
      <c r="Z114" s="365"/>
      <c r="AA114" s="365"/>
      <c r="AB114" s="365"/>
      <c r="AC114" s="364"/>
      <c r="AD114" s="365"/>
      <c r="AE114" s="365"/>
      <c r="AF114" s="424"/>
      <c r="AG114" s="361"/>
    </row>
    <row r="115" spans="1:33" hidden="1" x14ac:dyDescent="0.25">
      <c r="A115" s="350"/>
      <c r="B115" s="350"/>
      <c r="C115" s="379" t="s">
        <v>717</v>
      </c>
      <c r="D115" s="352"/>
      <c r="E115" s="353"/>
      <c r="F115" s="373"/>
      <c r="G115" s="352"/>
      <c r="H115" s="354"/>
      <c r="I115" s="357"/>
      <c r="J115" s="357"/>
      <c r="K115" s="357"/>
      <c r="L115" s="357"/>
      <c r="M115" s="358"/>
      <c r="N115" s="356"/>
      <c r="O115" s="357"/>
      <c r="P115" s="358"/>
      <c r="Q115" s="423"/>
      <c r="R115" s="363"/>
      <c r="S115" s="363"/>
      <c r="T115" s="363"/>
      <c r="U115" s="364"/>
      <c r="V115" s="365"/>
      <c r="W115" s="365"/>
      <c r="X115" s="365"/>
      <c r="Y115" s="364"/>
      <c r="Z115" s="365"/>
      <c r="AA115" s="365"/>
      <c r="AB115" s="365"/>
      <c r="AC115" s="364"/>
      <c r="AD115" s="365"/>
      <c r="AE115" s="365"/>
      <c r="AF115" s="424"/>
      <c r="AG115" s="361"/>
    </row>
    <row r="116" spans="1:33" hidden="1" x14ac:dyDescent="0.25">
      <c r="A116" s="350"/>
      <c r="B116" s="350"/>
      <c r="C116" s="377" t="s">
        <v>681</v>
      </c>
      <c r="D116" s="352"/>
      <c r="E116" s="422"/>
      <c r="F116" s="353"/>
      <c r="G116" s="352"/>
      <c r="H116" s="354"/>
      <c r="I116" s="352"/>
      <c r="J116" s="352"/>
      <c r="K116" s="352"/>
      <c r="L116" s="352"/>
      <c r="M116" s="355"/>
      <c r="N116" s="356"/>
      <c r="O116" s="372">
        <v>18</v>
      </c>
      <c r="P116" s="358"/>
      <c r="Q116" s="423"/>
      <c r="R116" s="363"/>
      <c r="S116" s="363"/>
      <c r="T116" s="363"/>
      <c r="U116" s="364"/>
      <c r="V116" s="365"/>
      <c r="W116" s="365"/>
      <c r="X116" s="365"/>
      <c r="Y116" s="364"/>
      <c r="Z116" s="365"/>
      <c r="AA116" s="365"/>
      <c r="AB116" s="365"/>
      <c r="AC116" s="364"/>
      <c r="AD116" s="365"/>
      <c r="AE116" s="365"/>
      <c r="AF116" s="424"/>
      <c r="AG116" s="361"/>
    </row>
    <row r="117" spans="1:33" hidden="1" x14ac:dyDescent="0.25">
      <c r="A117" s="350"/>
      <c r="B117" s="350"/>
      <c r="C117" s="377" t="s">
        <v>718</v>
      </c>
      <c r="D117" s="352"/>
      <c r="E117" s="422"/>
      <c r="F117" s="353"/>
      <c r="G117" s="352"/>
      <c r="H117" s="354"/>
      <c r="I117" s="352"/>
      <c r="J117" s="352"/>
      <c r="K117" s="352"/>
      <c r="L117" s="352"/>
      <c r="M117" s="355"/>
      <c r="N117" s="356"/>
      <c r="O117" s="372">
        <v>18</v>
      </c>
      <c r="P117" s="358"/>
      <c r="Q117" s="428"/>
      <c r="R117" s="345"/>
      <c r="S117" s="345"/>
      <c r="T117" s="345"/>
      <c r="U117" s="429"/>
      <c r="V117" s="345"/>
      <c r="W117" s="345"/>
      <c r="X117" s="345"/>
      <c r="Y117" s="429"/>
      <c r="Z117" s="345"/>
      <c r="AA117" s="345"/>
      <c r="AB117" s="345"/>
      <c r="AC117" s="429"/>
      <c r="AD117" s="345"/>
      <c r="AE117" s="345"/>
      <c r="AF117" s="345"/>
      <c r="AG117" s="361"/>
    </row>
    <row r="118" spans="1:33" hidden="1" x14ac:dyDescent="0.25">
      <c r="A118" s="350"/>
      <c r="B118" s="350"/>
      <c r="C118" s="377" t="s">
        <v>719</v>
      </c>
      <c r="D118" s="352"/>
      <c r="E118" s="422"/>
      <c r="F118" s="353"/>
      <c r="G118" s="352"/>
      <c r="H118" s="354"/>
      <c r="I118" s="352"/>
      <c r="J118" s="352"/>
      <c r="K118" s="352"/>
      <c r="L118" s="352"/>
      <c r="M118" s="355"/>
      <c r="N118" s="356"/>
      <c r="O118" s="372">
        <v>18</v>
      </c>
      <c r="P118" s="358"/>
      <c r="Q118" s="423"/>
      <c r="R118" s="363"/>
      <c r="S118" s="363"/>
      <c r="T118" s="363"/>
      <c r="U118" s="364"/>
      <c r="V118" s="365"/>
      <c r="W118" s="365"/>
      <c r="X118" s="365"/>
      <c r="Y118" s="364"/>
      <c r="Z118" s="365"/>
      <c r="AA118" s="365"/>
      <c r="AB118" s="365"/>
      <c r="AC118" s="364"/>
      <c r="AD118" s="365"/>
      <c r="AE118" s="365"/>
      <c r="AF118" s="424"/>
      <c r="AG118" s="361"/>
    </row>
    <row r="119" spans="1:33" hidden="1" x14ac:dyDescent="0.25">
      <c r="A119" s="350"/>
      <c r="B119" s="350"/>
      <c r="C119" s="379" t="s">
        <v>720</v>
      </c>
      <c r="D119" s="352"/>
      <c r="E119" s="353"/>
      <c r="F119" s="353"/>
      <c r="G119" s="352"/>
      <c r="H119" s="354"/>
      <c r="I119" s="352"/>
      <c r="J119" s="352"/>
      <c r="K119" s="352"/>
      <c r="L119" s="352"/>
      <c r="M119" s="355"/>
      <c r="N119" s="356"/>
      <c r="O119" s="357"/>
      <c r="P119" s="358"/>
      <c r="Q119" s="423"/>
      <c r="R119" s="363"/>
      <c r="S119" s="363"/>
      <c r="T119" s="363"/>
      <c r="U119" s="364"/>
      <c r="V119" s="365"/>
      <c r="W119" s="365"/>
      <c r="X119" s="365"/>
      <c r="Y119" s="364"/>
      <c r="Z119" s="365"/>
      <c r="AA119" s="365"/>
      <c r="AB119" s="365"/>
      <c r="AC119" s="364"/>
      <c r="AD119" s="365"/>
      <c r="AE119" s="365"/>
      <c r="AF119" s="424"/>
      <c r="AG119" s="361"/>
    </row>
    <row r="120" spans="1:33" hidden="1" x14ac:dyDescent="0.25">
      <c r="A120" s="350"/>
      <c r="B120" s="350"/>
      <c r="C120" s="377" t="s">
        <v>721</v>
      </c>
      <c r="D120" s="352"/>
      <c r="E120" s="353"/>
      <c r="F120" s="353"/>
      <c r="G120" s="352"/>
      <c r="H120" s="354"/>
      <c r="I120" s="352"/>
      <c r="J120" s="352"/>
      <c r="K120" s="352"/>
      <c r="L120" s="352"/>
      <c r="M120" s="355"/>
      <c r="N120" s="371">
        <v>18</v>
      </c>
      <c r="O120" s="372"/>
      <c r="P120" s="358"/>
      <c r="Q120" s="423"/>
      <c r="R120" s="363"/>
      <c r="S120" s="363"/>
      <c r="T120" s="363"/>
      <c r="U120" s="364"/>
      <c r="V120" s="365"/>
      <c r="W120" s="365"/>
      <c r="X120" s="365"/>
      <c r="Y120" s="364"/>
      <c r="Z120" s="365"/>
      <c r="AA120" s="365"/>
      <c r="AB120" s="365"/>
      <c r="AC120" s="364"/>
      <c r="AD120" s="365"/>
      <c r="AE120" s="365"/>
      <c r="AF120" s="424"/>
      <c r="AG120" s="361"/>
    </row>
    <row r="121" spans="1:33" hidden="1" x14ac:dyDescent="0.25">
      <c r="A121" s="375"/>
      <c r="B121" s="375"/>
      <c r="C121" s="377" t="s">
        <v>722</v>
      </c>
      <c r="D121" s="357"/>
      <c r="E121" s="373"/>
      <c r="F121" s="373"/>
      <c r="G121" s="357"/>
      <c r="H121" s="354"/>
      <c r="I121" s="352"/>
      <c r="J121" s="352"/>
      <c r="K121" s="352"/>
      <c r="L121" s="352"/>
      <c r="M121" s="355"/>
      <c r="N121" s="371">
        <v>12</v>
      </c>
      <c r="O121" s="372">
        <v>12</v>
      </c>
      <c r="P121" s="358"/>
      <c r="Q121" s="423"/>
      <c r="R121" s="363"/>
      <c r="S121" s="363"/>
      <c r="T121" s="363"/>
      <c r="U121" s="364"/>
      <c r="V121" s="365"/>
      <c r="W121" s="365"/>
      <c r="X121" s="365"/>
      <c r="Y121" s="364"/>
      <c r="Z121" s="365"/>
      <c r="AA121" s="365"/>
      <c r="AB121" s="365"/>
      <c r="AC121" s="364"/>
      <c r="AD121" s="365"/>
      <c r="AE121" s="365"/>
      <c r="AF121" s="424"/>
      <c r="AG121" s="361"/>
    </row>
    <row r="122" spans="1:33" hidden="1" x14ac:dyDescent="0.25">
      <c r="A122" s="350"/>
      <c r="B122" s="350"/>
      <c r="C122" s="379" t="s">
        <v>723</v>
      </c>
      <c r="D122" s="352"/>
      <c r="E122" s="353"/>
      <c r="F122" s="353"/>
      <c r="G122" s="352"/>
      <c r="H122" s="354"/>
      <c r="I122" s="357"/>
      <c r="J122" s="357"/>
      <c r="K122" s="357"/>
      <c r="L122" s="357"/>
      <c r="M122" s="358"/>
      <c r="N122" s="356"/>
      <c r="O122" s="357"/>
      <c r="P122" s="358"/>
      <c r="Q122" s="425"/>
      <c r="R122" s="426"/>
      <c r="S122" s="426"/>
      <c r="T122" s="426"/>
      <c r="U122" s="427"/>
      <c r="V122" s="426"/>
      <c r="W122" s="426"/>
      <c r="X122" s="426"/>
      <c r="Y122" s="427"/>
      <c r="Z122" s="426"/>
      <c r="AA122" s="426"/>
      <c r="AB122" s="426"/>
      <c r="AC122" s="427"/>
      <c r="AD122" s="426"/>
      <c r="AE122" s="426"/>
      <c r="AF122" s="426"/>
      <c r="AG122" s="361"/>
    </row>
    <row r="123" spans="1:33" hidden="1" x14ac:dyDescent="0.25">
      <c r="A123" s="350"/>
      <c r="B123" s="350"/>
      <c r="C123" s="378" t="s">
        <v>724</v>
      </c>
      <c r="D123" s="352"/>
      <c r="E123" s="353"/>
      <c r="F123" s="353"/>
      <c r="G123" s="352"/>
      <c r="H123" s="354"/>
      <c r="I123" s="357"/>
      <c r="J123" s="357"/>
      <c r="K123" s="357"/>
      <c r="L123" s="357"/>
      <c r="M123" s="358"/>
      <c r="N123" s="356"/>
      <c r="O123" s="357"/>
      <c r="P123" s="358"/>
      <c r="Q123" s="423"/>
      <c r="R123" s="363"/>
      <c r="S123" s="363"/>
      <c r="T123" s="363"/>
      <c r="U123" s="364"/>
      <c r="V123" s="365"/>
      <c r="W123" s="365"/>
      <c r="X123" s="365"/>
      <c r="Y123" s="364"/>
      <c r="Z123" s="365"/>
      <c r="AA123" s="365"/>
      <c r="AB123" s="365"/>
      <c r="AC123" s="364"/>
      <c r="AD123" s="365"/>
      <c r="AE123" s="365"/>
      <c r="AF123" s="424"/>
      <c r="AG123" s="361"/>
    </row>
    <row r="124" spans="1:33" hidden="1" x14ac:dyDescent="0.25">
      <c r="A124" s="350"/>
      <c r="B124" s="350"/>
      <c r="C124" s="377" t="s">
        <v>681</v>
      </c>
      <c r="D124" s="352"/>
      <c r="E124" s="353"/>
      <c r="F124" s="353"/>
      <c r="G124" s="352"/>
      <c r="H124" s="354"/>
      <c r="I124" s="352"/>
      <c r="J124" s="352"/>
      <c r="K124" s="352"/>
      <c r="L124" s="352"/>
      <c r="M124" s="355"/>
      <c r="N124" s="356"/>
      <c r="O124" s="372">
        <v>18</v>
      </c>
      <c r="P124" s="358"/>
      <c r="Q124" s="423"/>
      <c r="R124" s="363"/>
      <c r="S124" s="363"/>
      <c r="T124" s="363"/>
      <c r="U124" s="364"/>
      <c r="V124" s="365"/>
      <c r="W124" s="365"/>
      <c r="X124" s="365"/>
      <c r="Y124" s="364"/>
      <c r="Z124" s="365"/>
      <c r="AA124" s="365"/>
      <c r="AB124" s="365"/>
      <c r="AC124" s="364"/>
      <c r="AD124" s="365"/>
      <c r="AE124" s="365"/>
      <c r="AF124" s="424"/>
      <c r="AG124" s="361"/>
    </row>
    <row r="125" spans="1:33" hidden="1" x14ac:dyDescent="0.25">
      <c r="A125" s="350"/>
      <c r="B125" s="350"/>
      <c r="C125" s="377" t="s">
        <v>725</v>
      </c>
      <c r="D125" s="352"/>
      <c r="E125" s="353"/>
      <c r="F125" s="353"/>
      <c r="G125" s="352"/>
      <c r="H125" s="354"/>
      <c r="I125" s="352"/>
      <c r="J125" s="352"/>
      <c r="K125" s="352"/>
      <c r="L125" s="352"/>
      <c r="M125" s="355"/>
      <c r="N125" s="356"/>
      <c r="O125" s="372">
        <v>18</v>
      </c>
      <c r="P125" s="358"/>
      <c r="Q125" s="423"/>
      <c r="R125" s="363"/>
      <c r="S125" s="363"/>
      <c r="T125" s="363"/>
      <c r="U125" s="364"/>
      <c r="V125" s="365"/>
      <c r="W125" s="365"/>
      <c r="X125" s="365"/>
      <c r="Y125" s="364"/>
      <c r="Z125" s="365"/>
      <c r="AA125" s="365"/>
      <c r="AB125" s="365"/>
      <c r="AC125" s="364"/>
      <c r="AD125" s="365"/>
      <c r="AE125" s="365"/>
      <c r="AF125" s="424"/>
      <c r="AG125" s="361"/>
    </row>
    <row r="126" spans="1:33" hidden="1" x14ac:dyDescent="0.25">
      <c r="A126" s="375"/>
      <c r="B126" s="375"/>
      <c r="C126" s="377" t="s">
        <v>726</v>
      </c>
      <c r="D126" s="357"/>
      <c r="E126" s="373"/>
      <c r="F126" s="373"/>
      <c r="G126" s="357"/>
      <c r="H126" s="354"/>
      <c r="I126" s="352"/>
      <c r="J126" s="352"/>
      <c r="K126" s="352"/>
      <c r="L126" s="352"/>
      <c r="M126" s="355"/>
      <c r="N126" s="356"/>
      <c r="O126" s="372">
        <v>18</v>
      </c>
      <c r="P126" s="358"/>
      <c r="Q126" s="428"/>
      <c r="R126" s="345"/>
      <c r="S126" s="345"/>
      <c r="T126" s="345"/>
      <c r="U126" s="429"/>
      <c r="V126" s="345"/>
      <c r="W126" s="345"/>
      <c r="X126" s="345"/>
      <c r="Y126" s="429"/>
      <c r="Z126" s="345"/>
      <c r="AA126" s="345"/>
      <c r="AB126" s="345"/>
      <c r="AC126" s="429"/>
      <c r="AD126" s="345"/>
      <c r="AE126" s="345"/>
      <c r="AF126" s="345"/>
      <c r="AG126" s="361"/>
    </row>
    <row r="127" spans="1:33" hidden="1" x14ac:dyDescent="0.25">
      <c r="A127" s="350"/>
      <c r="B127" s="350"/>
      <c r="C127" s="378" t="s">
        <v>727</v>
      </c>
      <c r="D127" s="352"/>
      <c r="E127" s="353"/>
      <c r="F127" s="353"/>
      <c r="G127" s="352"/>
      <c r="H127" s="354"/>
      <c r="I127" s="357"/>
      <c r="J127" s="357"/>
      <c r="K127" s="357"/>
      <c r="L127" s="357"/>
      <c r="M127" s="358"/>
      <c r="N127" s="356"/>
      <c r="O127" s="357"/>
      <c r="P127" s="358"/>
      <c r="Q127" s="423"/>
      <c r="R127" s="363"/>
      <c r="S127" s="363"/>
      <c r="T127" s="363"/>
      <c r="U127" s="364"/>
      <c r="V127" s="365"/>
      <c r="W127" s="365"/>
      <c r="X127" s="365"/>
      <c r="Y127" s="364"/>
      <c r="Z127" s="365"/>
      <c r="AA127" s="365"/>
      <c r="AB127" s="365"/>
      <c r="AC127" s="364"/>
      <c r="AD127" s="365"/>
      <c r="AE127" s="365"/>
      <c r="AF127" s="424"/>
      <c r="AG127" s="361"/>
    </row>
    <row r="128" spans="1:33" hidden="1" x14ac:dyDescent="0.25">
      <c r="A128" s="350"/>
      <c r="B128" s="350"/>
      <c r="C128" s="377" t="s">
        <v>728</v>
      </c>
      <c r="D128" s="352"/>
      <c r="E128" s="353"/>
      <c r="F128" s="353"/>
      <c r="G128" s="352"/>
      <c r="H128" s="354"/>
      <c r="I128" s="357"/>
      <c r="J128" s="357"/>
      <c r="K128" s="357"/>
      <c r="L128" s="357"/>
      <c r="M128" s="358"/>
      <c r="N128" s="356"/>
      <c r="O128" s="372">
        <v>18</v>
      </c>
      <c r="P128" s="358"/>
      <c r="Q128" s="423"/>
      <c r="R128" s="363"/>
      <c r="S128" s="363"/>
      <c r="T128" s="363"/>
      <c r="U128" s="364"/>
      <c r="V128" s="365"/>
      <c r="W128" s="365"/>
      <c r="X128" s="365"/>
      <c r="Y128" s="364"/>
      <c r="Z128" s="365"/>
      <c r="AA128" s="365"/>
      <c r="AB128" s="365"/>
      <c r="AC128" s="364"/>
      <c r="AD128" s="365"/>
      <c r="AE128" s="365"/>
      <c r="AF128" s="424"/>
      <c r="AG128" s="361"/>
    </row>
    <row r="129" spans="1:33" hidden="1" x14ac:dyDescent="0.25">
      <c r="A129" s="350"/>
      <c r="B129" s="350"/>
      <c r="C129" s="377" t="s">
        <v>729</v>
      </c>
      <c r="D129" s="352"/>
      <c r="E129" s="353"/>
      <c r="F129" s="353"/>
      <c r="G129" s="352"/>
      <c r="H129" s="354"/>
      <c r="I129" s="352"/>
      <c r="J129" s="352"/>
      <c r="K129" s="352"/>
      <c r="L129" s="352"/>
      <c r="M129" s="355"/>
      <c r="N129" s="356"/>
      <c r="O129" s="372">
        <v>18</v>
      </c>
      <c r="P129" s="358"/>
      <c r="Q129" s="425"/>
      <c r="R129" s="426"/>
      <c r="S129" s="426"/>
      <c r="T129" s="426"/>
      <c r="U129" s="427"/>
      <c r="V129" s="426"/>
      <c r="W129" s="426"/>
      <c r="X129" s="426"/>
      <c r="Y129" s="427"/>
      <c r="Z129" s="426"/>
      <c r="AA129" s="426"/>
      <c r="AB129" s="426"/>
      <c r="AC129" s="427"/>
      <c r="AD129" s="426"/>
      <c r="AE129" s="426"/>
      <c r="AF129" s="426"/>
      <c r="AG129" s="361"/>
    </row>
    <row r="130" spans="1:33" hidden="1" x14ac:dyDescent="0.25">
      <c r="A130" s="350"/>
      <c r="B130" s="350"/>
      <c r="C130" s="378" t="s">
        <v>64</v>
      </c>
      <c r="D130" s="352"/>
      <c r="E130" s="353"/>
      <c r="F130" s="353"/>
      <c r="G130" s="352"/>
      <c r="H130" s="354"/>
      <c r="I130" s="352"/>
      <c r="J130" s="352"/>
      <c r="K130" s="352"/>
      <c r="L130" s="352"/>
      <c r="M130" s="355"/>
      <c r="N130" s="356"/>
      <c r="O130" s="357"/>
      <c r="P130" s="358"/>
      <c r="Q130" s="423"/>
      <c r="R130" s="363"/>
      <c r="S130" s="363"/>
      <c r="T130" s="363"/>
      <c r="U130" s="364"/>
      <c r="V130" s="365"/>
      <c r="W130" s="365"/>
      <c r="X130" s="365"/>
      <c r="Y130" s="364"/>
      <c r="Z130" s="365"/>
      <c r="AA130" s="365"/>
      <c r="AB130" s="365"/>
      <c r="AC130" s="364"/>
      <c r="AD130" s="365"/>
      <c r="AE130" s="365"/>
      <c r="AF130" s="424"/>
      <c r="AG130" s="361"/>
    </row>
    <row r="131" spans="1:33" hidden="1" x14ac:dyDescent="0.25">
      <c r="A131" s="375"/>
      <c r="B131" s="375"/>
      <c r="C131" s="377" t="s">
        <v>730</v>
      </c>
      <c r="D131" s="357"/>
      <c r="E131" s="373"/>
      <c r="F131" s="373"/>
      <c r="G131" s="357"/>
      <c r="H131" s="354"/>
      <c r="I131" s="352"/>
      <c r="J131" s="352"/>
      <c r="K131" s="352"/>
      <c r="L131" s="352"/>
      <c r="M131" s="355"/>
      <c r="N131" s="356"/>
      <c r="O131" s="372">
        <v>18</v>
      </c>
      <c r="P131" s="358"/>
      <c r="Q131" s="423"/>
      <c r="R131" s="363"/>
      <c r="S131" s="363"/>
      <c r="T131" s="363"/>
      <c r="U131" s="364"/>
      <c r="V131" s="365"/>
      <c r="W131" s="365"/>
      <c r="X131" s="365"/>
      <c r="Y131" s="364"/>
      <c r="Z131" s="365"/>
      <c r="AA131" s="365"/>
      <c r="AB131" s="365"/>
      <c r="AC131" s="364"/>
      <c r="AD131" s="365"/>
      <c r="AE131" s="365"/>
      <c r="AF131" s="424"/>
      <c r="AG131" s="361"/>
    </row>
    <row r="132" spans="1:33" hidden="1" x14ac:dyDescent="0.25">
      <c r="A132" s="350"/>
      <c r="B132" s="350"/>
      <c r="C132" s="377" t="s">
        <v>731</v>
      </c>
      <c r="D132" s="352"/>
      <c r="E132" s="353"/>
      <c r="F132" s="353"/>
      <c r="G132" s="352"/>
      <c r="H132" s="354"/>
      <c r="I132" s="357"/>
      <c r="J132" s="357"/>
      <c r="K132" s="357"/>
      <c r="L132" s="357"/>
      <c r="M132" s="358"/>
      <c r="N132" s="356"/>
      <c r="O132" s="372">
        <v>18</v>
      </c>
      <c r="P132" s="358"/>
      <c r="Q132" s="31"/>
      <c r="R132" s="32"/>
      <c r="S132" s="32"/>
      <c r="T132" s="32"/>
      <c r="U132" s="31"/>
      <c r="V132" s="32"/>
      <c r="W132" s="32"/>
      <c r="X132" s="32"/>
      <c r="Y132" s="31"/>
      <c r="Z132" s="32"/>
      <c r="AA132" s="32"/>
      <c r="AB132" s="32"/>
      <c r="AC132" s="31"/>
      <c r="AD132" s="32"/>
      <c r="AE132" s="32"/>
      <c r="AF132" s="32"/>
      <c r="AG132" s="361"/>
    </row>
    <row r="133" spans="1:33" hidden="1" x14ac:dyDescent="0.25">
      <c r="A133" s="350"/>
      <c r="B133" s="350"/>
      <c r="C133" s="379" t="s">
        <v>732</v>
      </c>
      <c r="D133" s="352"/>
      <c r="E133" s="353"/>
      <c r="F133" s="353"/>
      <c r="G133" s="352"/>
      <c r="H133" s="354"/>
      <c r="I133" s="357"/>
      <c r="J133" s="357"/>
      <c r="K133" s="357"/>
      <c r="L133" s="357"/>
      <c r="M133" s="358"/>
      <c r="N133" s="356"/>
      <c r="O133" s="357"/>
      <c r="P133" s="358"/>
      <c r="Q133" s="31"/>
      <c r="R133" s="32"/>
      <c r="S133" s="32"/>
      <c r="T133" s="32"/>
      <c r="U133" s="31"/>
      <c r="V133" s="32"/>
      <c r="W133" s="32"/>
      <c r="X133" s="32"/>
      <c r="Y133" s="31"/>
      <c r="Z133" s="32"/>
      <c r="AA133" s="32"/>
      <c r="AB133" s="32"/>
      <c r="AC133" s="31"/>
      <c r="AD133" s="32"/>
      <c r="AE133" s="32"/>
      <c r="AF133" s="32"/>
      <c r="AG133" s="361"/>
    </row>
    <row r="134" spans="1:33" hidden="1" x14ac:dyDescent="0.25">
      <c r="A134" s="350"/>
      <c r="B134" s="350"/>
      <c r="C134" s="377" t="s">
        <v>733</v>
      </c>
      <c r="D134" s="352"/>
      <c r="E134" s="353"/>
      <c r="F134" s="353"/>
      <c r="G134" s="352"/>
      <c r="H134" s="354"/>
      <c r="I134" s="352"/>
      <c r="J134" s="352"/>
      <c r="K134" s="352"/>
      <c r="L134" s="352"/>
      <c r="M134" s="355"/>
      <c r="N134" s="371">
        <v>9</v>
      </c>
      <c r="O134" s="372">
        <v>9</v>
      </c>
      <c r="P134" s="358"/>
      <c r="Q134" s="31"/>
      <c r="R134" s="32"/>
      <c r="S134" s="32"/>
      <c r="T134" s="32"/>
      <c r="U134" s="31"/>
      <c r="V134" s="32"/>
      <c r="W134" s="32"/>
      <c r="X134" s="32"/>
      <c r="Y134" s="31"/>
      <c r="Z134" s="32"/>
      <c r="AA134" s="32"/>
      <c r="AB134" s="32"/>
      <c r="AC134" s="31"/>
      <c r="AD134" s="32"/>
      <c r="AE134" s="32"/>
      <c r="AF134" s="32"/>
      <c r="AG134" s="361"/>
    </row>
    <row r="135" spans="1:33" hidden="1" x14ac:dyDescent="0.25">
      <c r="A135" s="350"/>
      <c r="B135" s="350"/>
      <c r="C135" s="377" t="s">
        <v>734</v>
      </c>
      <c r="D135" s="352"/>
      <c r="E135" s="353"/>
      <c r="F135" s="353"/>
      <c r="G135" s="352"/>
      <c r="H135" s="354"/>
      <c r="I135" s="352"/>
      <c r="J135" s="352"/>
      <c r="K135" s="352"/>
      <c r="L135" s="352"/>
      <c r="M135" s="355"/>
      <c r="N135" s="371">
        <v>6</v>
      </c>
      <c r="O135" s="372">
        <v>18</v>
      </c>
      <c r="P135" s="358"/>
      <c r="Q135" s="31"/>
      <c r="R135" s="32"/>
      <c r="S135" s="32"/>
      <c r="T135" s="32"/>
      <c r="U135" s="31"/>
      <c r="V135" s="32"/>
      <c r="W135" s="32"/>
      <c r="X135" s="32"/>
      <c r="Y135" s="31"/>
      <c r="Z135" s="32"/>
      <c r="AA135" s="32"/>
      <c r="AB135" s="32"/>
      <c r="AC135" s="31"/>
      <c r="AD135" s="32"/>
      <c r="AE135" s="32"/>
      <c r="AF135" s="32"/>
      <c r="AG135" s="361"/>
    </row>
    <row r="136" spans="1:33" hidden="1" x14ac:dyDescent="0.25">
      <c r="A136" s="375"/>
      <c r="B136" s="375"/>
      <c r="C136" s="377" t="s">
        <v>735</v>
      </c>
      <c r="D136" s="357"/>
      <c r="E136" s="373"/>
      <c r="F136" s="373"/>
      <c r="G136" s="357"/>
      <c r="H136" s="354"/>
      <c r="I136" s="352"/>
      <c r="J136" s="352"/>
      <c r="K136" s="352"/>
      <c r="L136" s="352"/>
      <c r="M136" s="355"/>
      <c r="N136" s="371"/>
      <c r="O136" s="372">
        <v>18</v>
      </c>
      <c r="P136" s="358"/>
      <c r="Q136" s="430"/>
      <c r="R136" s="431"/>
      <c r="S136" s="431"/>
      <c r="T136" s="431"/>
      <c r="U136" s="430"/>
      <c r="V136" s="431"/>
      <c r="W136" s="431"/>
      <c r="X136" s="431"/>
      <c r="Y136" s="430"/>
      <c r="Z136" s="431"/>
      <c r="AA136" s="431"/>
      <c r="AB136" s="431"/>
      <c r="AC136" s="430"/>
      <c r="AD136" s="431"/>
      <c r="AE136" s="431"/>
      <c r="AF136" s="431"/>
      <c r="AG136" s="361"/>
    </row>
    <row r="137" spans="1:33" hidden="1" x14ac:dyDescent="0.25">
      <c r="A137" s="350"/>
      <c r="B137" s="350"/>
      <c r="C137" s="432" t="s">
        <v>736</v>
      </c>
      <c r="D137" s="352"/>
      <c r="E137" s="353"/>
      <c r="F137" s="353"/>
      <c r="G137" s="352"/>
      <c r="H137" s="354"/>
      <c r="I137" s="357"/>
      <c r="J137" s="357"/>
      <c r="K137" s="357"/>
      <c r="L137" s="357"/>
      <c r="M137" s="358"/>
      <c r="N137" s="371"/>
      <c r="O137" s="372">
        <v>18</v>
      </c>
      <c r="P137" s="358"/>
      <c r="Q137" s="433"/>
      <c r="R137" s="434"/>
      <c r="S137" s="434"/>
      <c r="T137" s="434"/>
      <c r="U137" s="435"/>
      <c r="V137" s="434"/>
      <c r="W137" s="434"/>
      <c r="X137" s="434"/>
      <c r="Y137" s="435"/>
      <c r="Z137" s="434"/>
      <c r="AA137" s="434"/>
      <c r="AB137" s="434"/>
      <c r="AC137" s="435"/>
      <c r="AD137" s="434"/>
      <c r="AE137" s="434"/>
      <c r="AF137" s="434"/>
      <c r="AG137" s="361"/>
    </row>
    <row r="138" spans="1:33" hidden="1" x14ac:dyDescent="0.25">
      <c r="A138" s="350"/>
      <c r="B138" s="350"/>
      <c r="C138" s="432" t="s">
        <v>737</v>
      </c>
      <c r="D138" s="352"/>
      <c r="E138" s="353"/>
      <c r="F138" s="353"/>
      <c r="G138" s="352"/>
      <c r="H138" s="354"/>
      <c r="I138" s="357"/>
      <c r="J138" s="357"/>
      <c r="K138" s="357"/>
      <c r="L138" s="357"/>
      <c r="M138" s="358"/>
      <c r="N138" s="371"/>
      <c r="O138" s="372">
        <v>18</v>
      </c>
      <c r="P138" s="358"/>
      <c r="Q138" s="423"/>
      <c r="R138" s="436"/>
      <c r="S138" s="436"/>
      <c r="T138" s="436"/>
      <c r="U138" s="437"/>
      <c r="V138" s="438"/>
      <c r="W138" s="438"/>
      <c r="X138" s="438"/>
      <c r="Y138" s="437"/>
      <c r="Z138" s="438"/>
      <c r="AA138" s="438"/>
      <c r="AB138" s="438"/>
      <c r="AC138" s="437"/>
      <c r="AD138" s="438"/>
      <c r="AE138" s="438"/>
      <c r="AF138" s="424"/>
      <c r="AG138" s="439"/>
    </row>
    <row r="139" spans="1:33" hidden="1" x14ac:dyDescent="0.25">
      <c r="A139" s="350"/>
      <c r="B139" s="350"/>
      <c r="C139" s="432" t="s">
        <v>738</v>
      </c>
      <c r="D139" s="352"/>
      <c r="E139" s="353"/>
      <c r="F139" s="353"/>
      <c r="G139" s="352"/>
      <c r="H139" s="354"/>
      <c r="I139" s="357"/>
      <c r="J139" s="357"/>
      <c r="K139" s="357"/>
      <c r="L139" s="357"/>
      <c r="M139" s="358"/>
      <c r="N139" s="371"/>
      <c r="O139" s="372">
        <v>18</v>
      </c>
      <c r="P139" s="358"/>
      <c r="Q139" s="423"/>
      <c r="R139" s="436"/>
      <c r="S139" s="436"/>
      <c r="T139" s="436"/>
      <c r="U139" s="437"/>
      <c r="V139" s="438"/>
      <c r="W139" s="438"/>
      <c r="X139" s="438"/>
      <c r="Y139" s="437"/>
      <c r="Z139" s="438"/>
      <c r="AA139" s="438"/>
      <c r="AB139" s="438"/>
      <c r="AC139" s="437"/>
      <c r="AD139" s="438"/>
      <c r="AE139" s="438"/>
      <c r="AF139" s="424"/>
      <c r="AG139" s="439"/>
    </row>
    <row r="140" spans="1:33" hidden="1" x14ac:dyDescent="0.25">
      <c r="A140" s="350"/>
      <c r="B140" s="350"/>
      <c r="C140" s="432" t="s">
        <v>739</v>
      </c>
      <c r="D140" s="352"/>
      <c r="E140" s="353"/>
      <c r="F140" s="353"/>
      <c r="G140" s="352"/>
      <c r="H140" s="354"/>
      <c r="I140" s="352"/>
      <c r="J140" s="352"/>
      <c r="K140" s="352"/>
      <c r="L140" s="352"/>
      <c r="M140" s="355"/>
      <c r="N140" s="371"/>
      <c r="O140" s="372">
        <v>18</v>
      </c>
      <c r="P140" s="358"/>
      <c r="Q140" s="423"/>
      <c r="R140" s="436"/>
      <c r="S140" s="436"/>
      <c r="T140" s="436"/>
      <c r="U140" s="437"/>
      <c r="V140" s="438"/>
      <c r="W140" s="438"/>
      <c r="X140" s="438"/>
      <c r="Y140" s="437"/>
      <c r="Z140" s="438"/>
      <c r="AA140" s="438"/>
      <c r="AB140" s="438"/>
      <c r="AC140" s="437"/>
      <c r="AD140" s="438"/>
      <c r="AE140" s="438"/>
      <c r="AF140" s="424"/>
      <c r="AG140" s="439"/>
    </row>
    <row r="141" spans="1:33" hidden="1" x14ac:dyDescent="0.25">
      <c r="A141" s="350"/>
      <c r="B141" s="350"/>
      <c r="C141" s="432" t="s">
        <v>713</v>
      </c>
      <c r="D141" s="352"/>
      <c r="E141" s="353"/>
      <c r="F141" s="353"/>
      <c r="G141" s="352"/>
      <c r="H141" s="354"/>
      <c r="I141" s="352"/>
      <c r="J141" s="352"/>
      <c r="K141" s="352"/>
      <c r="L141" s="352"/>
      <c r="M141" s="355"/>
      <c r="N141" s="371"/>
      <c r="O141" s="372">
        <v>18</v>
      </c>
      <c r="P141" s="358"/>
      <c r="Q141" s="423"/>
      <c r="R141" s="436"/>
      <c r="S141" s="436"/>
      <c r="T141" s="436"/>
      <c r="U141" s="437"/>
      <c r="V141" s="438"/>
      <c r="W141" s="438"/>
      <c r="X141" s="438"/>
      <c r="Y141" s="437"/>
      <c r="Z141" s="438"/>
      <c r="AA141" s="438"/>
      <c r="AB141" s="438"/>
      <c r="AC141" s="437"/>
      <c r="AD141" s="438"/>
      <c r="AE141" s="438"/>
      <c r="AF141" s="424"/>
      <c r="AG141" s="439"/>
    </row>
    <row r="142" spans="1:33" hidden="1" x14ac:dyDescent="0.25">
      <c r="A142" s="375"/>
      <c r="B142" s="375"/>
      <c r="C142" s="432" t="s">
        <v>740</v>
      </c>
      <c r="D142" s="357"/>
      <c r="E142" s="373"/>
      <c r="F142" s="373"/>
      <c r="G142" s="357"/>
      <c r="H142" s="354"/>
      <c r="I142" s="352"/>
      <c r="J142" s="352"/>
      <c r="K142" s="352"/>
      <c r="L142" s="352"/>
      <c r="M142" s="355"/>
      <c r="N142" s="356"/>
      <c r="O142" s="357"/>
      <c r="P142" s="358"/>
      <c r="Q142" s="423"/>
      <c r="R142" s="436"/>
      <c r="S142" s="436"/>
      <c r="T142" s="436"/>
      <c r="U142" s="437"/>
      <c r="V142" s="438"/>
      <c r="W142" s="438"/>
      <c r="X142" s="438"/>
      <c r="Y142" s="437"/>
      <c r="Z142" s="438"/>
      <c r="AA142" s="438"/>
      <c r="AB142" s="438"/>
      <c r="AC142" s="437"/>
      <c r="AD142" s="438"/>
      <c r="AE142" s="438"/>
      <c r="AF142" s="424"/>
      <c r="AG142" s="439"/>
    </row>
    <row r="143" spans="1:33" hidden="1" x14ac:dyDescent="0.25">
      <c r="A143" s="350"/>
      <c r="B143" s="350"/>
      <c r="C143" s="432" t="s">
        <v>741</v>
      </c>
      <c r="D143" s="352"/>
      <c r="E143" s="353"/>
      <c r="F143" s="353"/>
      <c r="G143" s="352"/>
      <c r="H143" s="354"/>
      <c r="I143" s="357"/>
      <c r="J143" s="357"/>
      <c r="K143" s="357"/>
      <c r="L143" s="357"/>
      <c r="M143" s="358"/>
      <c r="N143" s="356"/>
      <c r="O143" s="357">
        <v>18</v>
      </c>
      <c r="P143" s="358"/>
      <c r="Q143" s="423"/>
      <c r="R143" s="436"/>
      <c r="S143" s="436"/>
      <c r="T143" s="436"/>
      <c r="U143" s="437"/>
      <c r="V143" s="438"/>
      <c r="W143" s="438"/>
      <c r="X143" s="438"/>
      <c r="Y143" s="437"/>
      <c r="Z143" s="438"/>
      <c r="AA143" s="438"/>
      <c r="AB143" s="438"/>
      <c r="AC143" s="437"/>
      <c r="AD143" s="438"/>
      <c r="AE143" s="438"/>
      <c r="AF143" s="424"/>
      <c r="AG143" s="439"/>
    </row>
    <row r="144" spans="1:33" hidden="1" x14ac:dyDescent="0.25">
      <c r="A144" s="350"/>
      <c r="B144" s="350"/>
      <c r="C144" s="440" t="s">
        <v>679</v>
      </c>
      <c r="D144" s="352"/>
      <c r="E144" s="353"/>
      <c r="F144" s="353"/>
      <c r="G144" s="352"/>
      <c r="H144" s="354"/>
      <c r="I144" s="357"/>
      <c r="J144" s="357"/>
      <c r="K144" s="357"/>
      <c r="L144" s="357"/>
      <c r="M144" s="358"/>
      <c r="N144" s="356"/>
      <c r="O144" s="357"/>
      <c r="P144" s="358"/>
      <c r="Q144" s="423"/>
      <c r="R144" s="436"/>
      <c r="S144" s="436"/>
      <c r="T144" s="436"/>
      <c r="U144" s="437"/>
      <c r="V144" s="438"/>
      <c r="W144" s="438"/>
      <c r="X144" s="438"/>
      <c r="Y144" s="437"/>
      <c r="Z144" s="438"/>
      <c r="AA144" s="438"/>
      <c r="AB144" s="438"/>
      <c r="AC144" s="437"/>
      <c r="AD144" s="438"/>
      <c r="AE144" s="438"/>
      <c r="AF144" s="424"/>
      <c r="AG144" s="439"/>
    </row>
    <row r="145" spans="1:33" hidden="1" x14ac:dyDescent="0.25">
      <c r="A145" s="350"/>
      <c r="B145" s="350"/>
      <c r="C145" s="440" t="s">
        <v>698</v>
      </c>
      <c r="D145" s="352"/>
      <c r="E145" s="353"/>
      <c r="F145" s="353"/>
      <c r="G145" s="352"/>
      <c r="H145" s="354"/>
      <c r="I145" s="357"/>
      <c r="J145" s="357"/>
      <c r="K145" s="357"/>
      <c r="L145" s="357"/>
      <c r="M145" s="358"/>
      <c r="N145" s="356"/>
      <c r="O145" s="357"/>
      <c r="P145" s="358"/>
      <c r="Q145" s="425"/>
      <c r="R145" s="426"/>
      <c r="S145" s="426"/>
      <c r="T145" s="426"/>
      <c r="U145" s="427"/>
      <c r="V145" s="426"/>
      <c r="W145" s="426"/>
      <c r="X145" s="426"/>
      <c r="Y145" s="427"/>
      <c r="Z145" s="426"/>
      <c r="AA145" s="426"/>
      <c r="AB145" s="426"/>
      <c r="AC145" s="427"/>
      <c r="AD145" s="426"/>
      <c r="AE145" s="426"/>
      <c r="AF145" s="426"/>
      <c r="AG145" s="361"/>
    </row>
    <row r="146" spans="1:33" hidden="1" x14ac:dyDescent="0.25">
      <c r="A146" s="350"/>
      <c r="B146" s="350"/>
      <c r="C146" s="440" t="s">
        <v>657</v>
      </c>
      <c r="D146" s="352"/>
      <c r="E146" s="353"/>
      <c r="F146" s="353"/>
      <c r="G146" s="352"/>
      <c r="H146" s="354"/>
      <c r="I146" s="357"/>
      <c r="J146" s="357"/>
      <c r="K146" s="357"/>
      <c r="L146" s="357"/>
      <c r="M146" s="358"/>
      <c r="N146" s="356"/>
      <c r="O146" s="357"/>
      <c r="P146" s="358"/>
      <c r="Q146" s="423"/>
      <c r="R146" s="436"/>
      <c r="S146" s="436"/>
      <c r="T146" s="436"/>
      <c r="U146" s="437"/>
      <c r="V146" s="438"/>
      <c r="W146" s="438"/>
      <c r="X146" s="438"/>
      <c r="Y146" s="437"/>
      <c r="Z146" s="438"/>
      <c r="AA146" s="438"/>
      <c r="AB146" s="438"/>
      <c r="AC146" s="437"/>
      <c r="AD146" s="438"/>
      <c r="AE146" s="438"/>
      <c r="AF146" s="424"/>
      <c r="AG146" s="439"/>
    </row>
    <row r="147" spans="1:33" hidden="1" x14ac:dyDescent="0.25">
      <c r="A147" s="350"/>
      <c r="B147" s="350"/>
      <c r="C147" s="441" t="s">
        <v>742</v>
      </c>
      <c r="D147" s="352"/>
      <c r="E147" s="353"/>
      <c r="F147" s="353"/>
      <c r="G147" s="352"/>
      <c r="H147" s="354"/>
      <c r="I147" s="357"/>
      <c r="J147" s="357"/>
      <c r="K147" s="357"/>
      <c r="L147" s="357"/>
      <c r="M147" s="358"/>
      <c r="N147" s="356"/>
      <c r="O147" s="372">
        <v>15</v>
      </c>
      <c r="P147" s="358"/>
      <c r="Q147" s="423"/>
      <c r="R147" s="436"/>
      <c r="S147" s="436"/>
      <c r="T147" s="436"/>
      <c r="U147" s="437"/>
      <c r="V147" s="438"/>
      <c r="W147" s="438"/>
      <c r="X147" s="438"/>
      <c r="Y147" s="437"/>
      <c r="Z147" s="438"/>
      <c r="AA147" s="438"/>
      <c r="AB147" s="438"/>
      <c r="AC147" s="437"/>
      <c r="AD147" s="438"/>
      <c r="AE147" s="438"/>
      <c r="AF147" s="424"/>
      <c r="AG147" s="439"/>
    </row>
    <row r="148" spans="1:33" hidden="1" x14ac:dyDescent="0.25">
      <c r="A148" s="350"/>
      <c r="B148" s="350"/>
      <c r="C148" s="440" t="s">
        <v>646</v>
      </c>
      <c r="D148" s="352"/>
      <c r="E148" s="353"/>
      <c r="F148" s="353"/>
      <c r="G148" s="352"/>
      <c r="H148" s="354"/>
      <c r="I148" s="357"/>
      <c r="J148" s="357"/>
      <c r="K148" s="357"/>
      <c r="L148" s="357"/>
      <c r="M148" s="358"/>
      <c r="N148" s="356"/>
      <c r="O148" s="357"/>
      <c r="P148" s="358"/>
      <c r="Q148" s="423"/>
      <c r="R148" s="436"/>
      <c r="S148" s="436"/>
      <c r="T148" s="436"/>
      <c r="U148" s="437"/>
      <c r="V148" s="438"/>
      <c r="W148" s="438"/>
      <c r="X148" s="438"/>
      <c r="Y148" s="437"/>
      <c r="Z148" s="438"/>
      <c r="AA148" s="438"/>
      <c r="AB148" s="438"/>
      <c r="AC148" s="437"/>
      <c r="AD148" s="438"/>
      <c r="AE148" s="438"/>
      <c r="AF148" s="424"/>
      <c r="AG148" s="439"/>
    </row>
    <row r="149" spans="1:33" hidden="1" x14ac:dyDescent="0.25">
      <c r="A149" s="350"/>
      <c r="B149" s="350"/>
      <c r="C149" s="441" t="s">
        <v>683</v>
      </c>
      <c r="D149" s="352"/>
      <c r="E149" s="353"/>
      <c r="F149" s="353"/>
      <c r="G149" s="352"/>
      <c r="H149" s="354"/>
      <c r="I149" s="357"/>
      <c r="J149" s="357"/>
      <c r="K149" s="357"/>
      <c r="L149" s="357"/>
      <c r="M149" s="358"/>
      <c r="N149" s="356"/>
      <c r="O149" s="372">
        <v>15</v>
      </c>
      <c r="P149" s="358"/>
      <c r="Q149" s="425"/>
      <c r="R149" s="426"/>
      <c r="S149" s="426"/>
      <c r="T149" s="426"/>
      <c r="U149" s="427"/>
      <c r="V149" s="426"/>
      <c r="W149" s="426"/>
      <c r="X149" s="426"/>
      <c r="Y149" s="427"/>
      <c r="Z149" s="426"/>
      <c r="AA149" s="426"/>
      <c r="AB149" s="426"/>
      <c r="AC149" s="427"/>
      <c r="AD149" s="426"/>
      <c r="AE149" s="426"/>
      <c r="AF149" s="426"/>
      <c r="AG149" s="361"/>
    </row>
    <row r="150" spans="1:33" hidden="1" x14ac:dyDescent="0.25">
      <c r="A150" s="350"/>
      <c r="B150" s="350"/>
      <c r="C150" s="441" t="s">
        <v>687</v>
      </c>
      <c r="D150" s="352"/>
      <c r="E150" s="353"/>
      <c r="F150" s="353"/>
      <c r="G150" s="352"/>
      <c r="H150" s="354"/>
      <c r="I150" s="357"/>
      <c r="J150" s="357"/>
      <c r="K150" s="357"/>
      <c r="L150" s="357"/>
      <c r="M150" s="358"/>
      <c r="N150" s="356"/>
      <c r="O150" s="372">
        <v>15</v>
      </c>
      <c r="P150" s="358"/>
      <c r="Q150" s="423"/>
      <c r="R150" s="436"/>
      <c r="S150" s="436"/>
      <c r="T150" s="436"/>
      <c r="U150" s="437"/>
      <c r="V150" s="438"/>
      <c r="W150" s="438"/>
      <c r="X150" s="438"/>
      <c r="Y150" s="437"/>
      <c r="Z150" s="438"/>
      <c r="AA150" s="438"/>
      <c r="AB150" s="438"/>
      <c r="AC150" s="437"/>
      <c r="AD150" s="438"/>
      <c r="AE150" s="438"/>
      <c r="AF150" s="424"/>
      <c r="AG150" s="439"/>
    </row>
    <row r="151" spans="1:33" hidden="1" x14ac:dyDescent="0.25">
      <c r="A151" s="350"/>
      <c r="B151" s="350"/>
      <c r="C151" s="440" t="s">
        <v>28</v>
      </c>
      <c r="D151" s="352"/>
      <c r="E151" s="353"/>
      <c r="F151" s="353"/>
      <c r="G151" s="352"/>
      <c r="H151" s="354"/>
      <c r="I151" s="357"/>
      <c r="J151" s="357"/>
      <c r="K151" s="357"/>
      <c r="L151" s="357"/>
      <c r="M151" s="358"/>
      <c r="N151" s="356"/>
      <c r="O151" s="357"/>
      <c r="P151" s="358"/>
      <c r="Q151" s="423"/>
      <c r="R151" s="436"/>
      <c r="S151" s="436"/>
      <c r="T151" s="436"/>
      <c r="U151" s="437"/>
      <c r="V151" s="438"/>
      <c r="W151" s="438"/>
      <c r="X151" s="438"/>
      <c r="Y151" s="437"/>
      <c r="Z151" s="438"/>
      <c r="AA151" s="438"/>
      <c r="AB151" s="438"/>
      <c r="AC151" s="437"/>
      <c r="AD151" s="438"/>
      <c r="AE151" s="438"/>
      <c r="AF151" s="424"/>
      <c r="AG151" s="439"/>
    </row>
    <row r="152" spans="1:33" hidden="1" x14ac:dyDescent="0.25">
      <c r="A152" s="350"/>
      <c r="B152" s="350"/>
      <c r="C152" s="441" t="s">
        <v>743</v>
      </c>
      <c r="D152" s="352"/>
      <c r="E152" s="353"/>
      <c r="F152" s="353"/>
      <c r="G152" s="352"/>
      <c r="H152" s="354"/>
      <c r="I152" s="357"/>
      <c r="J152" s="357"/>
      <c r="K152" s="357"/>
      <c r="L152" s="357"/>
      <c r="M152" s="358"/>
      <c r="N152" s="371">
        <v>21</v>
      </c>
      <c r="O152" s="372">
        <v>21</v>
      </c>
      <c r="P152" s="358"/>
      <c r="Q152" s="428"/>
      <c r="R152" s="345"/>
      <c r="S152" s="345"/>
      <c r="T152" s="345"/>
      <c r="U152" s="429"/>
      <c r="V152" s="345"/>
      <c r="W152" s="345"/>
      <c r="X152" s="345"/>
      <c r="Y152" s="429"/>
      <c r="Z152" s="345"/>
      <c r="AA152" s="345"/>
      <c r="AB152" s="345"/>
      <c r="AC152" s="429"/>
      <c r="AD152" s="345"/>
      <c r="AE152" s="345"/>
      <c r="AF152" s="345"/>
      <c r="AG152" s="361"/>
    </row>
    <row r="153" spans="1:33" hidden="1" x14ac:dyDescent="0.25">
      <c r="A153" s="350"/>
      <c r="B153" s="350"/>
      <c r="C153" s="440" t="s">
        <v>710</v>
      </c>
      <c r="D153" s="352"/>
      <c r="E153" s="353"/>
      <c r="F153" s="353"/>
      <c r="G153" s="352"/>
      <c r="H153" s="354"/>
      <c r="I153" s="357"/>
      <c r="J153" s="357"/>
      <c r="K153" s="357"/>
      <c r="L153" s="357"/>
      <c r="M153" s="358"/>
      <c r="N153" s="356"/>
      <c r="O153" s="357"/>
      <c r="P153" s="358"/>
      <c r="Q153" s="423"/>
      <c r="R153" s="436"/>
      <c r="S153" s="436"/>
      <c r="T153" s="436"/>
      <c r="U153" s="437"/>
      <c r="V153" s="438"/>
      <c r="W153" s="438"/>
      <c r="X153" s="438"/>
      <c r="Y153" s="437"/>
      <c r="Z153" s="438"/>
      <c r="AA153" s="438"/>
      <c r="AB153" s="438"/>
      <c r="AC153" s="437"/>
      <c r="AD153" s="438"/>
      <c r="AE153" s="438"/>
      <c r="AF153" s="424"/>
      <c r="AG153" s="439"/>
    </row>
    <row r="154" spans="1:33" hidden="1" x14ac:dyDescent="0.25">
      <c r="A154" s="350"/>
      <c r="B154" s="350"/>
      <c r="C154" s="440" t="s">
        <v>744</v>
      </c>
      <c r="D154" s="352"/>
      <c r="E154" s="353"/>
      <c r="F154" s="353"/>
      <c r="G154" s="352"/>
      <c r="H154" s="354"/>
      <c r="I154" s="357"/>
      <c r="J154" s="357"/>
      <c r="K154" s="357"/>
      <c r="L154" s="357"/>
      <c r="M154" s="358"/>
      <c r="N154" s="356"/>
      <c r="O154" s="357"/>
      <c r="P154" s="358"/>
      <c r="Q154" s="423"/>
      <c r="R154" s="436"/>
      <c r="S154" s="436"/>
      <c r="T154" s="436"/>
      <c r="U154" s="437"/>
      <c r="V154" s="438"/>
      <c r="W154" s="438"/>
      <c r="X154" s="438"/>
      <c r="Y154" s="437"/>
      <c r="Z154" s="438"/>
      <c r="AA154" s="438"/>
      <c r="AB154" s="438"/>
      <c r="AC154" s="437"/>
      <c r="AD154" s="438"/>
      <c r="AE154" s="438"/>
      <c r="AF154" s="424"/>
      <c r="AG154" s="439"/>
    </row>
    <row r="155" spans="1:33" hidden="1" x14ac:dyDescent="0.25">
      <c r="A155" s="350"/>
      <c r="B155" s="350"/>
      <c r="C155" s="441" t="s">
        <v>712</v>
      </c>
      <c r="D155" s="352"/>
      <c r="E155" s="353"/>
      <c r="F155" s="353"/>
      <c r="G155" s="352"/>
      <c r="H155" s="354"/>
      <c r="I155" s="357"/>
      <c r="J155" s="357"/>
      <c r="K155" s="357"/>
      <c r="L155" s="357"/>
      <c r="M155" s="358"/>
      <c r="N155" s="356"/>
      <c r="O155" s="372">
        <v>24</v>
      </c>
      <c r="P155" s="358"/>
      <c r="Q155" s="423"/>
      <c r="R155" s="436"/>
      <c r="S155" s="436"/>
      <c r="T155" s="436"/>
      <c r="U155" s="437"/>
      <c r="V155" s="438"/>
      <c r="W155" s="438"/>
      <c r="X155" s="438"/>
      <c r="Y155" s="437"/>
      <c r="Z155" s="438"/>
      <c r="AA155" s="438"/>
      <c r="AB155" s="438"/>
      <c r="AC155" s="437"/>
      <c r="AD155" s="438"/>
      <c r="AE155" s="438"/>
      <c r="AF155" s="424"/>
      <c r="AG155" s="439"/>
    </row>
    <row r="156" spans="1:33" hidden="1" x14ac:dyDescent="0.25">
      <c r="A156" s="350"/>
      <c r="B156" s="350"/>
      <c r="C156" s="441" t="s">
        <v>682</v>
      </c>
      <c r="D156" s="352"/>
      <c r="E156" s="353"/>
      <c r="F156" s="353"/>
      <c r="G156" s="352"/>
      <c r="H156" s="354"/>
      <c r="I156" s="357"/>
      <c r="J156" s="357"/>
      <c r="K156" s="357"/>
      <c r="L156" s="357"/>
      <c r="M156" s="358"/>
      <c r="N156" s="356"/>
      <c r="O156" s="372">
        <v>15</v>
      </c>
      <c r="P156" s="358"/>
      <c r="Q156" s="428"/>
      <c r="R156" s="345"/>
      <c r="S156" s="345"/>
      <c r="T156" s="345"/>
      <c r="U156" s="429"/>
      <c r="V156" s="345"/>
      <c r="W156" s="345"/>
      <c r="X156" s="345"/>
      <c r="Y156" s="429"/>
      <c r="Z156" s="345"/>
      <c r="AA156" s="345"/>
      <c r="AB156" s="345"/>
      <c r="AC156" s="429"/>
      <c r="AD156" s="345"/>
      <c r="AE156" s="345"/>
      <c r="AF156" s="345"/>
      <c r="AG156" s="361"/>
    </row>
    <row r="157" spans="1:33" hidden="1" x14ac:dyDescent="0.25">
      <c r="A157" s="350"/>
      <c r="B157" s="350"/>
      <c r="C157" s="440" t="s">
        <v>646</v>
      </c>
      <c r="D157" s="352"/>
      <c r="E157" s="353"/>
      <c r="F157" s="353"/>
      <c r="G157" s="352"/>
      <c r="H157" s="354"/>
      <c r="I157" s="357"/>
      <c r="J157" s="357"/>
      <c r="K157" s="357"/>
      <c r="L157" s="357"/>
      <c r="M157" s="358"/>
      <c r="N157" s="356"/>
      <c r="O157" s="357"/>
      <c r="P157" s="358"/>
      <c r="Q157" s="423"/>
      <c r="R157" s="436"/>
      <c r="S157" s="436"/>
      <c r="T157" s="436"/>
      <c r="U157" s="437"/>
      <c r="V157" s="438"/>
      <c r="W157" s="438"/>
      <c r="X157" s="438"/>
      <c r="Y157" s="437"/>
      <c r="Z157" s="438"/>
      <c r="AA157" s="438"/>
      <c r="AB157" s="438"/>
      <c r="AC157" s="437"/>
      <c r="AD157" s="438"/>
      <c r="AE157" s="438"/>
      <c r="AF157" s="424"/>
      <c r="AG157" s="439"/>
    </row>
    <row r="158" spans="1:33" hidden="1" x14ac:dyDescent="0.25">
      <c r="A158" s="350"/>
      <c r="B158" s="350"/>
      <c r="C158" s="440" t="s">
        <v>683</v>
      </c>
      <c r="D158" s="352"/>
      <c r="E158" s="353"/>
      <c r="F158" s="353"/>
      <c r="G158" s="352"/>
      <c r="H158" s="354"/>
      <c r="I158" s="357"/>
      <c r="J158" s="357"/>
      <c r="K158" s="357"/>
      <c r="L158" s="357"/>
      <c r="M158" s="358"/>
      <c r="N158" s="356"/>
      <c r="O158" s="357"/>
      <c r="P158" s="358"/>
      <c r="Q158" s="423"/>
      <c r="R158" s="436"/>
      <c r="S158" s="436"/>
      <c r="T158" s="436"/>
      <c r="U158" s="437"/>
      <c r="V158" s="438"/>
      <c r="W158" s="438"/>
      <c r="X158" s="438"/>
      <c r="Y158" s="437"/>
      <c r="Z158" s="438"/>
      <c r="AA158" s="438"/>
      <c r="AB158" s="438"/>
      <c r="AC158" s="437"/>
      <c r="AD158" s="438"/>
      <c r="AE158" s="438"/>
      <c r="AF158" s="424"/>
      <c r="AG158" s="439"/>
    </row>
    <row r="159" spans="1:33" hidden="1" x14ac:dyDescent="0.25">
      <c r="A159" s="350"/>
      <c r="B159" s="350"/>
      <c r="C159" s="441" t="s">
        <v>681</v>
      </c>
      <c r="D159" s="352"/>
      <c r="E159" s="353"/>
      <c r="F159" s="353"/>
      <c r="G159" s="352"/>
      <c r="H159" s="354"/>
      <c r="I159" s="357"/>
      <c r="J159" s="357"/>
      <c r="K159" s="357"/>
      <c r="L159" s="357"/>
      <c r="M159" s="358"/>
      <c r="N159" s="356"/>
      <c r="O159" s="372">
        <v>18</v>
      </c>
      <c r="P159" s="358"/>
      <c r="Q159" s="423"/>
      <c r="R159" s="436"/>
      <c r="S159" s="436"/>
      <c r="T159" s="436"/>
      <c r="U159" s="437"/>
      <c r="V159" s="438"/>
      <c r="W159" s="438"/>
      <c r="X159" s="438"/>
      <c r="Y159" s="437"/>
      <c r="Z159" s="438"/>
      <c r="AA159" s="438"/>
      <c r="AB159" s="438"/>
      <c r="AC159" s="437"/>
      <c r="AD159" s="438"/>
      <c r="AE159" s="438"/>
      <c r="AF159" s="424"/>
      <c r="AG159" s="439"/>
    </row>
    <row r="160" spans="1:33" hidden="1" x14ac:dyDescent="0.25">
      <c r="A160" s="350"/>
      <c r="B160" s="350"/>
      <c r="C160" s="441" t="s">
        <v>682</v>
      </c>
      <c r="D160" s="352"/>
      <c r="E160" s="353"/>
      <c r="F160" s="353"/>
      <c r="G160" s="352"/>
      <c r="H160" s="354"/>
      <c r="I160" s="357"/>
      <c r="J160" s="357"/>
      <c r="K160" s="357"/>
      <c r="L160" s="357"/>
      <c r="M160" s="358"/>
      <c r="N160" s="356"/>
      <c r="O160" s="372">
        <v>18</v>
      </c>
      <c r="P160" s="358"/>
      <c r="Q160" s="428"/>
      <c r="R160" s="345"/>
      <c r="S160" s="345"/>
      <c r="T160" s="345"/>
      <c r="U160" s="429"/>
      <c r="V160" s="345"/>
      <c r="W160" s="345"/>
      <c r="X160" s="345"/>
      <c r="Y160" s="429"/>
      <c r="Z160" s="345"/>
      <c r="AA160" s="345"/>
      <c r="AB160" s="345"/>
      <c r="AC160" s="429"/>
      <c r="AD160" s="345"/>
      <c r="AE160" s="345"/>
      <c r="AF160" s="345"/>
      <c r="AG160" s="361"/>
    </row>
    <row r="161" spans="1:33" hidden="1" x14ac:dyDescent="0.25">
      <c r="A161" s="350"/>
      <c r="B161" s="350"/>
      <c r="C161" s="441" t="s">
        <v>713</v>
      </c>
      <c r="D161" s="352"/>
      <c r="E161" s="353"/>
      <c r="F161" s="353"/>
      <c r="G161" s="352"/>
      <c r="H161" s="354"/>
      <c r="I161" s="357"/>
      <c r="J161" s="357"/>
      <c r="K161" s="357"/>
      <c r="L161" s="357"/>
      <c r="M161" s="358"/>
      <c r="N161" s="356"/>
      <c r="O161" s="372">
        <v>18</v>
      </c>
      <c r="P161" s="358"/>
      <c r="Q161" s="423"/>
      <c r="R161" s="436"/>
      <c r="S161" s="436"/>
      <c r="T161" s="436"/>
      <c r="U161" s="437"/>
      <c r="V161" s="438"/>
      <c r="W161" s="438"/>
      <c r="X161" s="438"/>
      <c r="Y161" s="437"/>
      <c r="Z161" s="438"/>
      <c r="AA161" s="438"/>
      <c r="AB161" s="438"/>
      <c r="AC161" s="437"/>
      <c r="AD161" s="438"/>
      <c r="AE161" s="438"/>
      <c r="AF161" s="424"/>
      <c r="AG161" s="439"/>
    </row>
    <row r="162" spans="1:33" hidden="1" x14ac:dyDescent="0.25">
      <c r="A162" s="350"/>
      <c r="B162" s="350"/>
      <c r="C162" s="440" t="s">
        <v>687</v>
      </c>
      <c r="D162" s="352"/>
      <c r="E162" s="353"/>
      <c r="F162" s="353"/>
      <c r="G162" s="352"/>
      <c r="H162" s="354"/>
      <c r="I162" s="357"/>
      <c r="J162" s="357"/>
      <c r="K162" s="357"/>
      <c r="L162" s="357"/>
      <c r="M162" s="358"/>
      <c r="N162" s="356"/>
      <c r="O162" s="357"/>
      <c r="P162" s="358"/>
      <c r="Q162" s="423"/>
      <c r="R162" s="436"/>
      <c r="S162" s="436"/>
      <c r="T162" s="436"/>
      <c r="U162" s="437"/>
      <c r="V162" s="438"/>
      <c r="W162" s="438"/>
      <c r="X162" s="438"/>
      <c r="Y162" s="437"/>
      <c r="Z162" s="438"/>
      <c r="AA162" s="438"/>
      <c r="AB162" s="438"/>
      <c r="AC162" s="437"/>
      <c r="AD162" s="438"/>
      <c r="AE162" s="438"/>
      <c r="AF162" s="424"/>
      <c r="AG162" s="439"/>
    </row>
    <row r="163" spans="1:33" hidden="1" x14ac:dyDescent="0.25">
      <c r="A163" s="350"/>
      <c r="B163" s="350"/>
      <c r="C163" s="441" t="s">
        <v>682</v>
      </c>
      <c r="D163" s="352"/>
      <c r="E163" s="353"/>
      <c r="F163" s="353"/>
      <c r="G163" s="352"/>
      <c r="H163" s="354"/>
      <c r="I163" s="357"/>
      <c r="J163" s="357"/>
      <c r="K163" s="357"/>
      <c r="L163" s="357"/>
      <c r="M163" s="358"/>
      <c r="N163" s="356"/>
      <c r="O163" s="372">
        <v>18</v>
      </c>
      <c r="P163" s="358"/>
      <c r="Q163" s="423"/>
      <c r="R163" s="436"/>
      <c r="S163" s="436"/>
      <c r="T163" s="436"/>
      <c r="U163" s="437"/>
      <c r="V163" s="438"/>
      <c r="W163" s="438"/>
      <c r="X163" s="438"/>
      <c r="Y163" s="437"/>
      <c r="Z163" s="438"/>
      <c r="AA163" s="438"/>
      <c r="AB163" s="438"/>
      <c r="AC163" s="437"/>
      <c r="AD163" s="438"/>
      <c r="AE163" s="438"/>
      <c r="AF163" s="424"/>
      <c r="AG163" s="439"/>
    </row>
    <row r="164" spans="1:33" hidden="1" x14ac:dyDescent="0.25">
      <c r="A164" s="350"/>
      <c r="B164" s="350"/>
      <c r="C164" s="441" t="s">
        <v>745</v>
      </c>
      <c r="D164" s="352"/>
      <c r="E164" s="353"/>
      <c r="F164" s="353"/>
      <c r="G164" s="352"/>
      <c r="H164" s="354"/>
      <c r="I164" s="357"/>
      <c r="J164" s="357"/>
      <c r="K164" s="357"/>
      <c r="L164" s="357"/>
      <c r="M164" s="358"/>
      <c r="N164" s="356"/>
      <c r="O164" s="372">
        <v>18</v>
      </c>
      <c r="P164" s="358"/>
      <c r="Q164" s="423"/>
      <c r="R164" s="436"/>
      <c r="S164" s="436"/>
      <c r="T164" s="436"/>
      <c r="U164" s="437"/>
      <c r="V164" s="438"/>
      <c r="W164" s="438"/>
      <c r="X164" s="438"/>
      <c r="Y164" s="437"/>
      <c r="Z164" s="438"/>
      <c r="AA164" s="438"/>
      <c r="AB164" s="438"/>
      <c r="AC164" s="437"/>
      <c r="AD164" s="438"/>
      <c r="AE164" s="438"/>
      <c r="AF164" s="424"/>
      <c r="AG164" s="439"/>
    </row>
    <row r="165" spans="1:33" hidden="1" x14ac:dyDescent="0.25">
      <c r="A165" s="350"/>
      <c r="B165" s="350"/>
      <c r="C165" s="441" t="s">
        <v>713</v>
      </c>
      <c r="D165" s="352"/>
      <c r="E165" s="353"/>
      <c r="F165" s="353"/>
      <c r="G165" s="352"/>
      <c r="H165" s="354"/>
      <c r="I165" s="357"/>
      <c r="J165" s="357"/>
      <c r="K165" s="357"/>
      <c r="L165" s="357"/>
      <c r="M165" s="358"/>
      <c r="N165" s="356"/>
      <c r="O165" s="372">
        <v>18</v>
      </c>
      <c r="P165" s="358"/>
      <c r="Q165" s="423"/>
      <c r="R165" s="436"/>
      <c r="S165" s="436"/>
      <c r="T165" s="436"/>
      <c r="U165" s="437"/>
      <c r="V165" s="438"/>
      <c r="W165" s="438"/>
      <c r="X165" s="438"/>
      <c r="Y165" s="437"/>
      <c r="Z165" s="438"/>
      <c r="AA165" s="438"/>
      <c r="AB165" s="438"/>
      <c r="AC165" s="437"/>
      <c r="AD165" s="438"/>
      <c r="AE165" s="438"/>
      <c r="AF165" s="424"/>
      <c r="AG165" s="439"/>
    </row>
    <row r="166" spans="1:33" hidden="1" x14ac:dyDescent="0.25">
      <c r="A166" s="350"/>
      <c r="B166" s="350"/>
      <c r="C166" s="440" t="s">
        <v>746</v>
      </c>
      <c r="D166" s="352"/>
      <c r="E166" s="353"/>
      <c r="F166" s="353"/>
      <c r="G166" s="352"/>
      <c r="H166" s="354"/>
      <c r="I166" s="357"/>
      <c r="J166" s="357"/>
      <c r="K166" s="357"/>
      <c r="L166" s="357"/>
      <c r="M166" s="358"/>
      <c r="N166" s="356"/>
      <c r="O166" s="357"/>
      <c r="P166" s="358"/>
      <c r="Q166" s="428"/>
      <c r="R166" s="345"/>
      <c r="S166" s="345"/>
      <c r="T166" s="345"/>
      <c r="U166" s="429"/>
      <c r="V166" s="345"/>
      <c r="W166" s="345"/>
      <c r="X166" s="345"/>
      <c r="Y166" s="429"/>
      <c r="Z166" s="345"/>
      <c r="AA166" s="345"/>
      <c r="AB166" s="345"/>
      <c r="AC166" s="429"/>
      <c r="AD166" s="345"/>
      <c r="AE166" s="345"/>
      <c r="AF166" s="345"/>
      <c r="AG166" s="361"/>
    </row>
    <row r="167" spans="1:33" hidden="1" x14ac:dyDescent="0.25">
      <c r="A167" s="350"/>
      <c r="B167" s="350"/>
      <c r="C167" s="441" t="s">
        <v>721</v>
      </c>
      <c r="D167" s="352"/>
      <c r="E167" s="353"/>
      <c r="F167" s="353"/>
      <c r="G167" s="352"/>
      <c r="H167" s="354"/>
      <c r="I167" s="357"/>
      <c r="J167" s="357"/>
      <c r="K167" s="357"/>
      <c r="L167" s="357"/>
      <c r="M167" s="358"/>
      <c r="N167" s="371">
        <v>18</v>
      </c>
      <c r="O167" s="372"/>
      <c r="P167" s="358"/>
      <c r="Q167" s="423"/>
      <c r="R167" s="436"/>
      <c r="S167" s="436"/>
      <c r="T167" s="436"/>
      <c r="U167" s="437"/>
      <c r="V167" s="438"/>
      <c r="W167" s="438"/>
      <c r="X167" s="438"/>
      <c r="Y167" s="437"/>
      <c r="Z167" s="438"/>
      <c r="AA167" s="438"/>
      <c r="AB167" s="438"/>
      <c r="AC167" s="437"/>
      <c r="AD167" s="438"/>
      <c r="AE167" s="438"/>
      <c r="AF167" s="424"/>
      <c r="AG167" s="439"/>
    </row>
    <row r="168" spans="1:33" hidden="1" x14ac:dyDescent="0.25">
      <c r="A168" s="350"/>
      <c r="B168" s="350"/>
      <c r="C168" s="441" t="s">
        <v>722</v>
      </c>
      <c r="D168" s="352"/>
      <c r="E168" s="353"/>
      <c r="F168" s="353"/>
      <c r="G168" s="352"/>
      <c r="H168" s="354"/>
      <c r="I168" s="357"/>
      <c r="J168" s="357"/>
      <c r="K168" s="357"/>
      <c r="L168" s="357"/>
      <c r="M168" s="358"/>
      <c r="N168" s="371">
        <v>12</v>
      </c>
      <c r="O168" s="372">
        <v>12</v>
      </c>
      <c r="P168" s="358"/>
      <c r="Q168" s="423"/>
      <c r="R168" s="436"/>
      <c r="S168" s="436"/>
      <c r="T168" s="436"/>
      <c r="U168" s="437"/>
      <c r="V168" s="438"/>
      <c r="W168" s="438"/>
      <c r="X168" s="438"/>
      <c r="Y168" s="437"/>
      <c r="Z168" s="438"/>
      <c r="AA168" s="438"/>
      <c r="AB168" s="438"/>
      <c r="AC168" s="437"/>
      <c r="AD168" s="438"/>
      <c r="AE168" s="438"/>
      <c r="AF168" s="424"/>
      <c r="AG168" s="439"/>
    </row>
    <row r="169" spans="1:33" hidden="1" x14ac:dyDescent="0.25">
      <c r="A169" s="350"/>
      <c r="B169" s="350"/>
      <c r="C169" s="440" t="s">
        <v>709</v>
      </c>
      <c r="D169" s="352"/>
      <c r="E169" s="353"/>
      <c r="F169" s="353"/>
      <c r="G169" s="352"/>
      <c r="H169" s="354"/>
      <c r="I169" s="357"/>
      <c r="J169" s="357"/>
      <c r="K169" s="357"/>
      <c r="L169" s="357"/>
      <c r="M169" s="358"/>
      <c r="N169" s="371">
        <v>12</v>
      </c>
      <c r="O169" s="372">
        <v>18</v>
      </c>
      <c r="P169" s="358"/>
      <c r="Q169" s="423"/>
      <c r="R169" s="436"/>
      <c r="S169" s="436"/>
      <c r="T169" s="436"/>
      <c r="U169" s="437"/>
      <c r="V169" s="438"/>
      <c r="W169" s="438"/>
      <c r="X169" s="438"/>
      <c r="Y169" s="437"/>
      <c r="Z169" s="438"/>
      <c r="AA169" s="438"/>
      <c r="AB169" s="438"/>
      <c r="AC169" s="437"/>
      <c r="AD169" s="438"/>
      <c r="AE169" s="438"/>
      <c r="AF169" s="424"/>
      <c r="AG169" s="439"/>
    </row>
    <row r="170" spans="1:33" hidden="1" x14ac:dyDescent="0.25">
      <c r="A170" s="350"/>
      <c r="B170" s="350"/>
      <c r="C170" s="440" t="s">
        <v>747</v>
      </c>
      <c r="D170" s="352"/>
      <c r="E170" s="353"/>
      <c r="F170" s="353"/>
      <c r="G170" s="352"/>
      <c r="H170" s="354"/>
      <c r="I170" s="357"/>
      <c r="J170" s="357"/>
      <c r="K170" s="357"/>
      <c r="L170" s="357"/>
      <c r="M170" s="358"/>
      <c r="N170" s="356"/>
      <c r="O170" s="357"/>
      <c r="P170" s="358"/>
      <c r="Q170" s="442"/>
      <c r="R170" s="443"/>
      <c r="S170" s="443"/>
      <c r="T170" s="443"/>
      <c r="U170" s="444"/>
      <c r="V170" s="445"/>
      <c r="W170" s="445"/>
      <c r="X170" s="445"/>
      <c r="Y170" s="444"/>
      <c r="Z170" s="445"/>
      <c r="AA170" s="445"/>
      <c r="AB170" s="445"/>
      <c r="AC170" s="444"/>
      <c r="AD170" s="445"/>
      <c r="AE170" s="445"/>
      <c r="AF170" s="446"/>
      <c r="AG170" s="439"/>
    </row>
    <row r="171" spans="1:33" hidden="1" x14ac:dyDescent="0.25">
      <c r="A171" s="350"/>
      <c r="B171" s="350"/>
      <c r="C171" s="441" t="s">
        <v>748</v>
      </c>
      <c r="D171" s="352"/>
      <c r="E171" s="353"/>
      <c r="F171" s="353"/>
      <c r="G171" s="352"/>
      <c r="H171" s="354"/>
      <c r="I171" s="357"/>
      <c r="J171" s="357"/>
      <c r="K171" s="357"/>
      <c r="L171" s="357"/>
      <c r="M171" s="358"/>
      <c r="N171" s="371">
        <v>18</v>
      </c>
      <c r="O171" s="372">
        <v>18</v>
      </c>
      <c r="P171" s="358"/>
      <c r="Q171" s="42"/>
      <c r="R171" s="828"/>
      <c r="S171" s="829"/>
      <c r="T171" s="829"/>
      <c r="U171" s="829"/>
      <c r="V171" s="829"/>
      <c r="W171" s="829"/>
      <c r="X171" s="829"/>
      <c r="Y171" s="829"/>
      <c r="Z171" s="829"/>
      <c r="AA171" s="43"/>
      <c r="AB171" s="43"/>
      <c r="AC171" s="44"/>
      <c r="AD171" s="45"/>
      <c r="AE171" s="828"/>
      <c r="AF171" s="829"/>
      <c r="AG171" s="439"/>
    </row>
    <row r="172" spans="1:33" hidden="1" x14ac:dyDescent="0.25">
      <c r="A172" s="350"/>
      <c r="B172" s="350"/>
      <c r="C172" s="441" t="s">
        <v>749</v>
      </c>
      <c r="D172" s="352"/>
      <c r="E172" s="353"/>
      <c r="F172" s="353"/>
      <c r="G172" s="352"/>
      <c r="H172" s="354"/>
      <c r="I172" s="357"/>
      <c r="J172" s="357"/>
      <c r="K172" s="357"/>
      <c r="L172" s="357"/>
      <c r="M172" s="358"/>
      <c r="N172" s="371">
        <v>15</v>
      </c>
      <c r="O172" s="372">
        <v>15</v>
      </c>
      <c r="P172" s="358"/>
      <c r="Q172" s="33"/>
      <c r="R172" s="838"/>
      <c r="S172" s="839"/>
      <c r="T172" s="839"/>
      <c r="U172" s="839"/>
      <c r="V172" s="839"/>
      <c r="W172" s="839"/>
      <c r="X172" s="839"/>
      <c r="Y172" s="839"/>
      <c r="Z172" s="839"/>
      <c r="AA172" s="32"/>
      <c r="AB172" s="32"/>
      <c r="AC172" s="31"/>
      <c r="AD172" s="30"/>
      <c r="AE172" s="838"/>
      <c r="AF172" s="839"/>
      <c r="AG172" s="361"/>
    </row>
    <row r="173" spans="1:33" hidden="1" x14ac:dyDescent="0.25">
      <c r="A173" s="350"/>
      <c r="B173" s="350"/>
      <c r="C173" s="441" t="s">
        <v>750</v>
      </c>
      <c r="D173" s="352"/>
      <c r="E173" s="353"/>
      <c r="F173" s="353"/>
      <c r="G173" s="352"/>
      <c r="H173" s="354"/>
      <c r="I173" s="357"/>
      <c r="J173" s="357"/>
      <c r="K173" s="357"/>
      <c r="L173" s="357"/>
      <c r="M173" s="358"/>
      <c r="N173" s="371">
        <v>9</v>
      </c>
      <c r="O173" s="372">
        <v>9</v>
      </c>
      <c r="P173" s="358"/>
      <c r="Q173" s="33"/>
      <c r="R173" s="838"/>
      <c r="S173" s="839"/>
      <c r="T173" s="839"/>
      <c r="U173" s="839"/>
      <c r="V173" s="839"/>
      <c r="W173" s="839"/>
      <c r="X173" s="839"/>
      <c r="Y173" s="839"/>
      <c r="Z173" s="839"/>
      <c r="AA173" s="32"/>
      <c r="AB173" s="32"/>
      <c r="AC173" s="31"/>
      <c r="AD173" s="30"/>
      <c r="AE173" s="838"/>
      <c r="AF173" s="839"/>
      <c r="AG173" s="361"/>
    </row>
    <row r="174" spans="1:33" hidden="1" x14ac:dyDescent="0.25">
      <c r="A174" s="350"/>
      <c r="B174" s="350"/>
      <c r="C174" s="432" t="s">
        <v>751</v>
      </c>
      <c r="D174" s="352"/>
      <c r="E174" s="353"/>
      <c r="F174" s="353"/>
      <c r="G174" s="352"/>
      <c r="H174" s="354"/>
      <c r="I174" s="357"/>
      <c r="J174" s="357"/>
      <c r="K174" s="357"/>
      <c r="L174" s="357"/>
      <c r="M174" s="358"/>
      <c r="N174" s="371">
        <v>24</v>
      </c>
      <c r="O174" s="372"/>
      <c r="P174" s="358"/>
      <c r="Q174" s="29"/>
      <c r="R174" s="27"/>
      <c r="S174" s="27"/>
      <c r="T174" s="836"/>
      <c r="U174" s="837"/>
      <c r="V174" s="837"/>
      <c r="W174" s="837"/>
      <c r="X174" s="837"/>
      <c r="Y174" s="837"/>
      <c r="Z174" s="837"/>
      <c r="AA174" s="837"/>
      <c r="AB174" s="837"/>
      <c r="AC174" s="837"/>
      <c r="AD174" s="28"/>
      <c r="AE174" s="27"/>
      <c r="AF174" s="27"/>
      <c r="AG174" s="361"/>
    </row>
    <row r="175" spans="1:33" ht="26.4" hidden="1" x14ac:dyDescent="0.25">
      <c r="A175" s="350"/>
      <c r="B175" s="350"/>
      <c r="C175" s="441" t="s">
        <v>752</v>
      </c>
      <c r="D175" s="388"/>
      <c r="E175" s="447"/>
      <c r="F175" s="447"/>
      <c r="G175" s="388"/>
      <c r="H175" s="387"/>
      <c r="I175" s="386"/>
      <c r="J175" s="386"/>
      <c r="K175" s="386"/>
      <c r="L175" s="386"/>
      <c r="M175" s="391"/>
      <c r="N175" s="371"/>
      <c r="O175" s="372" t="s">
        <v>753</v>
      </c>
      <c r="P175" s="391"/>
      <c r="Q175" s="448"/>
      <c r="R175" s="449"/>
      <c r="S175" s="449"/>
      <c r="T175" s="449"/>
      <c r="U175" s="448"/>
      <c r="V175" s="449"/>
      <c r="W175" s="449"/>
      <c r="X175" s="449"/>
      <c r="Y175" s="448"/>
      <c r="Z175" s="449"/>
      <c r="AA175" s="449"/>
      <c r="AB175" s="449"/>
      <c r="AC175" s="448"/>
      <c r="AD175" s="449"/>
      <c r="AE175" s="449"/>
      <c r="AF175" s="449"/>
      <c r="AG175" s="361"/>
    </row>
    <row r="176" spans="1:33" hidden="1" x14ac:dyDescent="0.25">
      <c r="A176" s="350"/>
      <c r="B176" s="350"/>
      <c r="C176" s="369" t="s">
        <v>754</v>
      </c>
      <c r="D176" s="450"/>
      <c r="E176" s="451"/>
      <c r="F176" s="451"/>
      <c r="G176" s="450"/>
      <c r="H176" s="452"/>
      <c r="I176" s="409"/>
      <c r="J176" s="409"/>
      <c r="K176" s="409"/>
      <c r="L176" s="409"/>
      <c r="M176" s="453"/>
      <c r="N176" s="371"/>
      <c r="O176" s="372">
        <v>18</v>
      </c>
      <c r="P176" s="409"/>
      <c r="Q176" s="454"/>
      <c r="R176" s="455"/>
      <c r="S176" s="455"/>
      <c r="T176" s="455"/>
      <c r="U176" s="456"/>
      <c r="V176" s="455"/>
      <c r="W176" s="455"/>
      <c r="X176" s="455"/>
      <c r="Y176" s="456"/>
      <c r="Z176" s="455"/>
      <c r="AA176" s="455"/>
      <c r="AB176" s="455"/>
      <c r="AC176" s="456"/>
      <c r="AD176" s="455"/>
      <c r="AE176" s="455"/>
      <c r="AF176" s="455"/>
      <c r="AG176" s="361"/>
    </row>
    <row r="177" spans="1:33" hidden="1" x14ac:dyDescent="0.25">
      <c r="A177" s="457"/>
      <c r="B177" s="457"/>
      <c r="C177" s="26"/>
      <c r="D177" s="458"/>
      <c r="E177" s="459"/>
      <c r="F177" s="459"/>
      <c r="G177" s="459"/>
      <c r="H177" s="831" t="s">
        <v>177</v>
      </c>
      <c r="I177" s="831"/>
      <c r="J177" s="832"/>
      <c r="K177" s="460"/>
      <c r="L177" s="460"/>
      <c r="M177" s="400"/>
      <c r="N177" s="461">
        <f>SUM(N80:N175)</f>
        <v>228</v>
      </c>
      <c r="O177" s="459">
        <f>SUM(O80:O175)</f>
        <v>975</v>
      </c>
      <c r="P177" s="459"/>
      <c r="Q177" s="462"/>
      <c r="R177" s="436"/>
      <c r="S177" s="436"/>
      <c r="T177" s="436"/>
      <c r="U177" s="437"/>
      <c r="V177" s="438"/>
      <c r="W177" s="438"/>
      <c r="X177" s="438"/>
      <c r="Y177" s="437"/>
      <c r="Z177" s="438"/>
      <c r="AA177" s="438"/>
      <c r="AB177" s="438"/>
      <c r="AC177" s="437"/>
      <c r="AD177" s="438"/>
      <c r="AE177" s="438"/>
      <c r="AF177" s="463"/>
      <c r="AG177" s="204"/>
    </row>
    <row r="178" spans="1:33" x14ac:dyDescent="0.25">
      <c r="A178" s="464"/>
      <c r="B178" s="464"/>
      <c r="C178" s="465"/>
      <c r="D178" s="466"/>
      <c r="E178" s="467"/>
      <c r="F178" s="467"/>
      <c r="G178" s="467"/>
      <c r="H178" s="466"/>
      <c r="I178" s="467"/>
      <c r="J178" s="467"/>
      <c r="K178" s="467"/>
      <c r="L178" s="467"/>
      <c r="M178" s="467"/>
      <c r="N178" s="468"/>
      <c r="O178" s="467"/>
      <c r="P178" s="467"/>
      <c r="Q178" s="469"/>
      <c r="R178" s="466"/>
      <c r="S178" s="466"/>
      <c r="T178" s="466"/>
      <c r="U178" s="469"/>
      <c r="V178" s="466"/>
      <c r="W178" s="466"/>
      <c r="X178" s="466"/>
      <c r="Y178" s="469"/>
      <c r="Z178" s="466"/>
      <c r="AA178" s="466"/>
      <c r="AB178" s="466"/>
      <c r="AC178" s="469"/>
      <c r="AD178" s="466"/>
      <c r="AE178" s="466"/>
      <c r="AF178" s="466"/>
      <c r="AG178" s="467"/>
    </row>
    <row r="179" spans="1:33" s="2" customFormat="1" ht="23.25" customHeight="1" x14ac:dyDescent="0.3">
      <c r="A179" s="470"/>
      <c r="B179" s="471"/>
      <c r="C179" s="472" t="s">
        <v>755</v>
      </c>
      <c r="D179" s="473"/>
      <c r="E179" s="471"/>
      <c r="F179" s="471"/>
      <c r="G179" s="473"/>
      <c r="H179" s="471"/>
      <c r="I179" s="471"/>
      <c r="J179" s="471"/>
      <c r="K179" s="471"/>
      <c r="L179" s="471"/>
      <c r="M179" s="474"/>
      <c r="N179" s="475"/>
      <c r="O179" s="471"/>
      <c r="P179" s="471"/>
      <c r="Q179" s="476"/>
      <c r="R179" s="471"/>
      <c r="S179" s="471"/>
      <c r="T179" s="471"/>
      <c r="U179" s="471"/>
      <c r="V179" s="471"/>
      <c r="W179" s="471"/>
      <c r="X179" s="471"/>
      <c r="Y179" s="471"/>
      <c r="Z179" s="471"/>
      <c r="AA179" s="471"/>
      <c r="AB179" s="471"/>
      <c r="AC179" s="471"/>
      <c r="AD179" s="471"/>
      <c r="AE179" s="471"/>
      <c r="AF179" s="471"/>
      <c r="AG179" s="477"/>
    </row>
    <row r="180" spans="1:33" s="2" customFormat="1" ht="23.25" customHeight="1" x14ac:dyDescent="0.3">
      <c r="A180" s="470"/>
      <c r="B180" s="471"/>
      <c r="C180" s="472" t="s">
        <v>756</v>
      </c>
      <c r="D180" s="473"/>
      <c r="E180" s="471"/>
      <c r="F180" s="471"/>
      <c r="G180" s="473"/>
      <c r="H180" s="471"/>
      <c r="I180" s="471"/>
      <c r="J180" s="471"/>
      <c r="K180" s="471"/>
      <c r="L180" s="471"/>
      <c r="M180" s="474"/>
      <c r="N180" s="475"/>
      <c r="O180" s="471"/>
      <c r="P180" s="471"/>
      <c r="Q180" s="476"/>
      <c r="R180" s="471"/>
      <c r="S180" s="471"/>
      <c r="T180" s="471"/>
      <c r="U180" s="471"/>
      <c r="V180" s="471"/>
      <c r="W180" s="471"/>
      <c r="X180" s="471"/>
      <c r="Y180" s="471"/>
      <c r="Z180" s="471"/>
      <c r="AA180" s="471"/>
      <c r="AB180" s="471"/>
      <c r="AC180" s="471"/>
      <c r="AD180" s="471"/>
      <c r="AE180" s="471"/>
      <c r="AF180" s="471"/>
      <c r="AG180" s="477"/>
    </row>
    <row r="181" spans="1:33" ht="20.25" customHeight="1" x14ac:dyDescent="0.25">
      <c r="A181" s="478"/>
      <c r="B181" s="478"/>
      <c r="C181" s="479" t="s">
        <v>26</v>
      </c>
      <c r="D181" s="480"/>
      <c r="E181" s="480"/>
      <c r="F181" s="480"/>
      <c r="G181" s="480"/>
      <c r="H181" s="481"/>
      <c r="I181" s="481">
        <f>+I182+I191</f>
        <v>16</v>
      </c>
      <c r="J181" s="481">
        <f>+J182+J191</f>
        <v>15</v>
      </c>
      <c r="K181" s="481"/>
      <c r="L181" s="481"/>
      <c r="M181" s="482"/>
      <c r="N181" s="483"/>
      <c r="O181" s="481"/>
      <c r="P181" s="481"/>
      <c r="Q181" s="484"/>
      <c r="R181" s="481"/>
      <c r="S181" s="481"/>
      <c r="T181" s="481"/>
      <c r="U181" s="485"/>
      <c r="V181" s="481"/>
      <c r="W181" s="481"/>
      <c r="X181" s="481"/>
      <c r="Y181" s="485"/>
      <c r="Z181" s="481"/>
      <c r="AA181" s="481"/>
      <c r="AB181" s="481"/>
      <c r="AC181" s="485"/>
      <c r="AD181" s="481"/>
      <c r="AE181" s="481"/>
      <c r="AF181" s="481"/>
      <c r="AG181" s="481"/>
    </row>
    <row r="182" spans="1:33" ht="21" customHeight="1" x14ac:dyDescent="0.25">
      <c r="A182" s="486"/>
      <c r="B182" s="486"/>
      <c r="C182" s="487" t="s">
        <v>201</v>
      </c>
      <c r="D182" s="343"/>
      <c r="E182" s="488"/>
      <c r="F182" s="341"/>
      <c r="G182" s="343"/>
      <c r="H182" s="489"/>
      <c r="I182" s="341">
        <f>+I183+I186+I190</f>
        <v>8</v>
      </c>
      <c r="J182" s="341">
        <f>+J183+J186+J190</f>
        <v>8</v>
      </c>
      <c r="K182" s="341"/>
      <c r="L182" s="341"/>
      <c r="M182" s="490"/>
      <c r="N182" s="491"/>
      <c r="O182" s="492"/>
      <c r="P182" s="492"/>
      <c r="Q182" s="428"/>
      <c r="R182" s="345"/>
      <c r="S182" s="345"/>
      <c r="T182" s="345"/>
      <c r="U182" s="429"/>
      <c r="V182" s="345"/>
      <c r="W182" s="345"/>
      <c r="X182" s="345"/>
      <c r="Y182" s="429"/>
      <c r="Z182" s="345"/>
      <c r="AA182" s="345"/>
      <c r="AB182" s="345"/>
      <c r="AC182" s="429"/>
      <c r="AD182" s="345"/>
      <c r="AE182" s="345"/>
      <c r="AF182" s="345"/>
      <c r="AG182" s="493"/>
    </row>
    <row r="183" spans="1:33" ht="19.5" customHeight="1" x14ac:dyDescent="0.25">
      <c r="A183" s="494" t="s">
        <v>757</v>
      </c>
      <c r="B183" s="494" t="s">
        <v>758</v>
      </c>
      <c r="C183" s="495" t="s">
        <v>759</v>
      </c>
      <c r="D183" s="496" t="s">
        <v>760</v>
      </c>
      <c r="E183" s="496" t="s">
        <v>527</v>
      </c>
      <c r="F183" s="496"/>
      <c r="G183" s="497"/>
      <c r="H183" s="498"/>
      <c r="I183" s="499">
        <f>+I184+I185</f>
        <v>4</v>
      </c>
      <c r="J183" s="498">
        <f>+J184+J185</f>
        <v>4</v>
      </c>
      <c r="K183" s="499"/>
      <c r="L183" s="498"/>
      <c r="M183" s="500"/>
      <c r="N183" s="501"/>
      <c r="O183" s="503"/>
      <c r="P183" s="503"/>
      <c r="Q183" s="505"/>
      <c r="R183" s="503"/>
      <c r="S183" s="503"/>
      <c r="T183" s="503"/>
      <c r="U183" s="506"/>
      <c r="V183" s="507"/>
      <c r="W183" s="507"/>
      <c r="X183" s="507"/>
      <c r="Y183" s="508"/>
      <c r="Z183" s="507"/>
      <c r="AA183" s="507"/>
      <c r="AB183" s="507"/>
      <c r="AC183" s="508"/>
      <c r="AD183" s="507"/>
      <c r="AE183" s="507"/>
      <c r="AF183" s="507"/>
      <c r="AG183" s="509"/>
    </row>
    <row r="184" spans="1:33" ht="70.5" customHeight="1" x14ac:dyDescent="0.25">
      <c r="A184" s="510"/>
      <c r="B184" s="510" t="s">
        <v>761</v>
      </c>
      <c r="C184" s="511" t="s">
        <v>762</v>
      </c>
      <c r="D184" s="301" t="s">
        <v>763</v>
      </c>
      <c r="E184" s="301" t="s">
        <v>162</v>
      </c>
      <c r="F184" s="512"/>
      <c r="G184" s="301" t="s">
        <v>97</v>
      </c>
      <c r="H184" s="302"/>
      <c r="I184" s="303">
        <v>2</v>
      </c>
      <c r="J184" s="513">
        <v>2</v>
      </c>
      <c r="K184" s="514" t="s">
        <v>265</v>
      </c>
      <c r="L184" s="513">
        <v>11</v>
      </c>
      <c r="M184" s="305"/>
      <c r="N184" s="515"/>
      <c r="O184" s="513">
        <v>12</v>
      </c>
      <c r="P184" s="99"/>
      <c r="Q184" s="516" t="s">
        <v>764</v>
      </c>
      <c r="R184" s="516" t="s">
        <v>31</v>
      </c>
      <c r="S184" s="517" t="s">
        <v>32</v>
      </c>
      <c r="T184" s="517" t="s">
        <v>39</v>
      </c>
      <c r="U184" s="437">
        <v>1</v>
      </c>
      <c r="V184" s="438" t="s">
        <v>33</v>
      </c>
      <c r="W184" s="438" t="s">
        <v>32</v>
      </c>
      <c r="X184" s="438" t="s">
        <v>39</v>
      </c>
      <c r="Y184" s="518">
        <v>1</v>
      </c>
      <c r="Z184" s="519" t="s">
        <v>33</v>
      </c>
      <c r="AA184" s="519" t="s">
        <v>32</v>
      </c>
      <c r="AB184" s="519" t="s">
        <v>39</v>
      </c>
      <c r="AC184" s="437">
        <v>1</v>
      </c>
      <c r="AD184" s="438" t="s">
        <v>33</v>
      </c>
      <c r="AE184" s="438" t="s">
        <v>32</v>
      </c>
      <c r="AF184" s="424" t="s">
        <v>39</v>
      </c>
      <c r="AG184" s="204" t="s">
        <v>765</v>
      </c>
    </row>
    <row r="185" spans="1:33" ht="57" customHeight="1" x14ac:dyDescent="0.25">
      <c r="A185" s="510"/>
      <c r="B185" s="510" t="s">
        <v>766</v>
      </c>
      <c r="C185" s="511" t="s">
        <v>767</v>
      </c>
      <c r="D185" s="301" t="s">
        <v>768</v>
      </c>
      <c r="E185" s="301" t="s">
        <v>162</v>
      </c>
      <c r="F185" s="512"/>
      <c r="G185" s="301" t="s">
        <v>97</v>
      </c>
      <c r="H185" s="302"/>
      <c r="I185" s="301">
        <v>2</v>
      </c>
      <c r="J185" s="513">
        <v>2</v>
      </c>
      <c r="K185" s="514" t="s">
        <v>83</v>
      </c>
      <c r="L185" s="513">
        <v>11</v>
      </c>
      <c r="M185" s="325"/>
      <c r="N185" s="515"/>
      <c r="O185" s="513">
        <v>18</v>
      </c>
      <c r="P185" s="99"/>
      <c r="Q185" s="520" t="s">
        <v>87</v>
      </c>
      <c r="R185" s="519" t="s">
        <v>88</v>
      </c>
      <c r="S185" s="519" t="s">
        <v>32</v>
      </c>
      <c r="T185" s="519" t="s">
        <v>34</v>
      </c>
      <c r="U185" s="437">
        <v>1</v>
      </c>
      <c r="V185" s="438" t="s">
        <v>33</v>
      </c>
      <c r="W185" s="438" t="s">
        <v>32</v>
      </c>
      <c r="X185" s="438" t="s">
        <v>34</v>
      </c>
      <c r="Y185" s="518">
        <v>1</v>
      </c>
      <c r="Z185" s="519" t="s">
        <v>33</v>
      </c>
      <c r="AA185" s="519" t="s">
        <v>32</v>
      </c>
      <c r="AB185" s="519" t="s">
        <v>34</v>
      </c>
      <c r="AC185" s="437">
        <v>1</v>
      </c>
      <c r="AD185" s="438" t="s">
        <v>33</v>
      </c>
      <c r="AE185" s="438" t="s">
        <v>32</v>
      </c>
      <c r="AF185" s="463" t="s">
        <v>34</v>
      </c>
      <c r="AG185" s="204" t="s">
        <v>769</v>
      </c>
    </row>
    <row r="186" spans="1:33" ht="33.75" customHeight="1" x14ac:dyDescent="0.25">
      <c r="A186" s="494" t="s">
        <v>770</v>
      </c>
      <c r="B186" s="494" t="s">
        <v>771</v>
      </c>
      <c r="C186" s="495" t="s">
        <v>772</v>
      </c>
      <c r="D186" s="496" t="s">
        <v>773</v>
      </c>
      <c r="E186" s="496" t="s">
        <v>527</v>
      </c>
      <c r="F186" s="496"/>
      <c r="G186" s="497"/>
      <c r="H186" s="498"/>
      <c r="I186" s="499">
        <f>+I187+I188</f>
        <v>2</v>
      </c>
      <c r="J186" s="498">
        <f>+J187+J188</f>
        <v>2</v>
      </c>
      <c r="K186" s="499"/>
      <c r="L186" s="498"/>
      <c r="M186" s="500"/>
      <c r="N186" s="501"/>
      <c r="O186" s="503"/>
      <c r="P186" s="503"/>
      <c r="Q186" s="505"/>
      <c r="R186" s="503"/>
      <c r="S186" s="503"/>
      <c r="T186" s="503"/>
      <c r="U186" s="506"/>
      <c r="V186" s="507"/>
      <c r="W186" s="507"/>
      <c r="X186" s="507"/>
      <c r="Y186" s="508"/>
      <c r="Z186" s="507"/>
      <c r="AA186" s="507"/>
      <c r="AB186" s="507"/>
      <c r="AC186" s="508"/>
      <c r="AD186" s="507"/>
      <c r="AE186" s="507"/>
      <c r="AF186" s="507"/>
      <c r="AG186" s="509"/>
    </row>
    <row r="187" spans="1:33" ht="57" customHeight="1" x14ac:dyDescent="0.25">
      <c r="A187" s="510"/>
      <c r="B187" s="510" t="s">
        <v>774</v>
      </c>
      <c r="C187" s="511" t="s">
        <v>775</v>
      </c>
      <c r="D187" s="301" t="s">
        <v>776</v>
      </c>
      <c r="E187" s="301" t="s">
        <v>162</v>
      </c>
      <c r="F187" s="300"/>
      <c r="G187" s="301" t="s">
        <v>97</v>
      </c>
      <c r="H187" s="302"/>
      <c r="I187" s="301">
        <v>1</v>
      </c>
      <c r="J187" s="513">
        <v>1</v>
      </c>
      <c r="K187" s="514" t="s">
        <v>777</v>
      </c>
      <c r="L187" s="513">
        <v>11</v>
      </c>
      <c r="M187" s="325"/>
      <c r="N187" s="515"/>
      <c r="O187" s="204"/>
      <c r="P187" s="513"/>
      <c r="Q187" s="520">
        <v>1</v>
      </c>
      <c r="R187" s="519" t="s">
        <v>31</v>
      </c>
      <c r="S187" s="519" t="s">
        <v>49</v>
      </c>
      <c r="T187" s="519"/>
      <c r="U187" s="437">
        <v>1</v>
      </c>
      <c r="V187" s="438" t="s">
        <v>33</v>
      </c>
      <c r="W187" s="438" t="s">
        <v>49</v>
      </c>
      <c r="X187" s="438" t="s">
        <v>69</v>
      </c>
      <c r="Y187" s="518">
        <v>1</v>
      </c>
      <c r="Z187" s="519" t="s">
        <v>33</v>
      </c>
      <c r="AA187" s="519" t="s">
        <v>49</v>
      </c>
      <c r="AB187" s="519" t="s">
        <v>69</v>
      </c>
      <c r="AC187" s="437">
        <v>1</v>
      </c>
      <c r="AD187" s="438" t="s">
        <v>33</v>
      </c>
      <c r="AE187" s="438" t="s">
        <v>49</v>
      </c>
      <c r="AF187" s="463" t="s">
        <v>69</v>
      </c>
      <c r="AG187" s="204" t="s">
        <v>778</v>
      </c>
    </row>
    <row r="188" spans="1:33" ht="36.75" customHeight="1" x14ac:dyDescent="0.25">
      <c r="A188" s="510"/>
      <c r="B188" s="510" t="s">
        <v>779</v>
      </c>
      <c r="C188" s="511" t="s">
        <v>780</v>
      </c>
      <c r="D188" s="301" t="s">
        <v>781</v>
      </c>
      <c r="E188" s="301" t="s">
        <v>162</v>
      </c>
      <c r="F188" s="300"/>
      <c r="G188" s="301" t="s">
        <v>97</v>
      </c>
      <c r="H188" s="302"/>
      <c r="I188" s="301">
        <v>1</v>
      </c>
      <c r="J188" s="513">
        <v>1</v>
      </c>
      <c r="K188" s="514" t="s">
        <v>265</v>
      </c>
      <c r="L188" s="513">
        <v>11</v>
      </c>
      <c r="M188" s="325"/>
      <c r="N188" s="515"/>
      <c r="O188" s="513">
        <v>12</v>
      </c>
      <c r="P188" s="460"/>
      <c r="Q188" s="520" t="s">
        <v>87</v>
      </c>
      <c r="R188" s="519" t="s">
        <v>88</v>
      </c>
      <c r="S188" s="519" t="s">
        <v>32</v>
      </c>
      <c r="T188" s="519" t="s">
        <v>39</v>
      </c>
      <c r="U188" s="437">
        <v>1</v>
      </c>
      <c r="V188" s="438" t="s">
        <v>33</v>
      </c>
      <c r="W188" s="438" t="s">
        <v>32</v>
      </c>
      <c r="X188" s="463" t="s">
        <v>39</v>
      </c>
      <c r="Y188" s="520">
        <v>1</v>
      </c>
      <c r="Z188" s="519" t="s">
        <v>33</v>
      </c>
      <c r="AA188" s="519" t="s">
        <v>32</v>
      </c>
      <c r="AB188" s="519" t="s">
        <v>39</v>
      </c>
      <c r="AC188" s="437">
        <v>1</v>
      </c>
      <c r="AD188" s="438" t="s">
        <v>33</v>
      </c>
      <c r="AE188" s="438" t="s">
        <v>32</v>
      </c>
      <c r="AF188" s="463" t="s">
        <v>39</v>
      </c>
      <c r="AG188" s="204" t="s">
        <v>782</v>
      </c>
    </row>
    <row r="189" spans="1:33" ht="19.5" customHeight="1" x14ac:dyDescent="0.25">
      <c r="A189" s="494"/>
      <c r="B189" s="494"/>
      <c r="C189" s="495" t="s">
        <v>274</v>
      </c>
      <c r="D189" s="496"/>
      <c r="E189" s="496"/>
      <c r="F189" s="496"/>
      <c r="G189" s="497"/>
      <c r="H189" s="498"/>
      <c r="I189" s="499"/>
      <c r="J189" s="498"/>
      <c r="K189" s="499"/>
      <c r="L189" s="498"/>
      <c r="M189" s="500"/>
      <c r="N189" s="501"/>
      <c r="O189" s="503"/>
      <c r="P189" s="503"/>
      <c r="Q189" s="505"/>
      <c r="R189" s="503"/>
      <c r="S189" s="503"/>
      <c r="T189" s="503"/>
      <c r="U189" s="506"/>
      <c r="V189" s="507"/>
      <c r="W189" s="507"/>
      <c r="X189" s="521"/>
      <c r="Y189" s="506"/>
      <c r="Z189" s="507"/>
      <c r="AA189" s="507"/>
      <c r="AB189" s="507"/>
      <c r="AC189" s="508"/>
      <c r="AD189" s="507"/>
      <c r="AE189" s="507"/>
      <c r="AF189" s="507"/>
      <c r="AG189" s="509"/>
    </row>
    <row r="190" spans="1:33" ht="26.4" x14ac:dyDescent="0.25">
      <c r="A190" s="522"/>
      <c r="B190" s="522" t="s">
        <v>783</v>
      </c>
      <c r="C190" s="523" t="s">
        <v>784</v>
      </c>
      <c r="D190" s="303" t="s">
        <v>785</v>
      </c>
      <c r="E190" s="301" t="s">
        <v>162</v>
      </c>
      <c r="F190" s="512"/>
      <c r="G190" s="303" t="s">
        <v>97</v>
      </c>
      <c r="H190" s="302"/>
      <c r="I190" s="301">
        <v>2</v>
      </c>
      <c r="J190" s="513">
        <v>2</v>
      </c>
      <c r="K190" s="301" t="s">
        <v>786</v>
      </c>
      <c r="L190" s="513">
        <v>11</v>
      </c>
      <c r="M190" s="325"/>
      <c r="N190" s="515"/>
      <c r="O190" s="460">
        <v>15</v>
      </c>
      <c r="P190" s="460"/>
      <c r="Q190" s="520">
        <v>1</v>
      </c>
      <c r="R190" s="519" t="s">
        <v>31</v>
      </c>
      <c r="S190" s="519" t="s">
        <v>32</v>
      </c>
      <c r="T190" s="519" t="s">
        <v>34</v>
      </c>
      <c r="U190" s="437">
        <v>1</v>
      </c>
      <c r="V190" s="438" t="s">
        <v>33</v>
      </c>
      <c r="W190" s="438" t="s">
        <v>32</v>
      </c>
      <c r="X190" s="463" t="s">
        <v>34</v>
      </c>
      <c r="Y190" s="520">
        <v>1</v>
      </c>
      <c r="Z190" s="519" t="s">
        <v>33</v>
      </c>
      <c r="AA190" s="519" t="s">
        <v>32</v>
      </c>
      <c r="AB190" s="519" t="s">
        <v>34</v>
      </c>
      <c r="AC190" s="437">
        <v>1</v>
      </c>
      <c r="AD190" s="438" t="s">
        <v>33</v>
      </c>
      <c r="AE190" s="438" t="s">
        <v>32</v>
      </c>
      <c r="AF190" s="463" t="s">
        <v>34</v>
      </c>
      <c r="AG190" s="204" t="s">
        <v>787</v>
      </c>
    </row>
    <row r="191" spans="1:33" ht="19.5" customHeight="1" x14ac:dyDescent="0.25">
      <c r="A191" s="494" t="s">
        <v>788</v>
      </c>
      <c r="B191" s="494" t="s">
        <v>789</v>
      </c>
      <c r="C191" s="495" t="s">
        <v>790</v>
      </c>
      <c r="D191" s="496"/>
      <c r="E191" s="496" t="s">
        <v>527</v>
      </c>
      <c r="F191" s="496"/>
      <c r="G191" s="497"/>
      <c r="H191" s="498"/>
      <c r="I191" s="499">
        <f>+SUM(I192:I195)</f>
        <v>8</v>
      </c>
      <c r="J191" s="499">
        <f>+SUM(J192:J195)</f>
        <v>7</v>
      </c>
      <c r="K191" s="499"/>
      <c r="L191" s="498"/>
      <c r="M191" s="500"/>
      <c r="N191" s="501"/>
      <c r="O191" s="503"/>
      <c r="P191" s="503"/>
      <c r="Q191" s="505"/>
      <c r="R191" s="503"/>
      <c r="S191" s="503"/>
      <c r="T191" s="503"/>
      <c r="U191" s="506"/>
      <c r="V191" s="507"/>
      <c r="W191" s="507"/>
      <c r="X191" s="521"/>
      <c r="Y191" s="506"/>
      <c r="Z191" s="507"/>
      <c r="AA191" s="507"/>
      <c r="AB191" s="507"/>
      <c r="AC191" s="508"/>
      <c r="AD191" s="507"/>
      <c r="AE191" s="507"/>
      <c r="AF191" s="507"/>
      <c r="AG191" s="509"/>
    </row>
    <row r="192" spans="1:33" ht="36.75" customHeight="1" x14ac:dyDescent="0.25">
      <c r="A192" s="522"/>
      <c r="B192" s="522" t="s">
        <v>791</v>
      </c>
      <c r="C192" s="523" t="s">
        <v>792</v>
      </c>
      <c r="D192" s="524" t="s">
        <v>793</v>
      </c>
      <c r="E192" s="524" t="s">
        <v>162</v>
      </c>
      <c r="F192" s="244"/>
      <c r="G192" s="524" t="s">
        <v>97</v>
      </c>
      <c r="H192" s="525"/>
      <c r="I192" s="232">
        <v>2</v>
      </c>
      <c r="J192" s="232">
        <v>2</v>
      </c>
      <c r="K192" s="514" t="s">
        <v>92</v>
      </c>
      <c r="L192" s="232">
        <v>27</v>
      </c>
      <c r="M192" s="526"/>
      <c r="N192" s="527"/>
      <c r="O192" s="528" t="s">
        <v>794</v>
      </c>
      <c r="P192" s="529"/>
      <c r="Q192" s="520">
        <v>1</v>
      </c>
      <c r="R192" s="519" t="s">
        <v>31</v>
      </c>
      <c r="S192" s="519" t="s">
        <v>179</v>
      </c>
      <c r="T192" s="519" t="s">
        <v>795</v>
      </c>
      <c r="U192" s="437">
        <v>1</v>
      </c>
      <c r="V192" s="438" t="s">
        <v>33</v>
      </c>
      <c r="W192" s="438" t="s">
        <v>179</v>
      </c>
      <c r="X192" s="463" t="s">
        <v>795</v>
      </c>
      <c r="Y192" s="520">
        <v>1</v>
      </c>
      <c r="Z192" s="519" t="s">
        <v>33</v>
      </c>
      <c r="AA192" s="519" t="s">
        <v>32</v>
      </c>
      <c r="AB192" s="519" t="s">
        <v>34</v>
      </c>
      <c r="AC192" s="437">
        <v>1</v>
      </c>
      <c r="AD192" s="438" t="s">
        <v>33</v>
      </c>
      <c r="AE192" s="438" t="s">
        <v>32</v>
      </c>
      <c r="AF192" s="463" t="s">
        <v>34</v>
      </c>
      <c r="AG192" s="204" t="s">
        <v>796</v>
      </c>
    </row>
    <row r="193" spans="1:33" ht="44.25" customHeight="1" x14ac:dyDescent="0.25">
      <c r="A193" s="203"/>
      <c r="B193" s="203" t="s">
        <v>797</v>
      </c>
      <c r="C193" s="511" t="s">
        <v>798</v>
      </c>
      <c r="D193" s="530" t="s">
        <v>799</v>
      </c>
      <c r="E193" s="524" t="s">
        <v>162</v>
      </c>
      <c r="F193" s="531"/>
      <c r="G193" s="530" t="s">
        <v>97</v>
      </c>
      <c r="H193" s="525"/>
      <c r="I193" s="532">
        <v>3</v>
      </c>
      <c r="J193" s="532">
        <v>3</v>
      </c>
      <c r="K193" s="514" t="s">
        <v>800</v>
      </c>
      <c r="L193" s="532" t="str">
        <f>"01"</f>
        <v>01</v>
      </c>
      <c r="M193" s="526"/>
      <c r="N193" s="527">
        <v>18</v>
      </c>
      <c r="O193" s="532">
        <v>12</v>
      </c>
      <c r="P193" s="533"/>
      <c r="Q193" s="520" t="s">
        <v>87</v>
      </c>
      <c r="R193" s="519" t="s">
        <v>88</v>
      </c>
      <c r="S193" s="519" t="s">
        <v>32</v>
      </c>
      <c r="T193" s="519" t="s">
        <v>39</v>
      </c>
      <c r="U193" s="437">
        <v>1</v>
      </c>
      <c r="V193" s="438" t="s">
        <v>33</v>
      </c>
      <c r="W193" s="438" t="s">
        <v>32</v>
      </c>
      <c r="X193" s="463" t="s">
        <v>39</v>
      </c>
      <c r="Y193" s="520">
        <v>1</v>
      </c>
      <c r="Z193" s="519" t="s">
        <v>33</v>
      </c>
      <c r="AA193" s="519" t="s">
        <v>32</v>
      </c>
      <c r="AB193" s="519" t="s">
        <v>39</v>
      </c>
      <c r="AC193" s="437">
        <v>1</v>
      </c>
      <c r="AD193" s="438" t="s">
        <v>33</v>
      </c>
      <c r="AE193" s="438" t="s">
        <v>32</v>
      </c>
      <c r="AF193" s="463" t="s">
        <v>39</v>
      </c>
      <c r="AG193" s="204" t="s">
        <v>801</v>
      </c>
    </row>
    <row r="194" spans="1:33" ht="44.25" customHeight="1" x14ac:dyDescent="0.25">
      <c r="A194" s="203"/>
      <c r="B194" s="203" t="s">
        <v>802</v>
      </c>
      <c r="C194" s="511" t="s">
        <v>803</v>
      </c>
      <c r="D194" s="530" t="s">
        <v>804</v>
      </c>
      <c r="E194" s="524" t="s">
        <v>162</v>
      </c>
      <c r="F194" s="244"/>
      <c r="G194" s="524" t="s">
        <v>97</v>
      </c>
      <c r="H194" s="525"/>
      <c r="I194" s="532">
        <v>2</v>
      </c>
      <c r="J194" s="532">
        <v>2</v>
      </c>
      <c r="K194" s="514" t="s">
        <v>92</v>
      </c>
      <c r="L194" s="532" t="str">
        <f>"05"</f>
        <v>05</v>
      </c>
      <c r="M194" s="245"/>
      <c r="N194" s="527">
        <v>18</v>
      </c>
      <c r="O194" s="532"/>
      <c r="P194" s="533"/>
      <c r="Q194" s="534">
        <v>1</v>
      </c>
      <c r="R194" s="519" t="s">
        <v>33</v>
      </c>
      <c r="S194" s="519" t="s">
        <v>32</v>
      </c>
      <c r="T194" s="519" t="s">
        <v>39</v>
      </c>
      <c r="U194" s="437">
        <v>1</v>
      </c>
      <c r="V194" s="438" t="s">
        <v>33</v>
      </c>
      <c r="W194" s="438" t="s">
        <v>32</v>
      </c>
      <c r="X194" s="424" t="s">
        <v>39</v>
      </c>
      <c r="Y194" s="534">
        <v>1</v>
      </c>
      <c r="Z194" s="519" t="s">
        <v>33</v>
      </c>
      <c r="AA194" s="519" t="s">
        <v>32</v>
      </c>
      <c r="AB194" s="519" t="s">
        <v>39</v>
      </c>
      <c r="AC194" s="437">
        <v>1</v>
      </c>
      <c r="AD194" s="438" t="s">
        <v>33</v>
      </c>
      <c r="AE194" s="438" t="s">
        <v>32</v>
      </c>
      <c r="AF194" s="424" t="s">
        <v>39</v>
      </c>
      <c r="AG194" s="204" t="s">
        <v>805</v>
      </c>
    </row>
    <row r="195" spans="1:33" ht="68.25" customHeight="1" x14ac:dyDescent="0.25">
      <c r="A195" s="247"/>
      <c r="B195" s="203" t="s">
        <v>806</v>
      </c>
      <c r="C195" s="204" t="s">
        <v>336</v>
      </c>
      <c r="D195" s="524" t="s">
        <v>807</v>
      </c>
      <c r="E195" s="524" t="s">
        <v>162</v>
      </c>
      <c r="F195" s="531"/>
      <c r="G195" s="524" t="s">
        <v>97</v>
      </c>
      <c r="H195" s="525"/>
      <c r="I195" s="524">
        <v>1</v>
      </c>
      <c r="J195" s="232" t="s">
        <v>195</v>
      </c>
      <c r="K195" s="524" t="s">
        <v>99</v>
      </c>
      <c r="L195" s="535" t="s">
        <v>74</v>
      </c>
      <c r="M195" s="246"/>
      <c r="N195" s="527"/>
      <c r="O195" s="532">
        <v>18</v>
      </c>
      <c r="P195" s="533"/>
      <c r="Q195" s="520">
        <v>1</v>
      </c>
      <c r="R195" s="519" t="s">
        <v>33</v>
      </c>
      <c r="S195" s="519" t="s">
        <v>70</v>
      </c>
      <c r="T195" s="519"/>
      <c r="U195" s="437">
        <v>1</v>
      </c>
      <c r="V195" s="438" t="s">
        <v>33</v>
      </c>
      <c r="W195" s="438" t="s">
        <v>70</v>
      </c>
      <c r="X195" s="463"/>
      <c r="Y195" s="520">
        <v>1</v>
      </c>
      <c r="Z195" s="519" t="s">
        <v>33</v>
      </c>
      <c r="AA195" s="519" t="s">
        <v>70</v>
      </c>
      <c r="AB195" s="519"/>
      <c r="AC195" s="437">
        <v>1</v>
      </c>
      <c r="AD195" s="438" t="s">
        <v>33</v>
      </c>
      <c r="AE195" s="438" t="s">
        <v>70</v>
      </c>
      <c r="AF195" s="463"/>
      <c r="AG195" s="204" t="s">
        <v>338</v>
      </c>
    </row>
    <row r="196" spans="1:33" ht="31.5" customHeight="1" x14ac:dyDescent="0.25">
      <c r="A196" s="486"/>
      <c r="B196" s="486"/>
      <c r="C196" s="487" t="s">
        <v>808</v>
      </c>
      <c r="D196" s="343"/>
      <c r="E196" s="488"/>
      <c r="F196" s="341"/>
      <c r="G196" s="343"/>
      <c r="H196" s="489"/>
      <c r="I196" s="341"/>
      <c r="J196" s="341"/>
      <c r="K196" s="341"/>
      <c r="L196" s="341"/>
      <c r="M196" s="490"/>
      <c r="N196" s="491"/>
      <c r="O196" s="492"/>
      <c r="P196" s="492"/>
      <c r="Q196" s="428"/>
      <c r="R196" s="345"/>
      <c r="S196" s="345"/>
      <c r="T196" s="345"/>
      <c r="U196" s="429"/>
      <c r="V196" s="345"/>
      <c r="W196" s="345"/>
      <c r="X196" s="345"/>
      <c r="Y196" s="429"/>
      <c r="Z196" s="345"/>
      <c r="AA196" s="345"/>
      <c r="AB196" s="345"/>
      <c r="AC196" s="429"/>
      <c r="AD196" s="345"/>
      <c r="AE196" s="345"/>
      <c r="AF196" s="345"/>
      <c r="AG196" s="493"/>
    </row>
    <row r="197" spans="1:33" s="2" customFormat="1" ht="28.5" customHeight="1" x14ac:dyDescent="0.3">
      <c r="A197" s="471" t="s">
        <v>809</v>
      </c>
      <c r="B197" s="471" t="s">
        <v>810</v>
      </c>
      <c r="C197" s="472" t="s">
        <v>811</v>
      </c>
      <c r="D197" s="473"/>
      <c r="E197" s="471"/>
      <c r="F197" s="471"/>
      <c r="G197" s="473"/>
      <c r="H197" s="471"/>
      <c r="I197" s="471"/>
      <c r="J197" s="471"/>
      <c r="K197" s="471"/>
      <c r="L197" s="471"/>
      <c r="M197" s="474"/>
      <c r="N197" s="475"/>
      <c r="O197" s="471"/>
      <c r="P197" s="471"/>
      <c r="Q197" s="476"/>
      <c r="R197" s="471"/>
      <c r="S197" s="471"/>
      <c r="T197" s="471"/>
      <c r="U197" s="471"/>
      <c r="V197" s="471"/>
      <c r="W197" s="471"/>
      <c r="X197" s="471"/>
      <c r="Y197" s="471"/>
      <c r="Z197" s="471"/>
      <c r="AA197" s="471"/>
      <c r="AB197" s="471"/>
      <c r="AC197" s="471"/>
      <c r="AD197" s="471"/>
      <c r="AE197" s="471"/>
      <c r="AF197" s="471"/>
      <c r="AG197" s="477"/>
    </row>
    <row r="198" spans="1:33" s="2" customFormat="1" ht="28.5" customHeight="1" x14ac:dyDescent="0.3">
      <c r="A198" s="471" t="s">
        <v>812</v>
      </c>
      <c r="B198" s="471" t="s">
        <v>813</v>
      </c>
      <c r="C198" s="472" t="s">
        <v>814</v>
      </c>
      <c r="D198" s="473" t="s">
        <v>815</v>
      </c>
      <c r="E198" s="471" t="s">
        <v>25</v>
      </c>
      <c r="F198" s="471"/>
      <c r="G198" s="473"/>
      <c r="H198" s="471"/>
      <c r="I198" s="471">
        <f>+I181+I199+I203+I205+I259</f>
        <v>30</v>
      </c>
      <c r="J198" s="471">
        <f>+J181+J199+J203+J205+J259</f>
        <v>29</v>
      </c>
      <c r="K198" s="471"/>
      <c r="L198" s="471"/>
      <c r="M198" s="474"/>
      <c r="N198" s="475"/>
      <c r="O198" s="471"/>
      <c r="P198" s="471"/>
      <c r="Q198" s="536"/>
      <c r="R198" s="537"/>
      <c r="S198" s="537"/>
      <c r="T198" s="537"/>
      <c r="U198" s="537"/>
      <c r="V198" s="537"/>
      <c r="W198" s="537"/>
      <c r="X198" s="537"/>
      <c r="Y198" s="537"/>
      <c r="Z198" s="537"/>
      <c r="AA198" s="537"/>
      <c r="AB198" s="537"/>
      <c r="AC198" s="537"/>
      <c r="AD198" s="537"/>
      <c r="AE198" s="537"/>
      <c r="AF198" s="537"/>
      <c r="AG198" s="538"/>
    </row>
    <row r="199" spans="1:33" ht="30" customHeight="1" x14ac:dyDescent="0.25">
      <c r="A199" s="494" t="s">
        <v>816</v>
      </c>
      <c r="B199" s="494" t="s">
        <v>817</v>
      </c>
      <c r="C199" s="495" t="s">
        <v>818</v>
      </c>
      <c r="D199" s="496" t="s">
        <v>819</v>
      </c>
      <c r="E199" s="496" t="s">
        <v>527</v>
      </c>
      <c r="F199" s="496"/>
      <c r="G199" s="497"/>
      <c r="H199" s="498"/>
      <c r="I199" s="499">
        <f>+I200+I201</f>
        <v>5</v>
      </c>
      <c r="J199" s="498">
        <f>+J200+J201</f>
        <v>5</v>
      </c>
      <c r="K199" s="499"/>
      <c r="L199" s="498"/>
      <c r="M199" s="500"/>
      <c r="N199" s="501"/>
      <c r="O199" s="503"/>
      <c r="P199" s="503"/>
      <c r="Q199" s="505"/>
      <c r="R199" s="503"/>
      <c r="S199" s="503"/>
      <c r="T199" s="503"/>
      <c r="U199" s="506"/>
      <c r="V199" s="507"/>
      <c r="W199" s="507"/>
      <c r="X199" s="507"/>
      <c r="Y199" s="508"/>
      <c r="Z199" s="507"/>
      <c r="AA199" s="507"/>
      <c r="AB199" s="507"/>
      <c r="AC199" s="508"/>
      <c r="AD199" s="507"/>
      <c r="AE199" s="507"/>
      <c r="AF199" s="507"/>
      <c r="AG199" s="509"/>
    </row>
    <row r="200" spans="1:33" ht="38.25" customHeight="1" x14ac:dyDescent="0.25">
      <c r="A200" s="522"/>
      <c r="B200" s="522" t="s">
        <v>820</v>
      </c>
      <c r="C200" s="539" t="s">
        <v>821</v>
      </c>
      <c r="D200" s="301" t="s">
        <v>822</v>
      </c>
      <c r="E200" s="301" t="s">
        <v>162</v>
      </c>
      <c r="F200" s="300"/>
      <c r="G200" s="301" t="s">
        <v>97</v>
      </c>
      <c r="H200" s="302"/>
      <c r="I200" s="301">
        <v>3</v>
      </c>
      <c r="J200" s="513">
        <v>3</v>
      </c>
      <c r="K200" s="514" t="s">
        <v>57</v>
      </c>
      <c r="L200" s="513">
        <v>12</v>
      </c>
      <c r="M200" s="325"/>
      <c r="N200" s="515"/>
      <c r="O200" s="513">
        <v>24</v>
      </c>
      <c r="P200" s="460"/>
      <c r="Q200" s="520">
        <v>1</v>
      </c>
      <c r="R200" s="519" t="s">
        <v>31</v>
      </c>
      <c r="S200" s="519" t="s">
        <v>32</v>
      </c>
      <c r="T200" s="519" t="s">
        <v>37</v>
      </c>
      <c r="U200" s="437">
        <v>1</v>
      </c>
      <c r="V200" s="438" t="s">
        <v>33</v>
      </c>
      <c r="W200" s="438" t="s">
        <v>32</v>
      </c>
      <c r="X200" s="438" t="s">
        <v>37</v>
      </c>
      <c r="Y200" s="518">
        <v>1</v>
      </c>
      <c r="Z200" s="519" t="s">
        <v>33</v>
      </c>
      <c r="AA200" s="519" t="s">
        <v>32</v>
      </c>
      <c r="AB200" s="519" t="s">
        <v>37</v>
      </c>
      <c r="AC200" s="437">
        <v>1</v>
      </c>
      <c r="AD200" s="438" t="s">
        <v>33</v>
      </c>
      <c r="AE200" s="438" t="s">
        <v>32</v>
      </c>
      <c r="AF200" s="463" t="s">
        <v>37</v>
      </c>
      <c r="AG200" s="204" t="s">
        <v>823</v>
      </c>
    </row>
    <row r="201" spans="1:33" ht="27.75" customHeight="1" x14ac:dyDescent="0.25">
      <c r="A201" s="203"/>
      <c r="B201" s="203" t="s">
        <v>824</v>
      </c>
      <c r="C201" s="539" t="s">
        <v>825</v>
      </c>
      <c r="D201" s="301" t="s">
        <v>826</v>
      </c>
      <c r="E201" s="301" t="s">
        <v>162</v>
      </c>
      <c r="F201" s="512"/>
      <c r="G201" s="301" t="s">
        <v>97</v>
      </c>
      <c r="H201" s="302"/>
      <c r="I201" s="303">
        <v>2</v>
      </c>
      <c r="J201" s="513">
        <v>2</v>
      </c>
      <c r="K201" s="514" t="s">
        <v>57</v>
      </c>
      <c r="L201" s="513">
        <v>12</v>
      </c>
      <c r="M201" s="305"/>
      <c r="N201" s="515"/>
      <c r="O201" s="513">
        <v>18</v>
      </c>
      <c r="P201" s="99"/>
      <c r="Q201" s="520">
        <v>1</v>
      </c>
      <c r="R201" s="519" t="s">
        <v>31</v>
      </c>
      <c r="S201" s="519" t="s">
        <v>32</v>
      </c>
      <c r="T201" s="519" t="s">
        <v>34</v>
      </c>
      <c r="U201" s="437">
        <v>1</v>
      </c>
      <c r="V201" s="438" t="s">
        <v>33</v>
      </c>
      <c r="W201" s="438" t="s">
        <v>32</v>
      </c>
      <c r="X201" s="438" t="s">
        <v>34</v>
      </c>
      <c r="Y201" s="518">
        <v>1</v>
      </c>
      <c r="Z201" s="519" t="s">
        <v>33</v>
      </c>
      <c r="AA201" s="519" t="s">
        <v>32</v>
      </c>
      <c r="AB201" s="519" t="s">
        <v>37</v>
      </c>
      <c r="AC201" s="437">
        <v>1</v>
      </c>
      <c r="AD201" s="438" t="s">
        <v>33</v>
      </c>
      <c r="AE201" s="438" t="s">
        <v>32</v>
      </c>
      <c r="AF201" s="463" t="s">
        <v>37</v>
      </c>
      <c r="AG201" s="204"/>
    </row>
    <row r="202" spans="1:33" ht="30.75" customHeight="1" x14ac:dyDescent="0.25">
      <c r="A202" s="494"/>
      <c r="B202" s="494"/>
      <c r="C202" s="495" t="s">
        <v>827</v>
      </c>
      <c r="D202" s="496"/>
      <c r="E202" s="496"/>
      <c r="F202" s="496"/>
      <c r="G202" s="497"/>
      <c r="H202" s="498"/>
      <c r="I202" s="499"/>
      <c r="J202" s="498"/>
      <c r="K202" s="499"/>
      <c r="L202" s="498"/>
      <c r="M202" s="500"/>
      <c r="N202" s="501"/>
      <c r="O202" s="503"/>
      <c r="P202" s="503"/>
      <c r="Q202" s="505"/>
      <c r="R202" s="503"/>
      <c r="S202" s="503"/>
      <c r="T202" s="503"/>
      <c r="U202" s="506"/>
      <c r="V202" s="507"/>
      <c r="W202" s="507"/>
      <c r="X202" s="507"/>
      <c r="Y202" s="508"/>
      <c r="Z202" s="507"/>
      <c r="AA202" s="507"/>
      <c r="AB202" s="507"/>
      <c r="AC202" s="508"/>
      <c r="AD202" s="507"/>
      <c r="AE202" s="507"/>
      <c r="AF202" s="507"/>
      <c r="AG202" s="509"/>
    </row>
    <row r="203" spans="1:33" ht="38.25" customHeight="1" x14ac:dyDescent="0.25">
      <c r="A203" s="522"/>
      <c r="B203" s="522" t="s">
        <v>828</v>
      </c>
      <c r="C203" s="523" t="s">
        <v>829</v>
      </c>
      <c r="D203" s="301" t="s">
        <v>830</v>
      </c>
      <c r="E203" s="301" t="s">
        <v>162</v>
      </c>
      <c r="F203" s="512"/>
      <c r="G203" s="303" t="s">
        <v>97</v>
      </c>
      <c r="H203" s="302"/>
      <c r="I203" s="301">
        <v>1</v>
      </c>
      <c r="J203" s="513">
        <v>1</v>
      </c>
      <c r="K203" s="514" t="s">
        <v>57</v>
      </c>
      <c r="L203" s="513">
        <v>12</v>
      </c>
      <c r="M203" s="325"/>
      <c r="N203" s="515"/>
      <c r="O203" s="99">
        <v>18</v>
      </c>
      <c r="P203" s="99"/>
      <c r="Q203" s="520">
        <v>1</v>
      </c>
      <c r="R203" s="519" t="s">
        <v>31</v>
      </c>
      <c r="S203" s="519" t="s">
        <v>36</v>
      </c>
      <c r="T203" s="519" t="s">
        <v>34</v>
      </c>
      <c r="U203" s="437">
        <v>1</v>
      </c>
      <c r="V203" s="438" t="s">
        <v>33</v>
      </c>
      <c r="W203" s="438" t="s">
        <v>36</v>
      </c>
      <c r="X203" s="438" t="s">
        <v>831</v>
      </c>
      <c r="Y203" s="518">
        <v>1</v>
      </c>
      <c r="Z203" s="519" t="s">
        <v>33</v>
      </c>
      <c r="AA203" s="519" t="s">
        <v>36</v>
      </c>
      <c r="AB203" s="519" t="s">
        <v>832</v>
      </c>
      <c r="AC203" s="437">
        <v>1</v>
      </c>
      <c r="AD203" s="438" t="s">
        <v>33</v>
      </c>
      <c r="AE203" s="438" t="s">
        <v>36</v>
      </c>
      <c r="AF203" s="463" t="s">
        <v>832</v>
      </c>
      <c r="AG203" s="204" t="s">
        <v>833</v>
      </c>
    </row>
    <row r="204" spans="1:33" ht="19.5" customHeight="1" x14ac:dyDescent="0.25">
      <c r="A204" s="494"/>
      <c r="B204" s="494"/>
      <c r="C204" s="495" t="s">
        <v>834</v>
      </c>
      <c r="D204" s="496"/>
      <c r="E204" s="496"/>
      <c r="F204" s="496"/>
      <c r="G204" s="497"/>
      <c r="H204" s="498"/>
      <c r="I204" s="499"/>
      <c r="J204" s="498"/>
      <c r="K204" s="499"/>
      <c r="L204" s="498"/>
      <c r="M204" s="500"/>
      <c r="N204" s="501"/>
      <c r="O204" s="503"/>
      <c r="P204" s="503"/>
      <c r="Q204" s="540"/>
      <c r="R204" s="541"/>
      <c r="S204" s="541"/>
      <c r="T204" s="541"/>
      <c r="U204" s="506"/>
      <c r="V204" s="507"/>
      <c r="W204" s="507"/>
      <c r="X204" s="507" t="s">
        <v>37</v>
      </c>
      <c r="Y204" s="508"/>
      <c r="Z204" s="507"/>
      <c r="AA204" s="507"/>
      <c r="AB204" s="507"/>
      <c r="AC204" s="508"/>
      <c r="AD204" s="507"/>
      <c r="AE204" s="507"/>
      <c r="AF204" s="507"/>
      <c r="AG204" s="509"/>
    </row>
    <row r="205" spans="1:33" ht="51.75" customHeight="1" x14ac:dyDescent="0.25">
      <c r="A205" s="522"/>
      <c r="B205" s="522" t="s">
        <v>835</v>
      </c>
      <c r="C205" s="523" t="s">
        <v>836</v>
      </c>
      <c r="D205" s="301" t="s">
        <v>837</v>
      </c>
      <c r="E205" s="301" t="s">
        <v>162</v>
      </c>
      <c r="F205" s="300"/>
      <c r="G205" s="301" t="s">
        <v>97</v>
      </c>
      <c r="H205" s="302"/>
      <c r="I205" s="303">
        <v>2</v>
      </c>
      <c r="J205" s="513">
        <v>2</v>
      </c>
      <c r="K205" s="514" t="s">
        <v>57</v>
      </c>
      <c r="L205" s="513">
        <v>12</v>
      </c>
      <c r="M205" s="305"/>
      <c r="N205" s="515"/>
      <c r="O205" s="513">
        <v>15</v>
      </c>
      <c r="P205" s="99"/>
      <c r="Q205" s="534">
        <v>1</v>
      </c>
      <c r="R205" s="519" t="s">
        <v>31</v>
      </c>
      <c r="S205" s="519" t="s">
        <v>36</v>
      </c>
      <c r="T205" s="519" t="s">
        <v>34</v>
      </c>
      <c r="U205" s="437">
        <v>1</v>
      </c>
      <c r="V205" s="438" t="s">
        <v>33</v>
      </c>
      <c r="W205" s="438" t="s">
        <v>32</v>
      </c>
      <c r="X205" s="438" t="s">
        <v>34</v>
      </c>
      <c r="Y205" s="518">
        <v>1</v>
      </c>
      <c r="Z205" s="519" t="s">
        <v>33</v>
      </c>
      <c r="AA205" s="519" t="s">
        <v>49</v>
      </c>
      <c r="AB205" s="519" t="s">
        <v>187</v>
      </c>
      <c r="AC205" s="437">
        <v>1</v>
      </c>
      <c r="AD205" s="438" t="s">
        <v>33</v>
      </c>
      <c r="AE205" s="438" t="s">
        <v>49</v>
      </c>
      <c r="AF205" s="424" t="s">
        <v>187</v>
      </c>
      <c r="AG205" s="204" t="s">
        <v>838</v>
      </c>
    </row>
    <row r="206" spans="1:33" s="2" customFormat="1" ht="69" customHeight="1" x14ac:dyDescent="0.3">
      <c r="A206" s="471" t="s">
        <v>839</v>
      </c>
      <c r="B206" s="471" t="s">
        <v>840</v>
      </c>
      <c r="C206" s="472" t="s">
        <v>841</v>
      </c>
      <c r="D206" s="473"/>
      <c r="E206" s="471"/>
      <c r="F206" s="471"/>
      <c r="G206" s="473"/>
      <c r="H206" s="471"/>
      <c r="I206" s="471"/>
      <c r="J206" s="471"/>
      <c r="K206" s="471"/>
      <c r="L206" s="471"/>
      <c r="M206" s="474"/>
      <c r="N206" s="475"/>
      <c r="O206" s="471"/>
      <c r="P206" s="471"/>
      <c r="Q206" s="476"/>
      <c r="R206" s="471"/>
      <c r="S206" s="471"/>
      <c r="T206" s="471"/>
      <c r="U206" s="471"/>
      <c r="V206" s="471"/>
      <c r="W206" s="471"/>
      <c r="X206" s="471"/>
      <c r="Y206" s="471"/>
      <c r="Z206" s="471"/>
      <c r="AA206" s="471"/>
      <c r="AB206" s="471"/>
      <c r="AC206" s="471"/>
      <c r="AD206" s="471"/>
      <c r="AE206" s="471"/>
      <c r="AF206" s="471"/>
      <c r="AG206" s="477"/>
    </row>
    <row r="207" spans="1:33" s="2" customFormat="1" ht="69" customHeight="1" x14ac:dyDescent="0.3">
      <c r="A207" s="471" t="s">
        <v>842</v>
      </c>
      <c r="B207" s="471" t="s">
        <v>843</v>
      </c>
      <c r="C207" s="472" t="s">
        <v>844</v>
      </c>
      <c r="D207" s="473" t="s">
        <v>845</v>
      </c>
      <c r="E207" s="471" t="s">
        <v>25</v>
      </c>
      <c r="F207" s="471"/>
      <c r="G207" s="473"/>
      <c r="H207" s="471"/>
      <c r="I207" s="471">
        <f>+I208+I181+I214</f>
        <v>30</v>
      </c>
      <c r="J207" s="471">
        <f>+J208+J181+J214</f>
        <v>29</v>
      </c>
      <c r="K207" s="471"/>
      <c r="L207" s="471"/>
      <c r="M207" s="474"/>
      <c r="N207" s="475"/>
      <c r="O207" s="471"/>
      <c r="P207" s="471"/>
      <c r="Q207" s="476"/>
      <c r="R207" s="471"/>
      <c r="S207" s="471"/>
      <c r="T207" s="471"/>
      <c r="U207" s="471"/>
      <c r="V207" s="471"/>
      <c r="W207" s="471"/>
      <c r="X207" s="471"/>
      <c r="Y207" s="471"/>
      <c r="Z207" s="471"/>
      <c r="AA207" s="471"/>
      <c r="AB207" s="471"/>
      <c r="AC207" s="471"/>
      <c r="AD207" s="471"/>
      <c r="AE207" s="471"/>
      <c r="AF207" s="471"/>
      <c r="AG207" s="477"/>
    </row>
    <row r="208" spans="1:33" ht="20.25" customHeight="1" x14ac:dyDescent="0.25">
      <c r="A208" s="478"/>
      <c r="B208" s="478"/>
      <c r="C208" s="479" t="s">
        <v>846</v>
      </c>
      <c r="D208" s="480"/>
      <c r="E208" s="480"/>
      <c r="F208" s="480"/>
      <c r="G208" s="480"/>
      <c r="H208" s="481"/>
      <c r="I208" s="481">
        <f>+I209+I210+I211</f>
        <v>8</v>
      </c>
      <c r="J208" s="481">
        <f>+J209+J210+J211</f>
        <v>8</v>
      </c>
      <c r="K208" s="481"/>
      <c r="L208" s="481"/>
      <c r="M208" s="482"/>
      <c r="N208" s="483"/>
      <c r="O208" s="481"/>
      <c r="P208" s="481"/>
      <c r="Q208" s="484"/>
      <c r="R208" s="481"/>
      <c r="S208" s="481"/>
      <c r="T208" s="481"/>
      <c r="U208" s="485"/>
      <c r="V208" s="481"/>
      <c r="W208" s="481"/>
      <c r="X208" s="481"/>
      <c r="Y208" s="485"/>
      <c r="Z208" s="481"/>
      <c r="AA208" s="481"/>
      <c r="AB208" s="481"/>
      <c r="AC208" s="485"/>
      <c r="AD208" s="481"/>
      <c r="AE208" s="481"/>
      <c r="AF208" s="481"/>
      <c r="AG208" s="481"/>
    </row>
    <row r="209" spans="1:33" ht="51.75" customHeight="1" x14ac:dyDescent="0.25">
      <c r="A209" s="522" t="str">
        <f>IF(A205="","",A205)</f>
        <v/>
      </c>
      <c r="B209" s="522" t="str">
        <f t="shared" ref="B209:G209" si="0">IF(OR(B205="",B205=0),"",B205)</f>
        <v>LLA3J6A</v>
      </c>
      <c r="C209" s="523" t="str">
        <f t="shared" si="0"/>
        <v>Civilisation langue B : civilisation des pays germanophones S3</v>
      </c>
      <c r="D209" s="301" t="str">
        <f t="shared" si="0"/>
        <v>LOL3J5B1</v>
      </c>
      <c r="E209" s="301" t="str">
        <f t="shared" si="0"/>
        <v>UE TRONC COMMUN</v>
      </c>
      <c r="F209" s="300" t="str">
        <f t="shared" si="0"/>
        <v/>
      </c>
      <c r="G209" s="301" t="str">
        <f t="shared" si="0"/>
        <v>o</v>
      </c>
      <c r="H209" s="302" t="str">
        <f>IF(H205="","",H205)</f>
        <v/>
      </c>
      <c r="I209" s="303">
        <v>2</v>
      </c>
      <c r="J209" s="513">
        <v>2</v>
      </c>
      <c r="K209" s="514" t="str">
        <f>IF(OR(K205="",K205=0),"",K205)</f>
        <v>DELOUIS Anne</v>
      </c>
      <c r="L209" s="513">
        <f>IF(OR(L205="",L205=0),"",L205)</f>
        <v>12</v>
      </c>
      <c r="M209" s="305" t="str">
        <f>IF(OR(M205="",M205=0),"",M205)</f>
        <v/>
      </c>
      <c r="N209" s="515" t="str">
        <f>IF(OR(N205="",N205=0),"",N205)</f>
        <v/>
      </c>
      <c r="O209" s="513">
        <f>IF(OR(O205="",O205=0),"",O205)</f>
        <v>15</v>
      </c>
      <c r="P209" s="99"/>
      <c r="Q209" s="520">
        <f t="shared" ref="Q209:X209" si="1">IF(OR(Q205="",Q205=0),"",Q205)</f>
        <v>1</v>
      </c>
      <c r="R209" s="519" t="str">
        <f t="shared" si="1"/>
        <v>CC</v>
      </c>
      <c r="S209" s="519" t="str">
        <f t="shared" si="1"/>
        <v>écrit et oral</v>
      </c>
      <c r="T209" s="519" t="str">
        <f t="shared" si="1"/>
        <v>1h30</v>
      </c>
      <c r="U209" s="437">
        <f t="shared" si="1"/>
        <v>1</v>
      </c>
      <c r="V209" s="438" t="str">
        <f t="shared" si="1"/>
        <v>CT</v>
      </c>
      <c r="W209" s="438" t="str">
        <f t="shared" si="1"/>
        <v>écrit</v>
      </c>
      <c r="X209" s="438" t="str">
        <f t="shared" si="1"/>
        <v>1h30</v>
      </c>
      <c r="Y209" s="518">
        <f t="shared" ref="Y209:AG209" si="2">IF(OR(Y205="",Y205=0),"",Y205)</f>
        <v>1</v>
      </c>
      <c r="Z209" s="519" t="str">
        <f t="shared" si="2"/>
        <v>CT</v>
      </c>
      <c r="AA209" s="519" t="str">
        <f t="shared" si="2"/>
        <v>oral</v>
      </c>
      <c r="AB209" s="519" t="str">
        <f t="shared" si="2"/>
        <v>20 min</v>
      </c>
      <c r="AC209" s="437">
        <f t="shared" si="2"/>
        <v>1</v>
      </c>
      <c r="AD209" s="438" t="str">
        <f t="shared" si="2"/>
        <v>CT</v>
      </c>
      <c r="AE209" s="438" t="str">
        <f t="shared" si="2"/>
        <v>oral</v>
      </c>
      <c r="AF209" s="463" t="str">
        <f t="shared" si="2"/>
        <v>20 min</v>
      </c>
      <c r="AG209" s="204" t="str">
        <f t="shared" si="2"/>
        <v>Ce cours vise à explorer différents aspects des réalités politiques, économiques et culturelles des pays germanophones. Les thématiques abordés au semestre 3 incluent l'organisation territoriale, les systèmes politiques et les paysages médiatiques en Allemagne, en Autriche et en Suisse. Des comparaisons systématiques avec la France permettront de saisir les spécificités de chaque pays étudié.</v>
      </c>
    </row>
    <row r="210" spans="1:33" s="2" customFormat="1" ht="65.25" customHeight="1" x14ac:dyDescent="0.3">
      <c r="A210" s="232"/>
      <c r="B210" s="232" t="s">
        <v>847</v>
      </c>
      <c r="C210" s="204" t="s">
        <v>848</v>
      </c>
      <c r="D210" s="301" t="s">
        <v>849</v>
      </c>
      <c r="E210" s="301" t="s">
        <v>196</v>
      </c>
      <c r="F210" s="303" t="s">
        <v>850</v>
      </c>
      <c r="G210" s="301" t="s">
        <v>28</v>
      </c>
      <c r="H210" s="301"/>
      <c r="I210" s="303" t="s">
        <v>173</v>
      </c>
      <c r="J210" s="303" t="s">
        <v>173</v>
      </c>
      <c r="K210" s="514" t="s">
        <v>35</v>
      </c>
      <c r="L210" s="303">
        <v>71</v>
      </c>
      <c r="M210" s="542">
        <v>18</v>
      </c>
      <c r="N210" s="515"/>
      <c r="O210" s="99">
        <v>24</v>
      </c>
      <c r="P210" s="99"/>
      <c r="Q210" s="543">
        <v>1</v>
      </c>
      <c r="R210" s="544" t="s">
        <v>31</v>
      </c>
      <c r="S210" s="545"/>
      <c r="T210" s="545"/>
      <c r="U210" s="546">
        <v>1</v>
      </c>
      <c r="V210" s="547" t="s">
        <v>33</v>
      </c>
      <c r="W210" s="547" t="s">
        <v>166</v>
      </c>
      <c r="X210" s="547" t="s">
        <v>851</v>
      </c>
      <c r="Y210" s="548">
        <v>1</v>
      </c>
      <c r="Z210" s="544" t="s">
        <v>33</v>
      </c>
      <c r="AA210" s="548" t="s">
        <v>166</v>
      </c>
      <c r="AB210" s="548" t="s">
        <v>851</v>
      </c>
      <c r="AC210" s="546">
        <v>1</v>
      </c>
      <c r="AD210" s="547" t="s">
        <v>33</v>
      </c>
      <c r="AE210" s="547" t="s">
        <v>166</v>
      </c>
      <c r="AF210" s="547" t="s">
        <v>851</v>
      </c>
      <c r="AG210" s="549" t="s">
        <v>852</v>
      </c>
    </row>
    <row r="211" spans="1:33" ht="26.25" customHeight="1" x14ac:dyDescent="0.25">
      <c r="A211" s="494" t="s">
        <v>853</v>
      </c>
      <c r="B211" s="494" t="s">
        <v>854</v>
      </c>
      <c r="C211" s="495" t="s">
        <v>855</v>
      </c>
      <c r="D211" s="496"/>
      <c r="E211" s="496" t="s">
        <v>73</v>
      </c>
      <c r="F211" s="496"/>
      <c r="G211" s="497"/>
      <c r="H211" s="498" t="s">
        <v>95</v>
      </c>
      <c r="I211" s="499">
        <v>3</v>
      </c>
      <c r="J211" s="499">
        <v>3</v>
      </c>
      <c r="K211" s="499"/>
      <c r="L211" s="498"/>
      <c r="M211" s="500"/>
      <c r="N211" s="501"/>
      <c r="O211" s="503"/>
      <c r="P211" s="503"/>
      <c r="Q211" s="505"/>
      <c r="R211" s="503"/>
      <c r="S211" s="503"/>
      <c r="T211" s="503"/>
      <c r="U211" s="550"/>
      <c r="V211" s="551"/>
      <c r="W211" s="551"/>
      <c r="X211" s="551"/>
      <c r="Y211" s="552"/>
      <c r="Z211" s="551"/>
      <c r="AA211" s="551"/>
      <c r="AB211" s="551"/>
      <c r="AC211" s="552"/>
      <c r="AD211" s="551"/>
      <c r="AE211" s="551"/>
      <c r="AF211" s="551"/>
      <c r="AG211" s="553"/>
    </row>
    <row r="212" spans="1:33" s="2" customFormat="1" ht="65.25" customHeight="1" x14ac:dyDescent="0.3">
      <c r="A212" s="232" t="str">
        <f t="shared" ref="A212:G212" si="3">IF(OR(A274=0,A274=""),"",A274)</f>
        <v/>
      </c>
      <c r="B212" s="232" t="str">
        <f t="shared" si="3"/>
        <v>LLA3B50</v>
      </c>
      <c r="C212" s="204" t="str">
        <f t="shared" si="3"/>
        <v>Traduction et multimédias 1</v>
      </c>
      <c r="D212" s="301" t="str">
        <f t="shared" si="3"/>
        <v/>
      </c>
      <c r="E212" s="301" t="str">
        <f t="shared" si="3"/>
        <v>UE spécialisation</v>
      </c>
      <c r="F212" s="303" t="str">
        <f t="shared" si="3"/>
        <v>L2 LEA et LLCER parc. Traduction</v>
      </c>
      <c r="G212" s="301" t="str">
        <f t="shared" si="3"/>
        <v>LLCER</v>
      </c>
      <c r="H212" s="301"/>
      <c r="I212" s="303">
        <v>3</v>
      </c>
      <c r="J212" s="303">
        <v>3</v>
      </c>
      <c r="K212" s="514" t="str">
        <f>IF(OR(K274=0,K274=""),"",K274)</f>
        <v>CLOISEAU Gilles</v>
      </c>
      <c r="L212" s="303" t="str">
        <f>IF(OR(L274=0,L274=""),"",L274)</f>
        <v>71 et 11</v>
      </c>
      <c r="M212" s="542" t="str">
        <f>IF(OR(M274=0,M274=""),"",M274)</f>
        <v/>
      </c>
      <c r="N212" s="515" t="str">
        <f>IF(OR(N274=0,N274=""),"",N274)</f>
        <v/>
      </c>
      <c r="O212" s="99">
        <f>IF(OR(O274=0,O274=""),"",O274)</f>
        <v>18</v>
      </c>
      <c r="P212" s="99"/>
      <c r="Q212" s="543">
        <f t="shared" ref="Q212:AG212" si="4">IF(OR(Q274=0,Q274=""),"",Q274)</f>
        <v>1</v>
      </c>
      <c r="R212" s="544" t="str">
        <f t="shared" si="4"/>
        <v>CC</v>
      </c>
      <c r="S212" s="545" t="str">
        <f t="shared" si="4"/>
        <v>écrit</v>
      </c>
      <c r="T212" s="545" t="str">
        <f t="shared" si="4"/>
        <v>1h30</v>
      </c>
      <c r="U212" s="546">
        <f t="shared" si="4"/>
        <v>1</v>
      </c>
      <c r="V212" s="547" t="str">
        <f t="shared" si="4"/>
        <v>CT</v>
      </c>
      <c r="W212" s="547" t="str">
        <f t="shared" si="4"/>
        <v>écrit</v>
      </c>
      <c r="X212" s="547" t="str">
        <f t="shared" si="4"/>
        <v>1h30</v>
      </c>
      <c r="Y212" s="548">
        <f t="shared" si="4"/>
        <v>1</v>
      </c>
      <c r="Z212" s="544" t="str">
        <f t="shared" si="4"/>
        <v>CT</v>
      </c>
      <c r="AA212" s="548" t="str">
        <f t="shared" si="4"/>
        <v>écrit</v>
      </c>
      <c r="AB212" s="548" t="str">
        <f t="shared" si="4"/>
        <v>1h30</v>
      </c>
      <c r="AC212" s="546">
        <f t="shared" si="4"/>
        <v>1</v>
      </c>
      <c r="AD212" s="547" t="str">
        <f t="shared" si="4"/>
        <v>CT</v>
      </c>
      <c r="AE212" s="547" t="str">
        <f t="shared" si="4"/>
        <v>écrit</v>
      </c>
      <c r="AF212" s="547" t="str">
        <f t="shared" si="4"/>
        <v>1h30</v>
      </c>
      <c r="AG212" s="549" t="str">
        <f t="shared" si="4"/>
        <v>Ce cours vise à amener à la pratique de la traduction écrite, en sous-titrage, et orale consécutive et simultanée à partir de documents multimédia, audio et vidéo.</v>
      </c>
    </row>
    <row r="213" spans="1:33" s="2" customFormat="1" ht="65.25" customHeight="1" x14ac:dyDescent="0.3">
      <c r="A213" s="232" t="str">
        <f t="shared" ref="A213:G213" si="5">IF(OR(A262=0,A262=""),"",A262)</f>
        <v/>
      </c>
      <c r="B213" s="232" t="str">
        <f t="shared" si="5"/>
        <v>LLA3J8A</v>
      </c>
      <c r="C213" s="204" t="str">
        <f t="shared" si="5"/>
        <v xml:space="preserve">Achat, vente, négociation commerciale </v>
      </c>
      <c r="D213" s="301" t="str">
        <f t="shared" si="5"/>
        <v/>
      </c>
      <c r="E213" s="301" t="str">
        <f t="shared" si="5"/>
        <v>UE spécialisation</v>
      </c>
      <c r="F213" s="303" t="str">
        <f t="shared" si="5"/>
        <v>L2 LEA et LLCER parc. Commerce international, L2 LEA ANG/ALLD Siegen</v>
      </c>
      <c r="G213" s="301" t="str">
        <f t="shared" si="5"/>
        <v>LEA</v>
      </c>
      <c r="H213" s="301"/>
      <c r="I213" s="303">
        <v>3</v>
      </c>
      <c r="J213" s="303">
        <v>3</v>
      </c>
      <c r="K213" s="514" t="str">
        <f>IF(OR(K262=0,K262=""),"",K262)</f>
        <v>KASWENGI Joseph</v>
      </c>
      <c r="L213" s="303" t="str">
        <f>IF(OR(L262=0,L262=""),"",L262)</f>
        <v>06</v>
      </c>
      <c r="M213" s="542" t="str">
        <f>IF(OR(M262=0,M262=""),"",M262)</f>
        <v/>
      </c>
      <c r="N213" s="515">
        <f>IF(OR(N262=0,N262=""),"",N262)</f>
        <v>12</v>
      </c>
      <c r="O213" s="99">
        <f>IF(OR(O262=0,O262=""),"",O262)</f>
        <v>12</v>
      </c>
      <c r="P213" s="99"/>
      <c r="Q213" s="543">
        <f t="shared" ref="Q213:AG213" si="6">IF(OR(Q262=0,Q262=""),"",Q262)</f>
        <v>1</v>
      </c>
      <c r="R213" s="544" t="str">
        <f t="shared" si="6"/>
        <v>CC</v>
      </c>
      <c r="S213" s="545" t="str">
        <f t="shared" si="6"/>
        <v>écrit</v>
      </c>
      <c r="T213" s="545" t="str">
        <f t="shared" si="6"/>
        <v>1h30</v>
      </c>
      <c r="U213" s="546">
        <f t="shared" si="6"/>
        <v>1</v>
      </c>
      <c r="V213" s="547" t="str">
        <f t="shared" si="6"/>
        <v>CT</v>
      </c>
      <c r="W213" s="547" t="str">
        <f t="shared" si="6"/>
        <v>écrit</v>
      </c>
      <c r="X213" s="547" t="str">
        <f t="shared" si="6"/>
        <v>1h30</v>
      </c>
      <c r="Y213" s="548">
        <f t="shared" si="6"/>
        <v>1</v>
      </c>
      <c r="Z213" s="544" t="str">
        <f t="shared" si="6"/>
        <v>CT</v>
      </c>
      <c r="AA213" s="548" t="str">
        <f t="shared" si="6"/>
        <v>écrit</v>
      </c>
      <c r="AB213" s="548" t="str">
        <f t="shared" si="6"/>
        <v>1h30</v>
      </c>
      <c r="AC213" s="546">
        <f t="shared" si="6"/>
        <v>1</v>
      </c>
      <c r="AD213" s="547" t="str">
        <f t="shared" si="6"/>
        <v>CT</v>
      </c>
      <c r="AE213" s="547" t="str">
        <f t="shared" si="6"/>
        <v>écrit</v>
      </c>
      <c r="AF213" s="547" t="str">
        <f t="shared" si="6"/>
        <v>1h30</v>
      </c>
      <c r="AG213" s="549" t="str">
        <f t="shared" si="6"/>
        <v>Dans un environnement des affaires mondialisé et sans cesse dépendant des changements permanents, ce cours examine, dans le contexte du commerce B to B, la gestion des achats, des ventes ainsi que les outils de la négociation commerciale. Les applications font des approfondissements sur les interactions et facteurs-clés de succès qui contribuent à assurer la performance d'une organisation, entreprise, ou équipe commerciale tant au niveau national qu'international.</v>
      </c>
    </row>
    <row r="214" spans="1:33" ht="26.4" x14ac:dyDescent="0.25">
      <c r="A214" s="554" t="s">
        <v>856</v>
      </c>
      <c r="B214" s="554" t="s">
        <v>857</v>
      </c>
      <c r="C214" s="555" t="s">
        <v>858</v>
      </c>
      <c r="D214" s="556"/>
      <c r="E214" s="557" t="s">
        <v>40</v>
      </c>
      <c r="F214" s="557"/>
      <c r="G214" s="557"/>
      <c r="H214" s="558"/>
      <c r="I214" s="559">
        <f>+I215+I221</f>
        <v>6</v>
      </c>
      <c r="J214" s="559">
        <f>+J215+J221</f>
        <v>6</v>
      </c>
      <c r="K214" s="559"/>
      <c r="L214" s="560"/>
      <c r="M214" s="561"/>
      <c r="N214" s="562"/>
      <c r="O214" s="563"/>
      <c r="P214" s="563"/>
      <c r="Q214" s="564"/>
      <c r="R214" s="565"/>
      <c r="S214" s="565"/>
      <c r="T214" s="565"/>
      <c r="U214" s="566"/>
      <c r="V214" s="556"/>
      <c r="W214" s="567"/>
      <c r="X214" s="568"/>
      <c r="Y214" s="569"/>
      <c r="Z214" s="567"/>
      <c r="AA214" s="567"/>
      <c r="AB214" s="567"/>
      <c r="AC214" s="569"/>
      <c r="AD214" s="567"/>
      <c r="AE214" s="567"/>
      <c r="AF214" s="567"/>
      <c r="AG214" s="570"/>
    </row>
    <row r="215" spans="1:33" ht="41.25" customHeight="1" x14ac:dyDescent="0.25">
      <c r="A215" s="494" t="s">
        <v>859</v>
      </c>
      <c r="B215" s="494" t="s">
        <v>860</v>
      </c>
      <c r="C215" s="495" t="s">
        <v>861</v>
      </c>
      <c r="D215" s="496" t="s">
        <v>819</v>
      </c>
      <c r="E215" s="496" t="s">
        <v>96</v>
      </c>
      <c r="F215" s="496"/>
      <c r="G215" s="497"/>
      <c r="H215" s="498"/>
      <c r="I215" s="499">
        <f>+I216+I217</f>
        <v>5</v>
      </c>
      <c r="J215" s="499">
        <f>+J216+J217</f>
        <v>5</v>
      </c>
      <c r="K215" s="499"/>
      <c r="L215" s="498"/>
      <c r="M215" s="500"/>
      <c r="N215" s="501"/>
      <c r="O215" s="503"/>
      <c r="P215" s="503"/>
      <c r="Q215" s="505"/>
      <c r="R215" s="503"/>
      <c r="S215" s="503"/>
      <c r="T215" s="503"/>
      <c r="U215" s="550"/>
      <c r="V215" s="551"/>
      <c r="W215" s="551"/>
      <c r="X215" s="551"/>
      <c r="Y215" s="552"/>
      <c r="Z215" s="551"/>
      <c r="AA215" s="551"/>
      <c r="AB215" s="551"/>
      <c r="AC215" s="552"/>
      <c r="AD215" s="551"/>
      <c r="AE215" s="551"/>
      <c r="AF215" s="551"/>
      <c r="AG215" s="553"/>
    </row>
    <row r="216" spans="1:33" s="2" customFormat="1" ht="33" customHeight="1" x14ac:dyDescent="0.3">
      <c r="A216" s="232" t="str">
        <f>IF(A$201="","",A$201)</f>
        <v/>
      </c>
      <c r="B216" s="232" t="str">
        <f t="shared" ref="B216:G216" si="7">IF(B201="","",B201)</f>
        <v>LLA3J4A2</v>
      </c>
      <c r="C216" s="204" t="str">
        <f t="shared" si="7"/>
        <v>Traduction Allemand S3</v>
      </c>
      <c r="D216" s="301" t="str">
        <f t="shared" si="7"/>
        <v>LOL3J3A2</v>
      </c>
      <c r="E216" s="301" t="str">
        <f t="shared" si="7"/>
        <v>UE TRONC COMMUN</v>
      </c>
      <c r="F216" s="303" t="str">
        <f t="shared" si="7"/>
        <v/>
      </c>
      <c r="G216" s="300" t="str">
        <f t="shared" si="7"/>
        <v>o</v>
      </c>
      <c r="H216" s="301"/>
      <c r="I216" s="303">
        <v>2</v>
      </c>
      <c r="J216" s="303">
        <v>2</v>
      </c>
      <c r="K216" s="514" t="str">
        <f>IF(K201="","",K201)</f>
        <v>DELOUIS Anne</v>
      </c>
      <c r="L216" s="303">
        <f>IF(L201="","",L201)</f>
        <v>12</v>
      </c>
      <c r="M216" s="542" t="str">
        <f>IF(M201="","",M201)</f>
        <v/>
      </c>
      <c r="N216" s="515" t="str">
        <f>IF(N201="","",N201)</f>
        <v/>
      </c>
      <c r="O216" s="460">
        <f>IF(O201="","",O201)</f>
        <v>18</v>
      </c>
      <c r="P216" s="460"/>
      <c r="Q216" s="543">
        <f t="shared" ref="Q216:AA216" si="8">IF(Q201="","",Q201)</f>
        <v>1</v>
      </c>
      <c r="R216" s="544" t="str">
        <f t="shared" si="8"/>
        <v>CC</v>
      </c>
      <c r="S216" s="545" t="str">
        <f t="shared" si="8"/>
        <v>écrit</v>
      </c>
      <c r="T216" s="545" t="str">
        <f t="shared" si="8"/>
        <v>1h30</v>
      </c>
      <c r="U216" s="546">
        <f t="shared" si="8"/>
        <v>1</v>
      </c>
      <c r="V216" s="547" t="str">
        <f t="shared" si="8"/>
        <v>CT</v>
      </c>
      <c r="W216" s="547" t="str">
        <f t="shared" si="8"/>
        <v>écrit</v>
      </c>
      <c r="X216" s="547" t="str">
        <f t="shared" si="8"/>
        <v>1h30</v>
      </c>
      <c r="Y216" s="548">
        <f t="shared" si="8"/>
        <v>1</v>
      </c>
      <c r="Z216" s="544" t="str">
        <f t="shared" si="8"/>
        <v>CT</v>
      </c>
      <c r="AA216" s="548" t="str">
        <f t="shared" si="8"/>
        <v>écrit</v>
      </c>
      <c r="AB216" s="548" t="s">
        <v>37</v>
      </c>
      <c r="AC216" s="546">
        <f>IF(AC201="","",AC201)</f>
        <v>1</v>
      </c>
      <c r="AD216" s="547" t="str">
        <f>IF(AD201="","",AD201)</f>
        <v>CT</v>
      </c>
      <c r="AE216" s="547" t="str">
        <f>IF(AE201="","",AE201)</f>
        <v>écrit</v>
      </c>
      <c r="AF216" s="547" t="s">
        <v>37</v>
      </c>
      <c r="AG216" s="549" t="str">
        <f>IF(AG201="","",AG201)</f>
        <v/>
      </c>
    </row>
    <row r="217" spans="1:33" ht="41.25" customHeight="1" x14ac:dyDescent="0.25">
      <c r="A217" s="494" t="s">
        <v>862</v>
      </c>
      <c r="B217" s="494" t="s">
        <v>863</v>
      </c>
      <c r="C217" s="495" t="s">
        <v>864</v>
      </c>
      <c r="D217" s="496"/>
      <c r="E217" s="496" t="s">
        <v>73</v>
      </c>
      <c r="F217" s="496"/>
      <c r="G217" s="497"/>
      <c r="H217" s="498" t="s">
        <v>167</v>
      </c>
      <c r="I217" s="499">
        <v>3</v>
      </c>
      <c r="J217" s="498">
        <v>3</v>
      </c>
      <c r="K217" s="499"/>
      <c r="L217" s="498"/>
      <c r="M217" s="500"/>
      <c r="N217" s="501"/>
      <c r="O217" s="503"/>
      <c r="P217" s="503"/>
      <c r="Q217" s="505"/>
      <c r="R217" s="503"/>
      <c r="S217" s="503"/>
      <c r="T217" s="503"/>
      <c r="U217" s="550"/>
      <c r="V217" s="507"/>
      <c r="W217" s="507"/>
      <c r="X217" s="507"/>
      <c r="Y217" s="508"/>
      <c r="Z217" s="507"/>
      <c r="AA217" s="507"/>
      <c r="AB217" s="507"/>
      <c r="AC217" s="508"/>
      <c r="AD217" s="507"/>
      <c r="AE217" s="507"/>
      <c r="AF217" s="507"/>
      <c r="AG217" s="509"/>
    </row>
    <row r="218" spans="1:33" ht="38.25" customHeight="1" x14ac:dyDescent="0.25">
      <c r="A218" s="522" t="str">
        <f>IF(A200="","",A200)</f>
        <v/>
      </c>
      <c r="B218" s="522" t="str">
        <f>IF(B200="","",B200)</f>
        <v>LLA3J4A1</v>
      </c>
      <c r="C218" s="539" t="str">
        <f>IF(C200="","",C200)</f>
        <v>Grammaire allemande S3</v>
      </c>
      <c r="D218" s="301" t="str">
        <f>IF(D200="","",D200)</f>
        <v>LOL3J3A1</v>
      </c>
      <c r="E218" s="301" t="s">
        <v>543</v>
      </c>
      <c r="F218" s="300" t="str">
        <f>IF(F200="","",F200)</f>
        <v/>
      </c>
      <c r="G218" s="301" t="s">
        <v>97</v>
      </c>
      <c r="H218" s="302"/>
      <c r="I218" s="301">
        <v>3</v>
      </c>
      <c r="J218" s="513">
        <v>3</v>
      </c>
      <c r="K218" s="514" t="str">
        <f>IF(K200="","",K200)</f>
        <v>DELOUIS Anne</v>
      </c>
      <c r="L218" s="513">
        <f>IF(L200="","",L200)</f>
        <v>12</v>
      </c>
      <c r="M218" s="325" t="str">
        <f>IF(M200="","",M200)</f>
        <v/>
      </c>
      <c r="N218" s="515" t="str">
        <f>IF(N200="","",N200)</f>
        <v/>
      </c>
      <c r="O218" s="513">
        <f>IF(O200="","",O200)</f>
        <v>24</v>
      </c>
      <c r="P218" s="99"/>
      <c r="Q218" s="520">
        <f t="shared" ref="Q218:AG218" si="9">IF(Q200="","",Q200)</f>
        <v>1</v>
      </c>
      <c r="R218" s="519" t="str">
        <f t="shared" si="9"/>
        <v>CC</v>
      </c>
      <c r="S218" s="519" t="str">
        <f t="shared" si="9"/>
        <v>écrit</v>
      </c>
      <c r="T218" s="519" t="str">
        <f t="shared" si="9"/>
        <v>2h00</v>
      </c>
      <c r="U218" s="437">
        <f t="shared" si="9"/>
        <v>1</v>
      </c>
      <c r="V218" s="438" t="str">
        <f t="shared" si="9"/>
        <v>CT</v>
      </c>
      <c r="W218" s="438" t="str">
        <f t="shared" si="9"/>
        <v>écrit</v>
      </c>
      <c r="X218" s="438" t="str">
        <f t="shared" si="9"/>
        <v>2h00</v>
      </c>
      <c r="Y218" s="518">
        <f t="shared" si="9"/>
        <v>1</v>
      </c>
      <c r="Z218" s="519" t="str">
        <f t="shared" si="9"/>
        <v>CT</v>
      </c>
      <c r="AA218" s="519" t="str">
        <f t="shared" si="9"/>
        <v>écrit</v>
      </c>
      <c r="AB218" s="519" t="str">
        <f t="shared" si="9"/>
        <v>2h00</v>
      </c>
      <c r="AC218" s="437">
        <f t="shared" si="9"/>
        <v>1</v>
      </c>
      <c r="AD218" s="438" t="str">
        <f t="shared" si="9"/>
        <v>CT</v>
      </c>
      <c r="AE218" s="438" t="str">
        <f t="shared" si="9"/>
        <v>écrit</v>
      </c>
      <c r="AF218" s="463" t="str">
        <f t="shared" si="9"/>
        <v>2h00</v>
      </c>
      <c r="AG218" s="204" t="str">
        <f t="shared" si="9"/>
        <v>Programme en L2 :
- le plus-que-parfait
- l'emploi des modes et des temps
- le passif avec sein
- le subjonctif I et II
- le discours indirect
- les subordonnées
- les pronoms réfléchis
- l'usage de la virgule en allemand
- rappel des verbes irréguliers et ajout d'autres exemples.
Niveau cible du CECRL : B2.1</v>
      </c>
    </row>
    <row r="219" spans="1:33" s="2" customFormat="1" ht="53.25" customHeight="1" x14ac:dyDescent="0.3">
      <c r="A219" s="232" t="str">
        <f>IF(A401="","",A401)</f>
        <v/>
      </c>
      <c r="B219" s="232" t="str">
        <f>IF(B401="","",B401)</f>
        <v>LLA5J4A1</v>
      </c>
      <c r="C219" s="204" t="str">
        <f>IF(C401="","",C401)</f>
        <v>Allemand économique et commercial 1- S5 LEA</v>
      </c>
      <c r="D219" s="301" t="str">
        <f>IF(D401="","",D401)</f>
        <v>LOL3JAA4
LOL5J4A</v>
      </c>
      <c r="E219" s="301" t="s">
        <v>543</v>
      </c>
      <c r="F219" s="303" t="str">
        <f>IF(F401="","",F401)</f>
        <v>L3 LEA ANG-ALLD et L2 LEA ANG-ALLD parc. SIEGEN</v>
      </c>
      <c r="G219" s="300" t="str">
        <f>IF(G401="","",G401)</f>
        <v>o</v>
      </c>
      <c r="H219" s="301"/>
      <c r="I219" s="303">
        <v>3</v>
      </c>
      <c r="J219" s="303" t="s">
        <v>173</v>
      </c>
      <c r="K219" s="514" t="str">
        <f>IF(K401="","",K401)</f>
        <v>DELOUIS Anne</v>
      </c>
      <c r="L219" s="303" t="str">
        <f>IF(L401="","",L401)</f>
        <v>12</v>
      </c>
      <c r="M219" s="542" t="str">
        <f>IF(M401="","",M401)</f>
        <v/>
      </c>
      <c r="N219" s="515" t="str">
        <f>IF(N401="","",N401)</f>
        <v/>
      </c>
      <c r="O219" s="99">
        <f>IF(O401="","",O401)</f>
        <v>18</v>
      </c>
      <c r="P219" s="99"/>
      <c r="Q219" s="543">
        <f t="shared" ref="Q219:AG219" si="10">IF(Q401="","",Q401)</f>
        <v>1</v>
      </c>
      <c r="R219" s="544" t="str">
        <f t="shared" si="10"/>
        <v>CC</v>
      </c>
      <c r="S219" s="545" t="str">
        <f t="shared" si="10"/>
        <v>écrit</v>
      </c>
      <c r="T219" s="545" t="str">
        <f t="shared" si="10"/>
        <v>1h30</v>
      </c>
      <c r="U219" s="546">
        <f t="shared" si="10"/>
        <v>1</v>
      </c>
      <c r="V219" s="547" t="str">
        <f t="shared" si="10"/>
        <v>CT</v>
      </c>
      <c r="W219" s="547" t="str">
        <f t="shared" si="10"/>
        <v>écrit</v>
      </c>
      <c r="X219" s="547" t="str">
        <f t="shared" si="10"/>
        <v>1h30</v>
      </c>
      <c r="Y219" s="548">
        <f t="shared" si="10"/>
        <v>1</v>
      </c>
      <c r="Z219" s="544" t="str">
        <f t="shared" si="10"/>
        <v>CT</v>
      </c>
      <c r="AA219" s="548" t="str">
        <f t="shared" si="10"/>
        <v>écrit</v>
      </c>
      <c r="AB219" s="548" t="str">
        <f t="shared" si="10"/>
        <v>2h00</v>
      </c>
      <c r="AC219" s="546">
        <f t="shared" si="10"/>
        <v>1</v>
      </c>
      <c r="AD219" s="547" t="str">
        <f t="shared" si="10"/>
        <v>CT</v>
      </c>
      <c r="AE219" s="547" t="str">
        <f t="shared" si="10"/>
        <v>écrit</v>
      </c>
      <c r="AF219" s="547" t="str">
        <f t="shared" si="10"/>
        <v>2h00</v>
      </c>
      <c r="AG219" s="549" t="str">
        <f t="shared" si="10"/>
        <v>Allemand économique :
- Les grand principes économiques.
- La situation de l'Allemagne sur les marchés internationaux.
- Analyse de la presse économique allemande : réaliser une revue de presse économique.
Allemand commercial :
Approche de quelques notions professionnelles :
- La communication en milieu professionnel : les tournures linguistiques usuelles.
- La correspondance commerciale : écrire un courrier.
- Lentretien téléphonique.</v>
      </c>
    </row>
    <row r="220" spans="1:33" ht="31.5" customHeight="1" x14ac:dyDescent="0.25">
      <c r="A220" s="494"/>
      <c r="B220" s="494"/>
      <c r="C220" s="495" t="s">
        <v>827</v>
      </c>
      <c r="D220" s="496"/>
      <c r="E220" s="496"/>
      <c r="F220" s="496"/>
      <c r="G220" s="497"/>
      <c r="H220" s="498"/>
      <c r="I220" s="499"/>
      <c r="J220" s="498"/>
      <c r="K220" s="499"/>
      <c r="L220" s="498"/>
      <c r="M220" s="500"/>
      <c r="N220" s="501"/>
      <c r="O220" s="503"/>
      <c r="P220" s="503"/>
      <c r="Q220" s="505"/>
      <c r="R220" s="503"/>
      <c r="S220" s="503"/>
      <c r="T220" s="503"/>
      <c r="U220" s="550"/>
      <c r="V220" s="507"/>
      <c r="W220" s="507"/>
      <c r="X220" s="507"/>
      <c r="Y220" s="508"/>
      <c r="Z220" s="507"/>
      <c r="AA220" s="507"/>
      <c r="AB220" s="507"/>
      <c r="AC220" s="508"/>
      <c r="AD220" s="507"/>
      <c r="AE220" s="507"/>
      <c r="AF220" s="507"/>
      <c r="AG220" s="509"/>
    </row>
    <row r="221" spans="1:33" ht="51.75" customHeight="1" x14ac:dyDescent="0.25">
      <c r="A221" s="510" t="str">
        <f t="shared" ref="A221:G221" si="11">IF(A203="","",A203)</f>
        <v/>
      </c>
      <c r="B221" s="510" t="str">
        <f t="shared" si="11"/>
        <v>LLA3J5A</v>
      </c>
      <c r="C221" s="571" t="str">
        <f t="shared" si="11"/>
        <v>Expression écrite et orale langue B : Allemand S3</v>
      </c>
      <c r="D221" s="301" t="str">
        <f t="shared" si="11"/>
        <v>LOL3J4A1</v>
      </c>
      <c r="E221" s="301" t="str">
        <f t="shared" si="11"/>
        <v>UE TRONC COMMUN</v>
      </c>
      <c r="F221" s="303" t="str">
        <f t="shared" si="11"/>
        <v/>
      </c>
      <c r="G221" s="301" t="str">
        <f t="shared" si="11"/>
        <v>o</v>
      </c>
      <c r="H221" s="302"/>
      <c r="I221" s="301">
        <v>1</v>
      </c>
      <c r="J221" s="306">
        <v>1</v>
      </c>
      <c r="K221" s="514" t="str">
        <f>IF(K203="","",K203)</f>
        <v>DELOUIS Anne</v>
      </c>
      <c r="L221" s="306">
        <f>IF(L203="","",L203)</f>
        <v>12</v>
      </c>
      <c r="M221" s="325" t="str">
        <f>IF(M203="","",M203)</f>
        <v/>
      </c>
      <c r="N221" s="515" t="str">
        <f>IF(N203="","",N203)</f>
        <v/>
      </c>
      <c r="O221" s="306">
        <f>IF(O203="","",O203)</f>
        <v>18</v>
      </c>
      <c r="P221" s="99"/>
      <c r="Q221" s="520">
        <f t="shared" ref="Q221:X221" si="12">IF(Q203="","",Q203)</f>
        <v>1</v>
      </c>
      <c r="R221" s="519" t="str">
        <f t="shared" si="12"/>
        <v>CC</v>
      </c>
      <c r="S221" s="519" t="str">
        <f t="shared" si="12"/>
        <v>écrit et oral</v>
      </c>
      <c r="T221" s="519" t="str">
        <f t="shared" si="12"/>
        <v>1h30</v>
      </c>
      <c r="U221" s="437">
        <f t="shared" si="12"/>
        <v>1</v>
      </c>
      <c r="V221" s="438" t="str">
        <f t="shared" si="12"/>
        <v>CT</v>
      </c>
      <c r="W221" s="438" t="str">
        <f t="shared" si="12"/>
        <v>écrit et oral</v>
      </c>
      <c r="X221" s="438" t="str">
        <f t="shared" si="12"/>
        <v>écrit 1h30 et oral 15 min</v>
      </c>
      <c r="Y221" s="518">
        <f t="shared" ref="Y221:AG221" si="13">IF(Y203="","",Y203)</f>
        <v>1</v>
      </c>
      <c r="Z221" s="519" t="str">
        <f t="shared" si="13"/>
        <v>CT</v>
      </c>
      <c r="AA221" s="519" t="str">
        <f t="shared" si="13"/>
        <v>écrit et oral</v>
      </c>
      <c r="AB221" s="519" t="str">
        <f t="shared" si="13"/>
        <v>2h écrit et oral de 15 min</v>
      </c>
      <c r="AC221" s="437">
        <f t="shared" si="13"/>
        <v>1</v>
      </c>
      <c r="AD221" s="438" t="str">
        <f t="shared" si="13"/>
        <v>CT</v>
      </c>
      <c r="AE221" s="438" t="str">
        <f t="shared" si="13"/>
        <v>écrit et oral</v>
      </c>
      <c r="AF221" s="463" t="str">
        <f t="shared" si="13"/>
        <v>2h écrit et oral de 15 min</v>
      </c>
      <c r="AG221" s="572" t="str">
        <f t="shared" si="13"/>
        <v>Expression orale : s'exprimer de manière détaillée et organisée sur une gamme étendue de sujets relatifs à ses domaines d'intérêt ou de connaissance.
Expression écrite : écrire des textes clairs et détaillés sur une gamme étendue de sujets relatifs à son domaine d'intérêt en fasant la synthèse et l'évaluation d'informations et d'arguments empruntés à des sources diverses. Le débat. Le vocabulaire de l'université et des études, des différentes possibilités de trouver un logement, etc.
Niveau cible du CECRL : B2.</v>
      </c>
    </row>
    <row r="222" spans="1:33" ht="26.4" x14ac:dyDescent="0.25">
      <c r="A222" s="554" t="s">
        <v>865</v>
      </c>
      <c r="B222" s="554" t="s">
        <v>866</v>
      </c>
      <c r="C222" s="555" t="s">
        <v>867</v>
      </c>
      <c r="D222" s="556"/>
      <c r="E222" s="557" t="s">
        <v>40</v>
      </c>
      <c r="F222" s="557"/>
      <c r="G222" s="557"/>
      <c r="H222" s="558"/>
      <c r="I222" s="559">
        <f>+I223+I224</f>
        <v>6</v>
      </c>
      <c r="J222" s="559">
        <f>+J223+J224</f>
        <v>6</v>
      </c>
      <c r="K222" s="559"/>
      <c r="L222" s="560"/>
      <c r="M222" s="561"/>
      <c r="N222" s="562"/>
      <c r="O222" s="563"/>
      <c r="P222" s="563"/>
      <c r="Q222" s="564"/>
      <c r="R222" s="565"/>
      <c r="S222" s="565"/>
      <c r="T222" s="565"/>
      <c r="U222" s="566"/>
      <c r="V222" s="556"/>
      <c r="W222" s="567"/>
      <c r="X222" s="568"/>
      <c r="Y222" s="569"/>
      <c r="Z222" s="567"/>
      <c r="AA222" s="567"/>
      <c r="AB222" s="567"/>
      <c r="AC222" s="569"/>
      <c r="AD222" s="567"/>
      <c r="AE222" s="567"/>
      <c r="AF222" s="567"/>
      <c r="AG222" s="570"/>
    </row>
    <row r="223" spans="1:33" ht="40.5" customHeight="1" x14ac:dyDescent="0.25">
      <c r="A223" s="510" t="str">
        <f t="shared" ref="A223:G223" si="14">IF(OR(A201=0,A201=""),"",A201)</f>
        <v/>
      </c>
      <c r="B223" s="573" t="str">
        <f t="shared" si="14"/>
        <v>LLA3J4A2</v>
      </c>
      <c r="C223" s="511" t="str">
        <f t="shared" si="14"/>
        <v>Traduction Allemand S3</v>
      </c>
      <c r="D223" s="301" t="str">
        <f t="shared" si="14"/>
        <v>LOL3J3A2</v>
      </c>
      <c r="E223" s="301" t="str">
        <f t="shared" si="14"/>
        <v>UE TRONC COMMUN</v>
      </c>
      <c r="F223" s="303" t="str">
        <f t="shared" si="14"/>
        <v/>
      </c>
      <c r="G223" s="301" t="str">
        <f t="shared" si="14"/>
        <v>o</v>
      </c>
      <c r="H223" s="302"/>
      <c r="I223" s="301">
        <v>2</v>
      </c>
      <c r="J223" s="306">
        <v>2</v>
      </c>
      <c r="K223" s="514" t="str">
        <f>IF(OR(K201=0,K201=""),"",K201)</f>
        <v>DELOUIS Anne</v>
      </c>
      <c r="L223" s="306">
        <f>IF(OR(L201=0,L201=""),"",L201)</f>
        <v>12</v>
      </c>
      <c r="M223" s="325" t="str">
        <f>IF(OR(M201=0,M201=""),"",M201)</f>
        <v/>
      </c>
      <c r="N223" s="515" t="str">
        <f>IF(OR(N201=0,N201=""),"",N201)</f>
        <v/>
      </c>
      <c r="O223" s="306">
        <f>IF(OR(O201=0,O201=""),"",O201)</f>
        <v>18</v>
      </c>
      <c r="P223" s="460"/>
      <c r="Q223" s="520">
        <f t="shared" ref="Q223:X223" si="15">IF(OR(Q201=0,Q201=""),"",Q201)</f>
        <v>1</v>
      </c>
      <c r="R223" s="519" t="str">
        <f t="shared" si="15"/>
        <v>CC</v>
      </c>
      <c r="S223" s="519" t="str">
        <f t="shared" si="15"/>
        <v>écrit</v>
      </c>
      <c r="T223" s="519" t="str">
        <f t="shared" si="15"/>
        <v>1h30</v>
      </c>
      <c r="U223" s="437">
        <f t="shared" si="15"/>
        <v>1</v>
      </c>
      <c r="V223" s="438" t="str">
        <f t="shared" si="15"/>
        <v>CT</v>
      </c>
      <c r="W223" s="438" t="str">
        <f t="shared" si="15"/>
        <v>écrit</v>
      </c>
      <c r="X223" s="438" t="str">
        <f t="shared" si="15"/>
        <v>1h30</v>
      </c>
      <c r="Y223" s="518">
        <f t="shared" ref="Y223:AG223" si="16">IF(OR(Y201=0,Y201=""),"",Y201)</f>
        <v>1</v>
      </c>
      <c r="Z223" s="519" t="str">
        <f t="shared" si="16"/>
        <v>CT</v>
      </c>
      <c r="AA223" s="519" t="str">
        <f t="shared" si="16"/>
        <v>écrit</v>
      </c>
      <c r="AB223" s="519" t="str">
        <f t="shared" si="16"/>
        <v>2h00</v>
      </c>
      <c r="AC223" s="437">
        <f t="shared" si="16"/>
        <v>1</v>
      </c>
      <c r="AD223" s="438" t="str">
        <f t="shared" si="16"/>
        <v>CT</v>
      </c>
      <c r="AE223" s="438" t="str">
        <f t="shared" si="16"/>
        <v>écrit</v>
      </c>
      <c r="AF223" s="463" t="str">
        <f t="shared" si="16"/>
        <v>2h00</v>
      </c>
      <c r="AG223" s="572" t="str">
        <f t="shared" si="16"/>
        <v/>
      </c>
    </row>
    <row r="224" spans="1:33" ht="34.5" customHeight="1" x14ac:dyDescent="0.25">
      <c r="A224" s="494" t="s">
        <v>868</v>
      </c>
      <c r="B224" s="494" t="s">
        <v>869</v>
      </c>
      <c r="C224" s="495" t="s">
        <v>870</v>
      </c>
      <c r="D224" s="496"/>
      <c r="E224" s="496" t="s">
        <v>96</v>
      </c>
      <c r="F224" s="496"/>
      <c r="G224" s="497"/>
      <c r="H224" s="498" t="s">
        <v>120</v>
      </c>
      <c r="I224" s="499">
        <v>4</v>
      </c>
      <c r="J224" s="498">
        <v>4</v>
      </c>
      <c r="K224" s="499"/>
      <c r="L224" s="498"/>
      <c r="M224" s="500"/>
      <c r="N224" s="501"/>
      <c r="O224" s="503"/>
      <c r="P224" s="503"/>
      <c r="Q224" s="505"/>
      <c r="R224" s="503"/>
      <c r="S224" s="503"/>
      <c r="T224" s="503"/>
      <c r="U224" s="550"/>
      <c r="V224" s="551"/>
      <c r="W224" s="551"/>
      <c r="X224" s="551"/>
      <c r="Y224" s="552"/>
      <c r="Z224" s="551"/>
      <c r="AA224" s="551"/>
      <c r="AB224" s="551"/>
      <c r="AC224" s="552"/>
      <c r="AD224" s="551"/>
      <c r="AE224" s="551"/>
      <c r="AF224" s="551"/>
      <c r="AG224" s="553"/>
    </row>
    <row r="225" spans="1:33" ht="22.5" customHeight="1" x14ac:dyDescent="0.25">
      <c r="A225" s="574"/>
      <c r="B225" s="574" t="s">
        <v>871</v>
      </c>
      <c r="C225" s="575" t="s">
        <v>872</v>
      </c>
      <c r="D225" s="301" t="s">
        <v>873</v>
      </c>
      <c r="E225" s="301" t="s">
        <v>874</v>
      </c>
      <c r="F225" s="301" t="s">
        <v>875</v>
      </c>
      <c r="G225" s="301" t="s">
        <v>875</v>
      </c>
      <c r="H225" s="302"/>
      <c r="I225" s="301">
        <v>2</v>
      </c>
      <c r="J225" s="306">
        <v>2</v>
      </c>
      <c r="K225" s="301" t="s">
        <v>875</v>
      </c>
      <c r="L225" s="306" t="str">
        <f>"09"</f>
        <v>09</v>
      </c>
      <c r="M225" s="325"/>
      <c r="N225" s="515"/>
      <c r="O225" s="306">
        <v>15</v>
      </c>
      <c r="P225" s="460"/>
      <c r="Q225" s="520">
        <v>1</v>
      </c>
      <c r="R225" s="519" t="s">
        <v>31</v>
      </c>
      <c r="S225" s="519" t="s">
        <v>32</v>
      </c>
      <c r="T225" s="519"/>
      <c r="U225" s="833" t="s">
        <v>876</v>
      </c>
      <c r="V225" s="834"/>
      <c r="W225" s="834"/>
      <c r="X225" s="834"/>
      <c r="Y225" s="834"/>
      <c r="Z225" s="834"/>
      <c r="AA225" s="834"/>
      <c r="AB225" s="834"/>
      <c r="AC225" s="834"/>
      <c r="AD225" s="834"/>
      <c r="AE225" s="834"/>
      <c r="AF225" s="835"/>
      <c r="AG225" s="572"/>
    </row>
    <row r="226" spans="1:33" ht="22.5" customHeight="1" x14ac:dyDescent="0.25">
      <c r="A226" s="574"/>
      <c r="B226" s="574" t="s">
        <v>877</v>
      </c>
      <c r="C226" s="575" t="s">
        <v>878</v>
      </c>
      <c r="D226" s="301" t="s">
        <v>879</v>
      </c>
      <c r="E226" s="301" t="s">
        <v>874</v>
      </c>
      <c r="F226" s="301" t="s">
        <v>875</v>
      </c>
      <c r="G226" s="301" t="s">
        <v>875</v>
      </c>
      <c r="H226" s="302"/>
      <c r="I226" s="301">
        <v>2</v>
      </c>
      <c r="J226" s="306">
        <v>2</v>
      </c>
      <c r="K226" s="301" t="s">
        <v>875</v>
      </c>
      <c r="L226" s="306" t="str">
        <f>"09"</f>
        <v>09</v>
      </c>
      <c r="M226" s="325"/>
      <c r="N226" s="515"/>
      <c r="O226" s="306">
        <v>15</v>
      </c>
      <c r="P226" s="99"/>
      <c r="Q226" s="520">
        <v>1</v>
      </c>
      <c r="R226" s="519" t="s">
        <v>31</v>
      </c>
      <c r="S226" s="519" t="s">
        <v>49</v>
      </c>
      <c r="T226" s="519"/>
      <c r="U226" s="833" t="s">
        <v>876</v>
      </c>
      <c r="V226" s="834"/>
      <c r="W226" s="834"/>
      <c r="X226" s="834"/>
      <c r="Y226" s="834"/>
      <c r="Z226" s="834"/>
      <c r="AA226" s="834"/>
      <c r="AB226" s="834"/>
      <c r="AC226" s="834"/>
      <c r="AD226" s="834"/>
      <c r="AE226" s="834"/>
      <c r="AF226" s="835"/>
      <c r="AG226" s="572"/>
    </row>
    <row r="227" spans="1:33" ht="22.5" customHeight="1" x14ac:dyDescent="0.25">
      <c r="A227" s="574"/>
      <c r="B227" s="574" t="s">
        <v>880</v>
      </c>
      <c r="C227" s="575" t="s">
        <v>881</v>
      </c>
      <c r="D227" s="301" t="s">
        <v>882</v>
      </c>
      <c r="E227" s="301" t="s">
        <v>874</v>
      </c>
      <c r="F227" s="301" t="s">
        <v>875</v>
      </c>
      <c r="G227" s="301" t="s">
        <v>875</v>
      </c>
      <c r="H227" s="302"/>
      <c r="I227" s="301">
        <v>2</v>
      </c>
      <c r="J227" s="306">
        <v>2</v>
      </c>
      <c r="K227" s="301" t="s">
        <v>875</v>
      </c>
      <c r="L227" s="306" t="str">
        <f>"09"</f>
        <v>09</v>
      </c>
      <c r="M227" s="325"/>
      <c r="N227" s="515"/>
      <c r="O227" s="306">
        <v>15</v>
      </c>
      <c r="P227" s="576"/>
      <c r="Q227" s="520">
        <v>1</v>
      </c>
      <c r="R227" s="519" t="s">
        <v>31</v>
      </c>
      <c r="S227" s="519" t="s">
        <v>32</v>
      </c>
      <c r="T227" s="519"/>
      <c r="U227" s="833" t="s">
        <v>876</v>
      </c>
      <c r="V227" s="834"/>
      <c r="W227" s="834"/>
      <c r="X227" s="834"/>
      <c r="Y227" s="834"/>
      <c r="Z227" s="834"/>
      <c r="AA227" s="834"/>
      <c r="AB227" s="834"/>
      <c r="AC227" s="834"/>
      <c r="AD227" s="834"/>
      <c r="AE227" s="834"/>
      <c r="AF227" s="835"/>
      <c r="AG227" s="572"/>
    </row>
    <row r="228" spans="1:33" ht="22.5" customHeight="1" x14ac:dyDescent="0.25">
      <c r="A228" s="574"/>
      <c r="B228" s="574" t="s">
        <v>883</v>
      </c>
      <c r="C228" s="575" t="s">
        <v>884</v>
      </c>
      <c r="D228" s="301" t="s">
        <v>885</v>
      </c>
      <c r="E228" s="301" t="s">
        <v>874</v>
      </c>
      <c r="F228" s="301" t="s">
        <v>875</v>
      </c>
      <c r="G228" s="301" t="s">
        <v>875</v>
      </c>
      <c r="H228" s="302"/>
      <c r="I228" s="301">
        <v>2</v>
      </c>
      <c r="J228" s="306">
        <v>2</v>
      </c>
      <c r="K228" s="301" t="s">
        <v>875</v>
      </c>
      <c r="L228" s="306" t="str">
        <f>"09"</f>
        <v>09</v>
      </c>
      <c r="M228" s="325"/>
      <c r="N228" s="515"/>
      <c r="O228" s="306">
        <v>15</v>
      </c>
      <c r="P228" s="99"/>
      <c r="Q228" s="534">
        <v>1</v>
      </c>
      <c r="R228" s="519" t="s">
        <v>31</v>
      </c>
      <c r="S228" s="519" t="s">
        <v>36</v>
      </c>
      <c r="T228" s="519"/>
      <c r="U228" s="833" t="s">
        <v>876</v>
      </c>
      <c r="V228" s="834"/>
      <c r="W228" s="834"/>
      <c r="X228" s="834"/>
      <c r="Y228" s="834"/>
      <c r="Z228" s="834"/>
      <c r="AA228" s="834"/>
      <c r="AB228" s="834"/>
      <c r="AC228" s="834"/>
      <c r="AD228" s="834"/>
      <c r="AE228" s="834"/>
      <c r="AF228" s="835"/>
      <c r="AG228" s="572"/>
    </row>
    <row r="229" spans="1:33" s="2" customFormat="1" ht="29.25" customHeight="1" x14ac:dyDescent="0.3">
      <c r="A229" s="471" t="s">
        <v>886</v>
      </c>
      <c r="B229" s="471" t="s">
        <v>887</v>
      </c>
      <c r="C229" s="472" t="s">
        <v>888</v>
      </c>
      <c r="D229" s="473"/>
      <c r="E229" s="471"/>
      <c r="F229" s="471"/>
      <c r="G229" s="473"/>
      <c r="H229" s="471"/>
      <c r="I229" s="471"/>
      <c r="J229" s="471"/>
      <c r="K229" s="471"/>
      <c r="L229" s="471"/>
      <c r="M229" s="474"/>
      <c r="N229" s="475"/>
      <c r="O229" s="471"/>
      <c r="P229" s="471"/>
      <c r="Q229" s="476"/>
      <c r="R229" s="471"/>
      <c r="S229" s="471"/>
      <c r="T229" s="471"/>
      <c r="U229" s="471"/>
      <c r="V229" s="471"/>
      <c r="W229" s="471"/>
      <c r="X229" s="471"/>
      <c r="Y229" s="471"/>
      <c r="Z229" s="471"/>
      <c r="AA229" s="471"/>
      <c r="AB229" s="471"/>
      <c r="AC229" s="471"/>
      <c r="AD229" s="471"/>
      <c r="AE229" s="471"/>
      <c r="AF229" s="471"/>
      <c r="AG229" s="477"/>
    </row>
    <row r="230" spans="1:33" s="2" customFormat="1" ht="29.25" customHeight="1" x14ac:dyDescent="0.3">
      <c r="A230" s="471" t="s">
        <v>889</v>
      </c>
      <c r="B230" s="471" t="s">
        <v>890</v>
      </c>
      <c r="C230" s="472" t="s">
        <v>891</v>
      </c>
      <c r="D230" s="473" t="s">
        <v>892</v>
      </c>
      <c r="E230" s="471" t="s">
        <v>25</v>
      </c>
      <c r="F230" s="471"/>
      <c r="G230" s="473"/>
      <c r="H230" s="471"/>
      <c r="I230" s="471">
        <f>+I$181+I231+I234+I238+I$259</f>
        <v>30</v>
      </c>
      <c r="J230" s="471">
        <f>+J$181+J231+J234+J238+J$259</f>
        <v>29</v>
      </c>
      <c r="K230" s="471"/>
      <c r="L230" s="471"/>
      <c r="M230" s="474"/>
      <c r="N230" s="475"/>
      <c r="O230" s="471"/>
      <c r="P230" s="471"/>
      <c r="Q230" s="536"/>
      <c r="R230" s="537"/>
      <c r="S230" s="537"/>
      <c r="T230" s="537"/>
      <c r="U230" s="537"/>
      <c r="V230" s="537"/>
      <c r="W230" s="537"/>
      <c r="X230" s="537"/>
      <c r="Y230" s="537"/>
      <c r="Z230" s="537"/>
      <c r="AA230" s="537"/>
      <c r="AB230" s="537"/>
      <c r="AC230" s="537"/>
      <c r="AD230" s="537"/>
      <c r="AE230" s="537"/>
      <c r="AF230" s="537"/>
      <c r="AG230" s="538"/>
    </row>
    <row r="231" spans="1:33" ht="30" customHeight="1" x14ac:dyDescent="0.25">
      <c r="A231" s="494" t="s">
        <v>893</v>
      </c>
      <c r="B231" s="494" t="s">
        <v>894</v>
      </c>
      <c r="C231" s="495" t="s">
        <v>895</v>
      </c>
      <c r="D231" s="496" t="s">
        <v>896</v>
      </c>
      <c r="E231" s="496" t="s">
        <v>527</v>
      </c>
      <c r="F231" s="496"/>
      <c r="G231" s="496" t="s">
        <v>97</v>
      </c>
      <c r="H231" s="498"/>
      <c r="I231" s="499">
        <f>+I232+I233</f>
        <v>4</v>
      </c>
      <c r="J231" s="499">
        <f>+J232+J233</f>
        <v>4</v>
      </c>
      <c r="K231" s="499"/>
      <c r="L231" s="498"/>
      <c r="M231" s="500"/>
      <c r="N231" s="501"/>
      <c r="O231" s="503"/>
      <c r="P231" s="503"/>
      <c r="Q231" s="505"/>
      <c r="R231" s="503"/>
      <c r="S231" s="503"/>
      <c r="T231" s="503"/>
      <c r="U231" s="550"/>
      <c r="V231" s="551"/>
      <c r="W231" s="551"/>
      <c r="X231" s="551"/>
      <c r="Y231" s="552"/>
      <c r="Z231" s="551"/>
      <c r="AA231" s="551"/>
      <c r="AB231" s="551"/>
      <c r="AC231" s="552"/>
      <c r="AD231" s="551"/>
      <c r="AE231" s="551"/>
      <c r="AF231" s="551"/>
      <c r="AG231" s="553"/>
    </row>
    <row r="232" spans="1:33" ht="110.25" customHeight="1" x14ac:dyDescent="0.25">
      <c r="A232" s="203"/>
      <c r="B232" s="203" t="s">
        <v>897</v>
      </c>
      <c r="C232" s="539" t="s">
        <v>898</v>
      </c>
      <c r="D232" s="301" t="s">
        <v>899</v>
      </c>
      <c r="E232" s="301" t="s">
        <v>162</v>
      </c>
      <c r="F232" s="300"/>
      <c r="G232" s="301" t="s">
        <v>97</v>
      </c>
      <c r="H232" s="302"/>
      <c r="I232" s="301">
        <v>2</v>
      </c>
      <c r="J232" s="577">
        <v>2</v>
      </c>
      <c r="K232" s="578" t="s">
        <v>63</v>
      </c>
      <c r="L232" s="577">
        <v>14</v>
      </c>
      <c r="M232" s="325"/>
      <c r="N232" s="515"/>
      <c r="O232" s="577">
        <v>18</v>
      </c>
      <c r="P232" s="576"/>
      <c r="Q232" s="520">
        <v>1</v>
      </c>
      <c r="R232" s="519" t="s">
        <v>31</v>
      </c>
      <c r="S232" s="519" t="s">
        <v>36</v>
      </c>
      <c r="T232" s="519"/>
      <c r="U232" s="364">
        <v>1</v>
      </c>
      <c r="V232" s="365" t="s">
        <v>33</v>
      </c>
      <c r="W232" s="365" t="s">
        <v>32</v>
      </c>
      <c r="X232" s="365" t="s">
        <v>34</v>
      </c>
      <c r="Y232" s="518">
        <v>1</v>
      </c>
      <c r="Z232" s="519" t="s">
        <v>33</v>
      </c>
      <c r="AA232" s="519" t="s">
        <v>32</v>
      </c>
      <c r="AB232" s="519" t="s">
        <v>34</v>
      </c>
      <c r="AC232" s="364">
        <v>1</v>
      </c>
      <c r="AD232" s="365" t="s">
        <v>33</v>
      </c>
      <c r="AE232" s="365" t="s">
        <v>32</v>
      </c>
      <c r="AF232" s="367" t="s">
        <v>34</v>
      </c>
      <c r="AG232" s="204" t="s">
        <v>900</v>
      </c>
    </row>
    <row r="233" spans="1:33" ht="110.25" customHeight="1" x14ac:dyDescent="0.25">
      <c r="A233" s="203"/>
      <c r="B233" s="203" t="s">
        <v>901</v>
      </c>
      <c r="C233" s="539" t="s">
        <v>902</v>
      </c>
      <c r="D233" s="301" t="s">
        <v>903</v>
      </c>
      <c r="E233" s="301" t="s">
        <v>162</v>
      </c>
      <c r="F233" s="300"/>
      <c r="G233" s="301" t="s">
        <v>97</v>
      </c>
      <c r="H233" s="302"/>
      <c r="I233" s="301">
        <v>2</v>
      </c>
      <c r="J233" s="577">
        <v>2</v>
      </c>
      <c r="K233" s="578" t="s">
        <v>904</v>
      </c>
      <c r="L233" s="577">
        <v>14</v>
      </c>
      <c r="M233" s="325"/>
      <c r="N233" s="515"/>
      <c r="O233" s="513">
        <v>12</v>
      </c>
      <c r="P233" s="99"/>
      <c r="Q233" s="520">
        <v>1</v>
      </c>
      <c r="R233" s="519" t="s">
        <v>31</v>
      </c>
      <c r="S233" s="519" t="s">
        <v>36</v>
      </c>
      <c r="T233" s="519"/>
      <c r="U233" s="364">
        <v>1</v>
      </c>
      <c r="V233" s="365" t="s">
        <v>33</v>
      </c>
      <c r="W233" s="365" t="s">
        <v>32</v>
      </c>
      <c r="X233" s="365" t="s">
        <v>39</v>
      </c>
      <c r="Y233" s="518">
        <v>1</v>
      </c>
      <c r="Z233" s="519" t="s">
        <v>33</v>
      </c>
      <c r="AA233" s="519" t="s">
        <v>32</v>
      </c>
      <c r="AB233" s="519" t="s">
        <v>39</v>
      </c>
      <c r="AC233" s="364">
        <v>1</v>
      </c>
      <c r="AD233" s="365" t="s">
        <v>33</v>
      </c>
      <c r="AE233" s="365" t="s">
        <v>32</v>
      </c>
      <c r="AF233" s="367" t="s">
        <v>39</v>
      </c>
      <c r="AG233" s="204" t="s">
        <v>905</v>
      </c>
    </row>
    <row r="234" spans="1:33" ht="26.4" x14ac:dyDescent="0.25">
      <c r="A234" s="494" t="s">
        <v>906</v>
      </c>
      <c r="B234" s="494" t="s">
        <v>907</v>
      </c>
      <c r="C234" s="495" t="s">
        <v>908</v>
      </c>
      <c r="D234" s="496" t="s">
        <v>909</v>
      </c>
      <c r="E234" s="496" t="s">
        <v>527</v>
      </c>
      <c r="F234" s="496"/>
      <c r="G234" s="496" t="s">
        <v>97</v>
      </c>
      <c r="H234" s="498"/>
      <c r="I234" s="499">
        <f>+I235+I236</f>
        <v>2</v>
      </c>
      <c r="J234" s="499">
        <f>+J235+J236</f>
        <v>2</v>
      </c>
      <c r="K234" s="499"/>
      <c r="L234" s="498"/>
      <c r="M234" s="500"/>
      <c r="N234" s="501"/>
      <c r="O234" s="503"/>
      <c r="P234" s="503"/>
      <c r="Q234" s="505"/>
      <c r="R234" s="503"/>
      <c r="S234" s="503"/>
      <c r="T234" s="503"/>
      <c r="U234" s="550"/>
      <c r="V234" s="551"/>
      <c r="W234" s="551"/>
      <c r="X234" s="551"/>
      <c r="Y234" s="552"/>
      <c r="Z234" s="551"/>
      <c r="AA234" s="551"/>
      <c r="AB234" s="551"/>
      <c r="AC234" s="552"/>
      <c r="AD234" s="551"/>
      <c r="AE234" s="551"/>
      <c r="AF234" s="551"/>
      <c r="AG234" s="553"/>
    </row>
    <row r="235" spans="1:33" ht="57" customHeight="1" x14ac:dyDescent="0.25">
      <c r="A235" s="203"/>
      <c r="B235" s="203" t="s">
        <v>910</v>
      </c>
      <c r="C235" s="539" t="s">
        <v>911</v>
      </c>
      <c r="D235" s="301" t="s">
        <v>912</v>
      </c>
      <c r="E235" s="301" t="s">
        <v>162</v>
      </c>
      <c r="F235" s="300"/>
      <c r="G235" s="510" t="s">
        <v>97</v>
      </c>
      <c r="H235" s="303"/>
      <c r="I235" s="301">
        <v>1</v>
      </c>
      <c r="J235" s="577">
        <v>1</v>
      </c>
      <c r="K235" s="301" t="s">
        <v>59</v>
      </c>
      <c r="L235" s="577">
        <v>14</v>
      </c>
      <c r="M235" s="325"/>
      <c r="N235" s="515"/>
      <c r="O235" s="204"/>
      <c r="P235" s="577"/>
      <c r="Q235" s="520">
        <v>1</v>
      </c>
      <c r="R235" s="519" t="s">
        <v>31</v>
      </c>
      <c r="S235" s="519" t="s">
        <v>49</v>
      </c>
      <c r="T235" s="519"/>
      <c r="U235" s="364">
        <v>1</v>
      </c>
      <c r="V235" s="365" t="s">
        <v>33</v>
      </c>
      <c r="W235" s="365" t="s">
        <v>49</v>
      </c>
      <c r="X235" s="365" t="s">
        <v>69</v>
      </c>
      <c r="Y235" s="518">
        <v>1</v>
      </c>
      <c r="Z235" s="519" t="s">
        <v>33</v>
      </c>
      <c r="AA235" s="519" t="s">
        <v>49</v>
      </c>
      <c r="AB235" s="519" t="s">
        <v>69</v>
      </c>
      <c r="AC235" s="364">
        <v>1</v>
      </c>
      <c r="AD235" s="365" t="s">
        <v>33</v>
      </c>
      <c r="AE235" s="365" t="s">
        <v>49</v>
      </c>
      <c r="AF235" s="367" t="s">
        <v>69</v>
      </c>
      <c r="AG235" s="204" t="s">
        <v>778</v>
      </c>
    </row>
    <row r="236" spans="1:33" ht="39" customHeight="1" x14ac:dyDescent="0.25">
      <c r="A236" s="203"/>
      <c r="B236" s="203" t="s">
        <v>913</v>
      </c>
      <c r="C236" s="539" t="s">
        <v>914</v>
      </c>
      <c r="D236" s="301" t="s">
        <v>915</v>
      </c>
      <c r="E236" s="301" t="s">
        <v>162</v>
      </c>
      <c r="F236" s="512"/>
      <c r="G236" s="301" t="s">
        <v>97</v>
      </c>
      <c r="H236" s="302"/>
      <c r="I236" s="301">
        <v>1</v>
      </c>
      <c r="J236" s="577">
        <v>1</v>
      </c>
      <c r="K236" s="301" t="s">
        <v>59</v>
      </c>
      <c r="L236" s="577">
        <v>14</v>
      </c>
      <c r="M236" s="325"/>
      <c r="N236" s="515"/>
      <c r="O236" s="513">
        <v>18</v>
      </c>
      <c r="P236" s="513"/>
      <c r="Q236" s="520">
        <v>1</v>
      </c>
      <c r="R236" s="519" t="s">
        <v>31</v>
      </c>
      <c r="S236" s="519" t="s">
        <v>32</v>
      </c>
      <c r="T236" s="519" t="s">
        <v>34</v>
      </c>
      <c r="U236" s="364">
        <v>1</v>
      </c>
      <c r="V236" s="365" t="s">
        <v>33</v>
      </c>
      <c r="W236" s="365" t="s">
        <v>32</v>
      </c>
      <c r="X236" s="365" t="s">
        <v>34</v>
      </c>
      <c r="Y236" s="518">
        <v>1</v>
      </c>
      <c r="Z236" s="519" t="s">
        <v>33</v>
      </c>
      <c r="AA236" s="519" t="s">
        <v>32</v>
      </c>
      <c r="AB236" s="519" t="s">
        <v>34</v>
      </c>
      <c r="AC236" s="364">
        <v>1</v>
      </c>
      <c r="AD236" s="365" t="s">
        <v>33</v>
      </c>
      <c r="AE236" s="365" t="s">
        <v>32</v>
      </c>
      <c r="AF236" s="367" t="s">
        <v>34</v>
      </c>
      <c r="AG236" s="9" t="s">
        <v>916</v>
      </c>
    </row>
    <row r="237" spans="1:33" ht="19.5" customHeight="1" x14ac:dyDescent="0.25">
      <c r="A237" s="494"/>
      <c r="B237" s="494"/>
      <c r="C237" s="495" t="s">
        <v>834</v>
      </c>
      <c r="D237" s="496"/>
      <c r="E237" s="496"/>
      <c r="F237" s="496"/>
      <c r="G237" s="497"/>
      <c r="H237" s="498"/>
      <c r="I237" s="499"/>
      <c r="J237" s="498"/>
      <c r="K237" s="499"/>
      <c r="L237" s="498"/>
      <c r="M237" s="500"/>
      <c r="N237" s="501"/>
      <c r="O237" s="503"/>
      <c r="P237" s="503"/>
      <c r="Q237" s="505"/>
      <c r="R237" s="503"/>
      <c r="S237" s="503"/>
      <c r="T237" s="503"/>
      <c r="U237" s="550"/>
      <c r="V237" s="551"/>
      <c r="W237" s="551"/>
      <c r="X237" s="551"/>
      <c r="Y237" s="552"/>
      <c r="Z237" s="551"/>
      <c r="AA237" s="551"/>
      <c r="AB237" s="551"/>
      <c r="AC237" s="552"/>
      <c r="AD237" s="551"/>
      <c r="AE237" s="551"/>
      <c r="AF237" s="551"/>
      <c r="AG237" s="553"/>
    </row>
    <row r="238" spans="1:33" ht="39" customHeight="1" x14ac:dyDescent="0.25">
      <c r="A238" s="203"/>
      <c r="B238" s="203" t="s">
        <v>917</v>
      </c>
      <c r="C238" s="539" t="s">
        <v>918</v>
      </c>
      <c r="D238" s="301" t="s">
        <v>919</v>
      </c>
      <c r="E238" s="301" t="s">
        <v>162</v>
      </c>
      <c r="F238" s="300"/>
      <c r="G238" s="301" t="s">
        <v>97</v>
      </c>
      <c r="H238" s="302"/>
      <c r="I238" s="301">
        <v>2</v>
      </c>
      <c r="J238" s="577">
        <v>2</v>
      </c>
      <c r="K238" s="578" t="s">
        <v>65</v>
      </c>
      <c r="L238" s="577">
        <v>14</v>
      </c>
      <c r="M238" s="325"/>
      <c r="N238" s="515"/>
      <c r="O238" s="513">
        <v>15</v>
      </c>
      <c r="P238" s="99"/>
      <c r="Q238" s="534">
        <v>1</v>
      </c>
      <c r="R238" s="519" t="s">
        <v>31</v>
      </c>
      <c r="S238" s="519" t="s">
        <v>36</v>
      </c>
      <c r="T238" s="519"/>
      <c r="U238" s="437">
        <v>1</v>
      </c>
      <c r="V238" s="438" t="s">
        <v>33</v>
      </c>
      <c r="W238" s="438" t="s">
        <v>49</v>
      </c>
      <c r="X238" s="438" t="s">
        <v>67</v>
      </c>
      <c r="Y238" s="518">
        <v>1</v>
      </c>
      <c r="Z238" s="519" t="s">
        <v>33</v>
      </c>
      <c r="AA238" s="519" t="s">
        <v>49</v>
      </c>
      <c r="AB238" s="519" t="s">
        <v>67</v>
      </c>
      <c r="AC238" s="437">
        <v>1</v>
      </c>
      <c r="AD238" s="438" t="s">
        <v>33</v>
      </c>
      <c r="AE238" s="438" t="s">
        <v>49</v>
      </c>
      <c r="AF238" s="424" t="s">
        <v>67</v>
      </c>
      <c r="AG238" s="204" t="s">
        <v>920</v>
      </c>
    </row>
    <row r="239" spans="1:33" s="2" customFormat="1" ht="34.5" customHeight="1" x14ac:dyDescent="0.3">
      <c r="A239" s="471" t="s">
        <v>921</v>
      </c>
      <c r="B239" s="471" t="s">
        <v>922</v>
      </c>
      <c r="C239" s="472" t="s">
        <v>923</v>
      </c>
      <c r="D239" s="473"/>
      <c r="E239" s="471"/>
      <c r="F239" s="471"/>
      <c r="G239" s="473"/>
      <c r="H239" s="471"/>
      <c r="I239" s="471"/>
      <c r="J239" s="471"/>
      <c r="K239" s="471"/>
      <c r="L239" s="471"/>
      <c r="M239" s="474"/>
      <c r="N239" s="475"/>
      <c r="O239" s="471"/>
      <c r="P239" s="471"/>
      <c r="Q239" s="476"/>
      <c r="R239" s="471"/>
      <c r="S239" s="471"/>
      <c r="T239" s="471"/>
      <c r="U239" s="471"/>
      <c r="V239" s="471"/>
      <c r="W239" s="471"/>
      <c r="X239" s="471"/>
      <c r="Y239" s="471"/>
      <c r="Z239" s="471"/>
      <c r="AA239" s="471"/>
      <c r="AB239" s="471"/>
      <c r="AC239" s="471"/>
      <c r="AD239" s="471"/>
      <c r="AE239" s="471"/>
      <c r="AF239" s="471"/>
      <c r="AG239" s="477"/>
    </row>
    <row r="240" spans="1:33" s="2" customFormat="1" ht="23.25" customHeight="1" x14ac:dyDescent="0.3">
      <c r="A240" s="471" t="s">
        <v>924</v>
      </c>
      <c r="B240" s="471" t="s">
        <v>925</v>
      </c>
      <c r="C240" s="472" t="s">
        <v>926</v>
      </c>
      <c r="D240" s="473" t="s">
        <v>927</v>
      </c>
      <c r="E240" s="471" t="s">
        <v>25</v>
      </c>
      <c r="F240" s="471"/>
      <c r="G240" s="473"/>
      <c r="H240" s="471"/>
      <c r="I240" s="471">
        <f>+I$181+I241+I246+I248+I$259</f>
        <v>38</v>
      </c>
      <c r="J240" s="471">
        <f>+J$181+J241+J246+J248+J$259</f>
        <v>29</v>
      </c>
      <c r="K240" s="471"/>
      <c r="L240" s="471"/>
      <c r="M240" s="474"/>
      <c r="N240" s="475"/>
      <c r="O240" s="471"/>
      <c r="P240" s="471"/>
      <c r="Q240" s="536"/>
      <c r="R240" s="537"/>
      <c r="S240" s="537"/>
      <c r="T240" s="537"/>
      <c r="U240" s="537"/>
      <c r="V240" s="537"/>
      <c r="W240" s="537"/>
      <c r="X240" s="537"/>
      <c r="Y240" s="537"/>
      <c r="Z240" s="537"/>
      <c r="AA240" s="537"/>
      <c r="AB240" s="537"/>
      <c r="AC240" s="537"/>
      <c r="AD240" s="537"/>
      <c r="AE240" s="537"/>
      <c r="AF240" s="537"/>
      <c r="AG240" s="538"/>
    </row>
    <row r="241" spans="1:33" ht="19.5" customHeight="1" x14ac:dyDescent="0.25">
      <c r="A241" s="494" t="s">
        <v>928</v>
      </c>
      <c r="B241" s="494" t="s">
        <v>929</v>
      </c>
      <c r="C241" s="495" t="s">
        <v>930</v>
      </c>
      <c r="D241" s="496" t="s">
        <v>931</v>
      </c>
      <c r="E241" s="496" t="s">
        <v>527</v>
      </c>
      <c r="F241" s="496"/>
      <c r="G241" s="496" t="s">
        <v>97</v>
      </c>
      <c r="H241" s="498"/>
      <c r="I241" s="499">
        <f>+I242+I243+I244</f>
        <v>10</v>
      </c>
      <c r="J241" s="499">
        <f>+J242+J243+J244</f>
        <v>5</v>
      </c>
      <c r="K241" s="499"/>
      <c r="L241" s="498"/>
      <c r="M241" s="500"/>
      <c r="N241" s="501"/>
      <c r="O241" s="503"/>
      <c r="P241" s="503"/>
      <c r="Q241" s="505"/>
      <c r="R241" s="503"/>
      <c r="S241" s="503"/>
      <c r="T241" s="503"/>
      <c r="U241" s="506"/>
      <c r="V241" s="507"/>
      <c r="W241" s="507"/>
      <c r="X241" s="507"/>
      <c r="Y241" s="508"/>
      <c r="Z241" s="507"/>
      <c r="AA241" s="507"/>
      <c r="AB241" s="507"/>
      <c r="AC241" s="508"/>
      <c r="AD241" s="507"/>
      <c r="AE241" s="507"/>
      <c r="AF241" s="507"/>
      <c r="AG241" s="509"/>
    </row>
    <row r="242" spans="1:33" ht="93" customHeight="1" x14ac:dyDescent="0.25">
      <c r="A242" s="522"/>
      <c r="B242" s="522" t="s">
        <v>932</v>
      </c>
      <c r="C242" s="539" t="s">
        <v>933</v>
      </c>
      <c r="D242" s="301" t="s">
        <v>934</v>
      </c>
      <c r="E242" s="301" t="s">
        <v>162</v>
      </c>
      <c r="F242" s="301" t="s">
        <v>935</v>
      </c>
      <c r="G242" s="301" t="s">
        <v>97</v>
      </c>
      <c r="H242" s="302"/>
      <c r="I242" s="301">
        <v>4</v>
      </c>
      <c r="J242" s="577">
        <v>2</v>
      </c>
      <c r="K242" s="578" t="s">
        <v>122</v>
      </c>
      <c r="L242" s="577">
        <v>15</v>
      </c>
      <c r="M242" s="325"/>
      <c r="N242" s="515"/>
      <c r="O242" s="513">
        <v>18</v>
      </c>
      <c r="P242" s="99"/>
      <c r="Q242" s="520">
        <v>1</v>
      </c>
      <c r="R242" s="519" t="s">
        <v>33</v>
      </c>
      <c r="S242" s="519" t="s">
        <v>32</v>
      </c>
      <c r="T242" s="519" t="s">
        <v>39</v>
      </c>
      <c r="U242" s="364">
        <v>1</v>
      </c>
      <c r="V242" s="365" t="s">
        <v>33</v>
      </c>
      <c r="W242" s="365" t="s">
        <v>32</v>
      </c>
      <c r="X242" s="365" t="s">
        <v>39</v>
      </c>
      <c r="Y242" s="520">
        <v>1</v>
      </c>
      <c r="Z242" s="519" t="s">
        <v>33</v>
      </c>
      <c r="AA242" s="519" t="s">
        <v>32</v>
      </c>
      <c r="AB242" s="519" t="s">
        <v>39</v>
      </c>
      <c r="AC242" s="364">
        <v>1</v>
      </c>
      <c r="AD242" s="365" t="s">
        <v>33</v>
      </c>
      <c r="AE242" s="365" t="s">
        <v>32</v>
      </c>
      <c r="AF242" s="367" t="s">
        <v>39</v>
      </c>
      <c r="AG242" s="204" t="s">
        <v>936</v>
      </c>
    </row>
    <row r="243" spans="1:33" ht="93" customHeight="1" x14ac:dyDescent="0.25">
      <c r="A243" s="203"/>
      <c r="B243" s="203" t="s">
        <v>937</v>
      </c>
      <c r="C243" s="539" t="s">
        <v>938</v>
      </c>
      <c r="D243" s="524" t="s">
        <v>939</v>
      </c>
      <c r="E243" s="301" t="s">
        <v>162</v>
      </c>
      <c r="F243" s="301" t="s">
        <v>935</v>
      </c>
      <c r="G243" s="530" t="s">
        <v>97</v>
      </c>
      <c r="H243" s="525"/>
      <c r="I243" s="301">
        <v>3</v>
      </c>
      <c r="J243" s="577">
        <v>1</v>
      </c>
      <c r="K243" s="578" t="s">
        <v>122</v>
      </c>
      <c r="L243" s="577">
        <v>15</v>
      </c>
      <c r="M243" s="325"/>
      <c r="N243" s="515"/>
      <c r="O243" s="577">
        <v>12</v>
      </c>
      <c r="P243" s="576"/>
      <c r="Q243" s="579" t="s">
        <v>940</v>
      </c>
      <c r="R243" s="580" t="s">
        <v>941</v>
      </c>
      <c r="S243" s="517" t="s">
        <v>32</v>
      </c>
      <c r="T243" s="581"/>
      <c r="U243" s="364">
        <v>1</v>
      </c>
      <c r="V243" s="365" t="s">
        <v>33</v>
      </c>
      <c r="W243" s="365" t="s">
        <v>32</v>
      </c>
      <c r="X243" s="365" t="s">
        <v>39</v>
      </c>
      <c r="Y243" s="520">
        <v>1</v>
      </c>
      <c r="Z243" s="519" t="s">
        <v>33</v>
      </c>
      <c r="AA243" s="519" t="s">
        <v>32</v>
      </c>
      <c r="AB243" s="519" t="s">
        <v>39</v>
      </c>
      <c r="AC243" s="364">
        <v>1</v>
      </c>
      <c r="AD243" s="365" t="s">
        <v>33</v>
      </c>
      <c r="AE243" s="365" t="s">
        <v>32</v>
      </c>
      <c r="AF243" s="367" t="s">
        <v>39</v>
      </c>
      <c r="AG243" s="204" t="s">
        <v>942</v>
      </c>
    </row>
    <row r="244" spans="1:33" ht="93" customHeight="1" x14ac:dyDescent="0.25">
      <c r="A244" s="203"/>
      <c r="B244" s="203" t="s">
        <v>943</v>
      </c>
      <c r="C244" s="539" t="s">
        <v>944</v>
      </c>
      <c r="D244" s="524" t="s">
        <v>945</v>
      </c>
      <c r="E244" s="301" t="s">
        <v>162</v>
      </c>
      <c r="F244" s="301" t="s">
        <v>935</v>
      </c>
      <c r="G244" s="530" t="s">
        <v>97</v>
      </c>
      <c r="H244" s="525"/>
      <c r="I244" s="301">
        <v>3</v>
      </c>
      <c r="J244" s="577">
        <v>2</v>
      </c>
      <c r="K244" s="578" t="s">
        <v>126</v>
      </c>
      <c r="L244" s="577">
        <v>15</v>
      </c>
      <c r="M244" s="325"/>
      <c r="N244" s="515"/>
      <c r="O244" s="513">
        <v>18</v>
      </c>
      <c r="P244" s="99"/>
      <c r="Q244" s="520" t="s">
        <v>87</v>
      </c>
      <c r="R244" s="519" t="s">
        <v>88</v>
      </c>
      <c r="S244" s="519" t="s">
        <v>32</v>
      </c>
      <c r="T244" s="519" t="s">
        <v>946</v>
      </c>
      <c r="U244" s="364">
        <v>1</v>
      </c>
      <c r="V244" s="365" t="s">
        <v>33</v>
      </c>
      <c r="W244" s="365" t="s">
        <v>32</v>
      </c>
      <c r="X244" s="365" t="s">
        <v>34</v>
      </c>
      <c r="Y244" s="520">
        <v>1</v>
      </c>
      <c r="Z244" s="519" t="s">
        <v>33</v>
      </c>
      <c r="AA244" s="519" t="s">
        <v>32</v>
      </c>
      <c r="AB244" s="519" t="s">
        <v>34</v>
      </c>
      <c r="AC244" s="364">
        <v>1</v>
      </c>
      <c r="AD244" s="365" t="s">
        <v>33</v>
      </c>
      <c r="AE244" s="365" t="s">
        <v>32</v>
      </c>
      <c r="AF244" s="367" t="s">
        <v>34</v>
      </c>
      <c r="AG244" s="204" t="s">
        <v>593</v>
      </c>
    </row>
    <row r="245" spans="1:33" ht="19.5" customHeight="1" x14ac:dyDescent="0.25">
      <c r="A245" s="494"/>
      <c r="B245" s="494"/>
      <c r="C245" s="495" t="s">
        <v>150</v>
      </c>
      <c r="D245" s="496"/>
      <c r="E245" s="496"/>
      <c r="F245" s="496"/>
      <c r="G245" s="496"/>
      <c r="H245" s="498"/>
      <c r="I245" s="499"/>
      <c r="J245" s="498"/>
      <c r="K245" s="499"/>
      <c r="L245" s="498"/>
      <c r="M245" s="500"/>
      <c r="N245" s="501"/>
      <c r="O245" s="503"/>
      <c r="P245" s="503"/>
      <c r="Q245" s="505"/>
      <c r="R245" s="503"/>
      <c r="S245" s="503"/>
      <c r="T245" s="503"/>
      <c r="U245" s="506"/>
      <c r="V245" s="507"/>
      <c r="W245" s="507"/>
      <c r="X245" s="507"/>
      <c r="Y245" s="508"/>
      <c r="Z245" s="507"/>
      <c r="AA245" s="507"/>
      <c r="AB245" s="507"/>
      <c r="AC245" s="508"/>
      <c r="AD245" s="507"/>
      <c r="AE245" s="507"/>
      <c r="AF245" s="507"/>
      <c r="AG245" s="509"/>
    </row>
    <row r="246" spans="1:33" ht="39" customHeight="1" x14ac:dyDescent="0.25">
      <c r="A246" s="522"/>
      <c r="B246" s="522" t="s">
        <v>947</v>
      </c>
      <c r="C246" s="539" t="s">
        <v>948</v>
      </c>
      <c r="D246" s="524" t="s">
        <v>949</v>
      </c>
      <c r="E246" s="301" t="s">
        <v>162</v>
      </c>
      <c r="F246" s="301" t="s">
        <v>935</v>
      </c>
      <c r="G246" s="524" t="s">
        <v>97</v>
      </c>
      <c r="H246" s="525"/>
      <c r="I246" s="301">
        <v>2</v>
      </c>
      <c r="J246" s="306">
        <v>1</v>
      </c>
      <c r="K246" s="578" t="s">
        <v>123</v>
      </c>
      <c r="L246" s="306">
        <v>15</v>
      </c>
      <c r="M246" s="325"/>
      <c r="N246" s="515"/>
      <c r="O246" s="577">
        <v>12</v>
      </c>
      <c r="P246" s="529"/>
      <c r="Q246" s="520">
        <v>1</v>
      </c>
      <c r="R246" s="519" t="s">
        <v>33</v>
      </c>
      <c r="S246" s="519" t="s">
        <v>49</v>
      </c>
      <c r="T246" s="519" t="s">
        <v>67</v>
      </c>
      <c r="U246" s="364">
        <v>1</v>
      </c>
      <c r="V246" s="365" t="s">
        <v>33</v>
      </c>
      <c r="W246" s="365" t="s">
        <v>49</v>
      </c>
      <c r="X246" s="365" t="s">
        <v>67</v>
      </c>
      <c r="Y246" s="518">
        <v>1</v>
      </c>
      <c r="Z246" s="519" t="s">
        <v>33</v>
      </c>
      <c r="AA246" s="519" t="s">
        <v>49</v>
      </c>
      <c r="AB246" s="519" t="s">
        <v>67</v>
      </c>
      <c r="AC246" s="364">
        <v>1</v>
      </c>
      <c r="AD246" s="365" t="s">
        <v>33</v>
      </c>
      <c r="AE246" s="365" t="s">
        <v>49</v>
      </c>
      <c r="AF246" s="367" t="s">
        <v>67</v>
      </c>
      <c r="AG246" s="204" t="s">
        <v>950</v>
      </c>
    </row>
    <row r="247" spans="1:33" ht="19.5" customHeight="1" x14ac:dyDescent="0.25">
      <c r="A247" s="494"/>
      <c r="B247" s="494"/>
      <c r="C247" s="495" t="s">
        <v>834</v>
      </c>
      <c r="D247" s="496"/>
      <c r="E247" s="496"/>
      <c r="F247" s="496"/>
      <c r="G247" s="497"/>
      <c r="H247" s="498"/>
      <c r="I247" s="499"/>
      <c r="J247" s="498"/>
      <c r="K247" s="499"/>
      <c r="L247" s="498"/>
      <c r="M247" s="500"/>
      <c r="N247" s="501"/>
      <c r="O247" s="503"/>
      <c r="P247" s="503"/>
      <c r="Q247" s="505"/>
      <c r="R247" s="503"/>
      <c r="S247" s="503"/>
      <c r="T247" s="503"/>
      <c r="U247" s="506"/>
      <c r="V247" s="507"/>
      <c r="W247" s="507"/>
      <c r="X247" s="507"/>
      <c r="Y247" s="508"/>
      <c r="Z247" s="507"/>
      <c r="AA247" s="507"/>
      <c r="AB247" s="507"/>
      <c r="AC247" s="508"/>
      <c r="AD247" s="507"/>
      <c r="AE247" s="507"/>
      <c r="AF247" s="507"/>
      <c r="AG247" s="509"/>
    </row>
    <row r="248" spans="1:33" ht="79.5" customHeight="1" x14ac:dyDescent="0.25">
      <c r="A248" s="522"/>
      <c r="B248" s="522" t="s">
        <v>951</v>
      </c>
      <c r="C248" s="539" t="s">
        <v>952</v>
      </c>
      <c r="D248" s="303" t="s">
        <v>953</v>
      </c>
      <c r="E248" s="301" t="s">
        <v>162</v>
      </c>
      <c r="F248" s="301" t="s">
        <v>935</v>
      </c>
      <c r="G248" s="303" t="s">
        <v>97</v>
      </c>
      <c r="H248" s="302"/>
      <c r="I248" s="301">
        <v>4</v>
      </c>
      <c r="J248" s="577">
        <v>2</v>
      </c>
      <c r="K248" s="578" t="s">
        <v>123</v>
      </c>
      <c r="L248" s="577">
        <v>15</v>
      </c>
      <c r="M248" s="325"/>
      <c r="N248" s="582">
        <v>12</v>
      </c>
      <c r="O248" s="532">
        <v>0</v>
      </c>
      <c r="P248" s="99"/>
      <c r="Q248" s="534">
        <v>1</v>
      </c>
      <c r="R248" s="519" t="s">
        <v>33</v>
      </c>
      <c r="S248" s="519" t="s">
        <v>32</v>
      </c>
      <c r="T248" s="519" t="s">
        <v>39</v>
      </c>
      <c r="U248" s="437">
        <v>1</v>
      </c>
      <c r="V248" s="438" t="s">
        <v>33</v>
      </c>
      <c r="W248" s="438" t="s">
        <v>32</v>
      </c>
      <c r="X248" s="438" t="s">
        <v>39</v>
      </c>
      <c r="Y248" s="518">
        <v>1</v>
      </c>
      <c r="Z248" s="519" t="s">
        <v>33</v>
      </c>
      <c r="AA248" s="519" t="s">
        <v>954</v>
      </c>
      <c r="AB248" s="519" t="s">
        <v>125</v>
      </c>
      <c r="AC248" s="437">
        <v>1</v>
      </c>
      <c r="AD248" s="438" t="s">
        <v>33</v>
      </c>
      <c r="AE248" s="438" t="s">
        <v>954</v>
      </c>
      <c r="AF248" s="438" t="s">
        <v>125</v>
      </c>
      <c r="AG248" s="204" t="s">
        <v>955</v>
      </c>
    </row>
    <row r="249" spans="1:33" s="2" customFormat="1" ht="34.5" customHeight="1" x14ac:dyDescent="0.3">
      <c r="A249" s="471" t="s">
        <v>956</v>
      </c>
      <c r="B249" s="471" t="s">
        <v>957</v>
      </c>
      <c r="C249" s="472" t="s">
        <v>958</v>
      </c>
      <c r="D249" s="473"/>
      <c r="E249" s="471"/>
      <c r="F249" s="471" t="s">
        <v>959</v>
      </c>
      <c r="G249" s="473"/>
      <c r="H249" s="471"/>
      <c r="I249" s="471"/>
      <c r="J249" s="471"/>
      <c r="K249" s="471"/>
      <c r="L249" s="471"/>
      <c r="M249" s="474"/>
      <c r="N249" s="475"/>
      <c r="O249" s="471"/>
      <c r="P249" s="471"/>
      <c r="Q249" s="476"/>
      <c r="R249" s="471"/>
      <c r="S249" s="471"/>
      <c r="T249" s="471"/>
      <c r="U249" s="471"/>
      <c r="V249" s="471"/>
      <c r="W249" s="471"/>
      <c r="X249" s="471"/>
      <c r="Y249" s="471"/>
      <c r="Z249" s="471"/>
      <c r="AA249" s="471"/>
      <c r="AB249" s="471"/>
      <c r="AC249" s="471"/>
      <c r="AD249" s="471"/>
      <c r="AE249" s="471"/>
      <c r="AF249" s="471"/>
      <c r="AG249" s="477"/>
    </row>
    <row r="250" spans="1:33" s="2" customFormat="1" ht="23.25" customHeight="1" x14ac:dyDescent="0.3">
      <c r="A250" s="471" t="s">
        <v>960</v>
      </c>
      <c r="B250" s="471" t="s">
        <v>961</v>
      </c>
      <c r="C250" s="472" t="s">
        <v>962</v>
      </c>
      <c r="D250" s="471" t="s">
        <v>963</v>
      </c>
      <c r="E250" s="471" t="s">
        <v>25</v>
      </c>
      <c r="F250" s="471"/>
      <c r="G250" s="473"/>
      <c r="H250" s="471"/>
      <c r="I250" s="471">
        <f>+I$181+I251+I256+I258+I$259</f>
        <v>30</v>
      </c>
      <c r="J250" s="471">
        <f>+J$181+J251+J256+J258+J$259</f>
        <v>29</v>
      </c>
      <c r="K250" s="471"/>
      <c r="L250" s="471"/>
      <c r="M250" s="474"/>
      <c r="N250" s="475"/>
      <c r="O250" s="471"/>
      <c r="P250" s="471"/>
      <c r="Q250" s="476"/>
      <c r="R250" s="471"/>
      <c r="S250" s="471"/>
      <c r="T250" s="471"/>
      <c r="U250" s="471"/>
      <c r="V250" s="471"/>
      <c r="W250" s="471"/>
      <c r="X250" s="471"/>
      <c r="Y250" s="471"/>
      <c r="Z250" s="471"/>
      <c r="AA250" s="471"/>
      <c r="AB250" s="471"/>
      <c r="AC250" s="471"/>
      <c r="AD250" s="471"/>
      <c r="AE250" s="471"/>
      <c r="AF250" s="471"/>
      <c r="AG250" s="477"/>
    </row>
    <row r="251" spans="1:33" ht="19.5" customHeight="1" x14ac:dyDescent="0.25">
      <c r="A251" s="494" t="s">
        <v>964</v>
      </c>
      <c r="B251" s="494" t="s">
        <v>965</v>
      </c>
      <c r="C251" s="495" t="s">
        <v>376</v>
      </c>
      <c r="D251" s="496" t="s">
        <v>375</v>
      </c>
      <c r="E251" s="496" t="s">
        <v>42</v>
      </c>
      <c r="F251" s="496"/>
      <c r="G251" s="496"/>
      <c r="H251" s="498"/>
      <c r="I251" s="499">
        <f>SUM(I252:I254)</f>
        <v>5</v>
      </c>
      <c r="J251" s="499">
        <f>SUM(J252:J254)</f>
        <v>5</v>
      </c>
      <c r="K251" s="499"/>
      <c r="L251" s="498"/>
      <c r="M251" s="500"/>
      <c r="N251" s="501"/>
      <c r="O251" s="503"/>
      <c r="P251" s="503"/>
      <c r="Q251" s="505"/>
      <c r="R251" s="503"/>
      <c r="S251" s="503"/>
      <c r="T251" s="503"/>
      <c r="U251" s="506"/>
      <c r="V251" s="507"/>
      <c r="W251" s="507"/>
      <c r="X251" s="507"/>
      <c r="Y251" s="508"/>
      <c r="Z251" s="507"/>
      <c r="AA251" s="507"/>
      <c r="AB251" s="507"/>
      <c r="AC251" s="508"/>
      <c r="AD251" s="507"/>
      <c r="AE251" s="507"/>
      <c r="AF251" s="507"/>
      <c r="AG251" s="509"/>
    </row>
    <row r="252" spans="1:33" ht="41.25" customHeight="1" x14ac:dyDescent="0.25">
      <c r="A252" s="522"/>
      <c r="B252" s="522" t="s">
        <v>966</v>
      </c>
      <c r="C252" s="539" t="s">
        <v>378</v>
      </c>
      <c r="D252" s="301" t="s">
        <v>377</v>
      </c>
      <c r="E252" s="301" t="s">
        <v>162</v>
      </c>
      <c r="F252" s="301"/>
      <c r="G252" s="301" t="s">
        <v>97</v>
      </c>
      <c r="H252" s="302"/>
      <c r="I252" s="301">
        <v>2</v>
      </c>
      <c r="J252" s="577">
        <v>2</v>
      </c>
      <c r="K252" s="578" t="s">
        <v>131</v>
      </c>
      <c r="L252" s="577">
        <v>15</v>
      </c>
      <c r="M252" s="325"/>
      <c r="N252" s="515" t="s">
        <v>27</v>
      </c>
      <c r="O252" s="577">
        <v>12</v>
      </c>
      <c r="P252" s="576"/>
      <c r="Q252" s="520">
        <v>1</v>
      </c>
      <c r="R252" s="519" t="s">
        <v>31</v>
      </c>
      <c r="S252" s="519" t="s">
        <v>32</v>
      </c>
      <c r="T252" s="519" t="s">
        <v>39</v>
      </c>
      <c r="U252" s="364">
        <v>1</v>
      </c>
      <c r="V252" s="365" t="s">
        <v>33</v>
      </c>
      <c r="W252" s="365" t="s">
        <v>32</v>
      </c>
      <c r="X252" s="365" t="s">
        <v>39</v>
      </c>
      <c r="Y252" s="518">
        <v>1</v>
      </c>
      <c r="Z252" s="519" t="s">
        <v>33</v>
      </c>
      <c r="AA252" s="519" t="s">
        <v>32</v>
      </c>
      <c r="AB252" s="519" t="s">
        <v>39</v>
      </c>
      <c r="AC252" s="364">
        <v>1</v>
      </c>
      <c r="AD252" s="365" t="s">
        <v>33</v>
      </c>
      <c r="AE252" s="365" t="s">
        <v>32</v>
      </c>
      <c r="AF252" s="367" t="s">
        <v>39</v>
      </c>
      <c r="AG252" s="204" t="s">
        <v>967</v>
      </c>
    </row>
    <row r="253" spans="1:33" ht="41.25" customHeight="1" x14ac:dyDescent="0.25">
      <c r="A253" s="203"/>
      <c r="B253" s="203" t="s">
        <v>968</v>
      </c>
      <c r="C253" s="539" t="s">
        <v>381</v>
      </c>
      <c r="D253" s="524" t="s">
        <v>380</v>
      </c>
      <c r="E253" s="301" t="s">
        <v>162</v>
      </c>
      <c r="F253" s="301"/>
      <c r="G253" s="530" t="s">
        <v>97</v>
      </c>
      <c r="H253" s="525"/>
      <c r="I253" s="301">
        <v>2</v>
      </c>
      <c r="J253" s="577">
        <v>2</v>
      </c>
      <c r="K253" s="578" t="s">
        <v>131</v>
      </c>
      <c r="L253" s="577">
        <v>15</v>
      </c>
      <c r="M253" s="325"/>
      <c r="N253" s="515" t="s">
        <v>27</v>
      </c>
      <c r="O253" s="513">
        <v>18</v>
      </c>
      <c r="P253" s="99"/>
      <c r="Q253" s="520">
        <v>1</v>
      </c>
      <c r="R253" s="519" t="s">
        <v>31</v>
      </c>
      <c r="S253" s="519" t="s">
        <v>32</v>
      </c>
      <c r="T253" s="519" t="s">
        <v>34</v>
      </c>
      <c r="U253" s="364">
        <v>1</v>
      </c>
      <c r="V253" s="365" t="s">
        <v>33</v>
      </c>
      <c r="W253" s="365" t="s">
        <v>32</v>
      </c>
      <c r="X253" s="365" t="s">
        <v>34</v>
      </c>
      <c r="Y253" s="518">
        <v>1</v>
      </c>
      <c r="Z253" s="519" t="s">
        <v>33</v>
      </c>
      <c r="AA253" s="519" t="s">
        <v>32</v>
      </c>
      <c r="AB253" s="519" t="s">
        <v>34</v>
      </c>
      <c r="AC253" s="364">
        <v>1</v>
      </c>
      <c r="AD253" s="365" t="s">
        <v>33</v>
      </c>
      <c r="AE253" s="365" t="s">
        <v>32</v>
      </c>
      <c r="AF253" s="367" t="s">
        <v>34</v>
      </c>
      <c r="AG253" s="204" t="s">
        <v>969</v>
      </c>
    </row>
    <row r="254" spans="1:33" ht="41.25" customHeight="1" x14ac:dyDescent="0.25">
      <c r="A254" s="203"/>
      <c r="B254" s="203" t="s">
        <v>970</v>
      </c>
      <c r="C254" s="539" t="s">
        <v>384</v>
      </c>
      <c r="D254" s="524" t="s">
        <v>383</v>
      </c>
      <c r="E254" s="301" t="s">
        <v>162</v>
      </c>
      <c r="F254" s="301"/>
      <c r="G254" s="530" t="s">
        <v>97</v>
      </c>
      <c r="H254" s="525"/>
      <c r="I254" s="301">
        <v>1</v>
      </c>
      <c r="J254" s="577">
        <v>1</v>
      </c>
      <c r="K254" s="578" t="s">
        <v>131</v>
      </c>
      <c r="L254" s="577">
        <v>15</v>
      </c>
      <c r="M254" s="325"/>
      <c r="N254" s="515" t="s">
        <v>27</v>
      </c>
      <c r="O254" s="577">
        <v>18</v>
      </c>
      <c r="P254" s="576"/>
      <c r="Q254" s="520">
        <v>1</v>
      </c>
      <c r="R254" s="519" t="s">
        <v>31</v>
      </c>
      <c r="S254" s="519" t="s">
        <v>32</v>
      </c>
      <c r="T254" s="519" t="s">
        <v>34</v>
      </c>
      <c r="U254" s="364">
        <v>1</v>
      </c>
      <c r="V254" s="365" t="s">
        <v>33</v>
      </c>
      <c r="W254" s="365" t="s">
        <v>32</v>
      </c>
      <c r="X254" s="365" t="s">
        <v>39</v>
      </c>
      <c r="Y254" s="518">
        <v>1</v>
      </c>
      <c r="Z254" s="519" t="s">
        <v>33</v>
      </c>
      <c r="AA254" s="519" t="s">
        <v>32</v>
      </c>
      <c r="AB254" s="519" t="s">
        <v>39</v>
      </c>
      <c r="AC254" s="364">
        <v>1</v>
      </c>
      <c r="AD254" s="365" t="s">
        <v>33</v>
      </c>
      <c r="AE254" s="365" t="s">
        <v>32</v>
      </c>
      <c r="AF254" s="367" t="s">
        <v>39</v>
      </c>
      <c r="AG254" s="204" t="s">
        <v>971</v>
      </c>
    </row>
    <row r="255" spans="1:33" ht="19.5" customHeight="1" x14ac:dyDescent="0.25">
      <c r="A255" s="494"/>
      <c r="B255" s="494"/>
      <c r="C255" s="495" t="s">
        <v>150</v>
      </c>
      <c r="D255" s="496"/>
      <c r="E255" s="496"/>
      <c r="F255" s="496"/>
      <c r="G255" s="496"/>
      <c r="H255" s="498"/>
      <c r="I255" s="499"/>
      <c r="J255" s="498"/>
      <c r="K255" s="499"/>
      <c r="L255" s="498"/>
      <c r="M255" s="500"/>
      <c r="N255" s="501"/>
      <c r="O255" s="503"/>
      <c r="P255" s="503"/>
      <c r="Q255" s="505"/>
      <c r="R255" s="503"/>
      <c r="S255" s="503"/>
      <c r="T255" s="503"/>
      <c r="U255" s="550"/>
      <c r="V255" s="551"/>
      <c r="W255" s="551"/>
      <c r="X255" s="551"/>
      <c r="Y255" s="552"/>
      <c r="Z255" s="551"/>
      <c r="AA255" s="551"/>
      <c r="AB255" s="551"/>
      <c r="AC255" s="552"/>
      <c r="AD255" s="551"/>
      <c r="AE255" s="551"/>
      <c r="AF255" s="551"/>
      <c r="AG255" s="553"/>
    </row>
    <row r="256" spans="1:33" ht="41.25" customHeight="1" x14ac:dyDescent="0.25">
      <c r="A256" s="203"/>
      <c r="B256" s="203" t="s">
        <v>972</v>
      </c>
      <c r="C256" s="539" t="s">
        <v>387</v>
      </c>
      <c r="D256" s="524" t="s">
        <v>386</v>
      </c>
      <c r="E256" s="301" t="s">
        <v>52</v>
      </c>
      <c r="F256" s="301"/>
      <c r="G256" s="530" t="s">
        <v>97</v>
      </c>
      <c r="H256" s="525"/>
      <c r="I256" s="301">
        <v>1</v>
      </c>
      <c r="J256" s="577">
        <v>1</v>
      </c>
      <c r="K256" s="578" t="s">
        <v>131</v>
      </c>
      <c r="L256" s="577">
        <v>15</v>
      </c>
      <c r="M256" s="325"/>
      <c r="N256" s="515" t="s">
        <v>27</v>
      </c>
      <c r="O256" s="577">
        <v>18</v>
      </c>
      <c r="P256" s="576"/>
      <c r="Q256" s="520">
        <v>1</v>
      </c>
      <c r="R256" s="519" t="s">
        <v>33</v>
      </c>
      <c r="S256" s="519" t="s">
        <v>49</v>
      </c>
      <c r="T256" s="519" t="s">
        <v>67</v>
      </c>
      <c r="U256" s="364">
        <v>1</v>
      </c>
      <c r="V256" s="365" t="s">
        <v>33</v>
      </c>
      <c r="W256" s="365" t="s">
        <v>49</v>
      </c>
      <c r="X256" s="365" t="s">
        <v>67</v>
      </c>
      <c r="Y256" s="518">
        <v>1</v>
      </c>
      <c r="Z256" s="519" t="s">
        <v>33</v>
      </c>
      <c r="AA256" s="519" t="s">
        <v>49</v>
      </c>
      <c r="AB256" s="519" t="s">
        <v>67</v>
      </c>
      <c r="AC256" s="364">
        <v>1</v>
      </c>
      <c r="AD256" s="365" t="s">
        <v>33</v>
      </c>
      <c r="AE256" s="365" t="s">
        <v>49</v>
      </c>
      <c r="AF256" s="367" t="s">
        <v>67</v>
      </c>
      <c r="AG256" s="204" t="s">
        <v>973</v>
      </c>
    </row>
    <row r="257" spans="1:792 1107:1898 2213:3004 3319:6875 7190:7981 8296:9087 9402:10193 10508:14064 14379:15170 15485:16276" ht="19.5" customHeight="1" x14ac:dyDescent="0.25">
      <c r="A257" s="494"/>
      <c r="B257" s="494"/>
      <c r="C257" s="495" t="s">
        <v>834</v>
      </c>
      <c r="D257" s="496"/>
      <c r="E257" s="496"/>
      <c r="F257" s="496"/>
      <c r="G257" s="496"/>
      <c r="H257" s="498"/>
      <c r="I257" s="499"/>
      <c r="J257" s="498"/>
      <c r="K257" s="499"/>
      <c r="L257" s="498"/>
      <c r="M257" s="500"/>
      <c r="N257" s="501"/>
      <c r="O257" s="503"/>
      <c r="P257" s="503"/>
      <c r="Q257" s="505"/>
      <c r="R257" s="503"/>
      <c r="S257" s="503"/>
      <c r="T257" s="503"/>
      <c r="U257" s="550"/>
      <c r="V257" s="551"/>
      <c r="W257" s="551"/>
      <c r="X257" s="551"/>
      <c r="Y257" s="552"/>
      <c r="Z257" s="551"/>
      <c r="AA257" s="551"/>
      <c r="AB257" s="551"/>
      <c r="AC257" s="552"/>
      <c r="AD257" s="551"/>
      <c r="AE257" s="551"/>
      <c r="AF257" s="551"/>
      <c r="AG257" s="553"/>
    </row>
    <row r="258" spans="1:792 1107:1898 2213:3004 3319:6875 7190:7981 8296:9087 9402:10193 10508:14064 14379:15170 15485:16276" ht="41.25" customHeight="1" x14ac:dyDescent="0.25">
      <c r="A258" s="203"/>
      <c r="B258" s="203" t="s">
        <v>974</v>
      </c>
      <c r="C258" s="539" t="s">
        <v>975</v>
      </c>
      <c r="D258" s="524" t="s">
        <v>389</v>
      </c>
      <c r="E258" s="301" t="s">
        <v>52</v>
      </c>
      <c r="F258" s="301"/>
      <c r="G258" s="530" t="s">
        <v>97</v>
      </c>
      <c r="H258" s="525"/>
      <c r="I258" s="301">
        <v>2</v>
      </c>
      <c r="J258" s="577">
        <v>2</v>
      </c>
      <c r="K258" s="578" t="s">
        <v>141</v>
      </c>
      <c r="L258" s="577">
        <v>15</v>
      </c>
      <c r="M258" s="325"/>
      <c r="N258" s="515" t="s">
        <v>27</v>
      </c>
      <c r="O258" s="513">
        <v>15</v>
      </c>
      <c r="P258" s="99"/>
      <c r="Q258" s="534">
        <v>1</v>
      </c>
      <c r="R258" s="519" t="s">
        <v>31</v>
      </c>
      <c r="S258" s="519" t="s">
        <v>32</v>
      </c>
      <c r="T258" s="519" t="s">
        <v>34</v>
      </c>
      <c r="U258" s="437">
        <v>1</v>
      </c>
      <c r="V258" s="438" t="s">
        <v>33</v>
      </c>
      <c r="W258" s="438" t="s">
        <v>32</v>
      </c>
      <c r="X258" s="438" t="s">
        <v>37</v>
      </c>
      <c r="Y258" s="518">
        <v>1</v>
      </c>
      <c r="Z258" s="519" t="s">
        <v>33</v>
      </c>
      <c r="AA258" s="519" t="s">
        <v>32</v>
      </c>
      <c r="AB258" s="519" t="s">
        <v>37</v>
      </c>
      <c r="AC258" s="437">
        <v>1</v>
      </c>
      <c r="AD258" s="438" t="s">
        <v>33</v>
      </c>
      <c r="AE258" s="438" t="s">
        <v>32</v>
      </c>
      <c r="AF258" s="424" t="s">
        <v>37</v>
      </c>
      <c r="AG258" s="204" t="s">
        <v>976</v>
      </c>
    </row>
    <row r="259" spans="1:792 1107:1898 2213:3004 3319:6875 7190:7981 8296:9087 9402:10193 10508:14064 14379:15170 15485:16276" ht="31.5" customHeight="1" x14ac:dyDescent="0.25">
      <c r="A259" s="486"/>
      <c r="B259" s="486"/>
      <c r="C259" s="487" t="s">
        <v>977</v>
      </c>
      <c r="D259" s="343"/>
      <c r="E259" s="488"/>
      <c r="F259" s="341"/>
      <c r="G259" s="343"/>
      <c r="H259" s="489"/>
      <c r="I259" s="341">
        <v>6</v>
      </c>
      <c r="J259" s="341">
        <v>6</v>
      </c>
      <c r="K259" s="341"/>
      <c r="L259" s="341"/>
      <c r="M259" s="490"/>
      <c r="N259" s="491"/>
      <c r="O259" s="492"/>
      <c r="P259" s="492"/>
      <c r="Q259" s="428"/>
      <c r="R259" s="345"/>
      <c r="S259" s="345"/>
      <c r="T259" s="345"/>
      <c r="U259" s="429"/>
      <c r="V259" s="345"/>
      <c r="W259" s="345"/>
      <c r="X259" s="345"/>
      <c r="Y259" s="429"/>
      <c r="Z259" s="345"/>
      <c r="AA259" s="345"/>
      <c r="AB259" s="345"/>
      <c r="AC259" s="429"/>
      <c r="AD259" s="345"/>
      <c r="AE259" s="345"/>
      <c r="AF259" s="345"/>
      <c r="AG259" s="493"/>
    </row>
    <row r="260" spans="1:792 1107:1898 2213:3004 3319:6875 7190:7981 8296:9087 9402:10193 10508:14064 14379:15170 15485:16276" ht="66" customHeight="1" x14ac:dyDescent="0.25">
      <c r="A260" s="554" t="s">
        <v>978</v>
      </c>
      <c r="B260" s="554" t="s">
        <v>979</v>
      </c>
      <c r="C260" s="555" t="s">
        <v>980</v>
      </c>
      <c r="D260" s="556"/>
      <c r="E260" s="557" t="s">
        <v>40</v>
      </c>
      <c r="F260" s="557"/>
      <c r="G260" s="557" t="s">
        <v>981</v>
      </c>
      <c r="H260" s="558"/>
      <c r="I260" s="559">
        <f>+I262+I263</f>
        <v>6</v>
      </c>
      <c r="J260" s="559">
        <f>+J262+J263</f>
        <v>6</v>
      </c>
      <c r="K260" s="559"/>
      <c r="L260" s="560"/>
      <c r="M260" s="561"/>
      <c r="N260" s="562"/>
      <c r="O260" s="563"/>
      <c r="P260" s="563"/>
      <c r="Q260" s="564"/>
      <c r="R260" s="565"/>
      <c r="S260" s="565"/>
      <c r="T260" s="565"/>
      <c r="U260" s="566"/>
      <c r="V260" s="556"/>
      <c r="W260" s="567"/>
      <c r="X260" s="568"/>
      <c r="Y260" s="569"/>
      <c r="Z260" s="567"/>
      <c r="AA260" s="567"/>
      <c r="AB260" s="567"/>
      <c r="AC260" s="569"/>
      <c r="AD260" s="567"/>
      <c r="AE260" s="567"/>
      <c r="AF260" s="567"/>
      <c r="AG260" s="570"/>
    </row>
    <row r="261" spans="1:792 1107:1898 2213:3004 3319:6875 7190:7981 8296:9087 9402:10193 10508:14064 14379:15170 15485:16276" ht="30.75" customHeight="1" x14ac:dyDescent="0.25">
      <c r="A261" s="494" t="s">
        <v>982</v>
      </c>
      <c r="B261" s="494" t="s">
        <v>983</v>
      </c>
      <c r="C261" s="495" t="s">
        <v>342</v>
      </c>
      <c r="D261" s="496"/>
      <c r="E261" s="496" t="s">
        <v>527</v>
      </c>
      <c r="F261" s="496"/>
      <c r="G261" s="497" t="s">
        <v>97</v>
      </c>
      <c r="H261" s="498"/>
      <c r="I261" s="499">
        <f>+I262+I263</f>
        <v>6</v>
      </c>
      <c r="J261" s="499">
        <f>SUM(J262:J263)</f>
        <v>6</v>
      </c>
      <c r="K261" s="499"/>
      <c r="L261" s="498"/>
      <c r="M261" s="500"/>
      <c r="N261" s="501"/>
      <c r="O261" s="503"/>
      <c r="P261" s="503"/>
      <c r="Q261" s="505"/>
      <c r="R261" s="503"/>
      <c r="S261" s="503"/>
      <c r="T261" s="503"/>
      <c r="U261" s="506"/>
      <c r="V261" s="507"/>
      <c r="W261" s="507"/>
      <c r="X261" s="507"/>
      <c r="Y261" s="508"/>
      <c r="Z261" s="507"/>
      <c r="AA261" s="507"/>
      <c r="AB261" s="507"/>
      <c r="AC261" s="508"/>
      <c r="AD261" s="507"/>
      <c r="AE261" s="507"/>
      <c r="AF261" s="507"/>
      <c r="AG261" s="509"/>
    </row>
    <row r="262" spans="1:792 1107:1898 2213:3004 3319:6875 7190:7981 8296:9087 9402:10193 10508:14064 14379:15170 15485:16276" ht="54.75" customHeight="1" x14ac:dyDescent="0.25">
      <c r="A262" s="574"/>
      <c r="B262" s="522" t="s">
        <v>984</v>
      </c>
      <c r="C262" s="523" t="s">
        <v>985</v>
      </c>
      <c r="D262" s="524"/>
      <c r="E262" s="524" t="s">
        <v>196</v>
      </c>
      <c r="F262" s="524" t="s">
        <v>986</v>
      </c>
      <c r="G262" s="270" t="s">
        <v>56</v>
      </c>
      <c r="H262" s="525"/>
      <c r="I262" s="532" t="s">
        <v>173</v>
      </c>
      <c r="J262" s="245">
        <v>3</v>
      </c>
      <c r="K262" s="532" t="s">
        <v>800</v>
      </c>
      <c r="L262" s="532" t="s">
        <v>104</v>
      </c>
      <c r="M262" s="245"/>
      <c r="N262" s="527">
        <v>12</v>
      </c>
      <c r="O262" s="532">
        <v>12</v>
      </c>
      <c r="P262" s="533"/>
      <c r="Q262" s="583">
        <v>1</v>
      </c>
      <c r="R262" s="519" t="s">
        <v>31</v>
      </c>
      <c r="S262" s="519" t="s">
        <v>32</v>
      </c>
      <c r="T262" s="519" t="s">
        <v>34</v>
      </c>
      <c r="U262" s="584">
        <v>1</v>
      </c>
      <c r="V262" s="438" t="s">
        <v>33</v>
      </c>
      <c r="W262" s="438" t="s">
        <v>32</v>
      </c>
      <c r="X262" s="438" t="s">
        <v>34</v>
      </c>
      <c r="Y262" s="585">
        <v>1</v>
      </c>
      <c r="Z262" s="519" t="s">
        <v>33</v>
      </c>
      <c r="AA262" s="519" t="s">
        <v>32</v>
      </c>
      <c r="AB262" s="519" t="s">
        <v>34</v>
      </c>
      <c r="AC262" s="584">
        <v>1</v>
      </c>
      <c r="AD262" s="438" t="s">
        <v>33</v>
      </c>
      <c r="AE262" s="438" t="s">
        <v>32</v>
      </c>
      <c r="AF262" s="438" t="s">
        <v>34</v>
      </c>
      <c r="AG262" s="586" t="s">
        <v>987</v>
      </c>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c r="EX262" s="10"/>
      <c r="EY262" s="10"/>
      <c r="EZ262" s="10"/>
      <c r="FA262" s="10"/>
      <c r="FB262" s="10"/>
      <c r="FC262" s="10"/>
      <c r="FD262" s="10"/>
      <c r="FE262" s="10"/>
      <c r="FF262" s="10"/>
      <c r="FG262" s="10"/>
      <c r="FH262" s="10"/>
      <c r="FI262" s="10"/>
      <c r="FJ262" s="10"/>
      <c r="FK262" s="10"/>
      <c r="FL262" s="10"/>
      <c r="FM262" s="10"/>
      <c r="FN262" s="10"/>
      <c r="FO262" s="10"/>
      <c r="FP262" s="10"/>
      <c r="FQ262" s="10"/>
      <c r="FR262" s="10"/>
      <c r="FS262" s="10"/>
      <c r="FT262" s="10"/>
      <c r="FU262" s="10"/>
      <c r="FV262" s="10"/>
      <c r="FW262" s="10"/>
      <c r="FX262" s="10"/>
      <c r="FY262" s="10"/>
      <c r="FZ262" s="10"/>
      <c r="GA262" s="10"/>
      <c r="GB262" s="10"/>
      <c r="GC262" s="10"/>
      <c r="GD262" s="10"/>
      <c r="GE262" s="10"/>
      <c r="GF262" s="10"/>
      <c r="GG262" s="10"/>
      <c r="GH262" s="10"/>
      <c r="GI262" s="10"/>
      <c r="GJ262" s="10"/>
      <c r="GK262" s="10"/>
      <c r="GL262" s="10"/>
      <c r="GM262" s="10"/>
      <c r="GN262" s="10"/>
      <c r="GO262" s="10"/>
      <c r="GP262" s="10"/>
      <c r="GQ262" s="10"/>
      <c r="GR262" s="10"/>
      <c r="GS262" s="10"/>
      <c r="GT262" s="10"/>
      <c r="GU262" s="10"/>
      <c r="GV262" s="10"/>
      <c r="GW262" s="10"/>
      <c r="GX262" s="10"/>
      <c r="GY262" s="10"/>
      <c r="GZ262" s="10"/>
      <c r="HA262" s="10"/>
      <c r="HB262" s="10"/>
      <c r="HC262" s="10"/>
      <c r="HD262" s="10"/>
      <c r="HE262" s="10"/>
      <c r="HF262" s="10"/>
      <c r="HG262" s="10"/>
      <c r="HH262" s="10"/>
      <c r="HI262" s="10"/>
      <c r="HJ262" s="10"/>
      <c r="HK262" s="10"/>
      <c r="HL262" s="10"/>
      <c r="HM262" s="10"/>
      <c r="HN262" s="10"/>
      <c r="HO262" s="10"/>
      <c r="HP262" s="10"/>
      <c r="HQ262" s="10"/>
      <c r="HR262" s="10"/>
      <c r="HS262" s="10"/>
      <c r="HT262" s="10"/>
      <c r="HU262" s="10"/>
      <c r="HV262" s="10"/>
      <c r="HW262" s="10"/>
      <c r="HX262" s="10"/>
      <c r="HY262" s="10"/>
      <c r="HZ262" s="10"/>
      <c r="IA262" s="10"/>
      <c r="IB262" s="10"/>
      <c r="IC262" s="10"/>
      <c r="ID262" s="10"/>
      <c r="IE262" s="10"/>
    </row>
    <row r="263" spans="1:792 1107:1898 2213:3004 3319:6875 7190:7981 8296:9087 9402:10193 10508:14064 14379:15170 15485:16276" ht="54.75" customHeight="1" x14ac:dyDescent="0.25">
      <c r="A263" s="574"/>
      <c r="B263" s="522" t="s">
        <v>988</v>
      </c>
      <c r="C263" s="523" t="s">
        <v>989</v>
      </c>
      <c r="D263" s="301"/>
      <c r="E263" s="301" t="s">
        <v>196</v>
      </c>
      <c r="F263" s="301" t="s">
        <v>990</v>
      </c>
      <c r="G263" s="587" t="s">
        <v>56</v>
      </c>
      <c r="H263" s="302"/>
      <c r="I263" s="306" t="s">
        <v>173</v>
      </c>
      <c r="J263" s="307">
        <v>3</v>
      </c>
      <c r="K263" s="306" t="s">
        <v>92</v>
      </c>
      <c r="L263" s="306" t="s">
        <v>991</v>
      </c>
      <c r="M263" s="307"/>
      <c r="N263" s="527">
        <v>20</v>
      </c>
      <c r="O263" s="232"/>
      <c r="P263" s="576"/>
      <c r="Q263" s="588">
        <v>1</v>
      </c>
      <c r="R263" s="519" t="s">
        <v>33</v>
      </c>
      <c r="S263" s="519" t="s">
        <v>32</v>
      </c>
      <c r="T263" s="519" t="s">
        <v>39</v>
      </c>
      <c r="U263" s="589">
        <v>1</v>
      </c>
      <c r="V263" s="365" t="s">
        <v>33</v>
      </c>
      <c r="W263" s="365" t="s">
        <v>32</v>
      </c>
      <c r="X263" s="365" t="s">
        <v>39</v>
      </c>
      <c r="Y263" s="590">
        <v>1</v>
      </c>
      <c r="Z263" s="519" t="s">
        <v>33</v>
      </c>
      <c r="AA263" s="519" t="s">
        <v>32</v>
      </c>
      <c r="AB263" s="519" t="s">
        <v>39</v>
      </c>
      <c r="AC263" s="589">
        <v>1</v>
      </c>
      <c r="AD263" s="365" t="s">
        <v>33</v>
      </c>
      <c r="AE263" s="365" t="s">
        <v>32</v>
      </c>
      <c r="AF263" s="365" t="s">
        <v>39</v>
      </c>
      <c r="AG263" s="571" t="s">
        <v>992</v>
      </c>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c r="EW263" s="10"/>
      <c r="EX263" s="10"/>
      <c r="EY263" s="10"/>
      <c r="EZ263" s="10"/>
      <c r="FA263" s="10"/>
      <c r="FB263" s="10"/>
      <c r="FC263" s="10"/>
      <c r="FD263" s="10"/>
      <c r="FE263" s="10"/>
      <c r="FF263" s="10"/>
      <c r="FG263" s="10"/>
      <c r="FH263" s="10"/>
      <c r="FI263" s="10"/>
      <c r="FJ263" s="10"/>
      <c r="FK263" s="10"/>
      <c r="FL263" s="10"/>
      <c r="FM263" s="10"/>
      <c r="FN263" s="10"/>
      <c r="FO263" s="10"/>
      <c r="FP263" s="10"/>
      <c r="FQ263" s="10"/>
      <c r="FR263" s="10"/>
      <c r="FS263" s="10"/>
      <c r="FT263" s="10"/>
      <c r="FU263" s="10"/>
      <c r="FV263" s="10"/>
      <c r="FW263" s="10"/>
      <c r="FX263" s="10"/>
      <c r="FY263" s="10"/>
      <c r="FZ263" s="10"/>
      <c r="GA263" s="10"/>
      <c r="GB263" s="10"/>
      <c r="GC263" s="10"/>
      <c r="GD263" s="10"/>
      <c r="GE263" s="10"/>
      <c r="GF263" s="10"/>
      <c r="GG263" s="10"/>
      <c r="GH263" s="10"/>
      <c r="GI263" s="10"/>
      <c r="GJ263" s="10"/>
      <c r="GK263" s="10"/>
      <c r="GL263" s="10"/>
      <c r="GM263" s="10"/>
      <c r="GN263" s="10"/>
      <c r="GO263" s="10"/>
      <c r="GP263" s="10"/>
      <c r="GQ263" s="10"/>
      <c r="GR263" s="10"/>
      <c r="GS263" s="10"/>
      <c r="GT263" s="10"/>
      <c r="GU263" s="10"/>
      <c r="GV263" s="10"/>
      <c r="GW263" s="10"/>
      <c r="GX263" s="10"/>
      <c r="GY263" s="10"/>
      <c r="GZ263" s="10"/>
      <c r="HA263" s="10"/>
      <c r="HB263" s="10"/>
      <c r="HC263" s="10"/>
      <c r="HD263" s="10"/>
      <c r="HE263" s="10"/>
      <c r="HF263" s="10"/>
      <c r="HG263" s="10"/>
      <c r="HH263" s="10"/>
      <c r="HI263" s="10"/>
      <c r="HJ263" s="10"/>
      <c r="HK263" s="10"/>
      <c r="HL263" s="10"/>
      <c r="HM263" s="10"/>
      <c r="HN263" s="10"/>
      <c r="HO263" s="10"/>
      <c r="HP263" s="10"/>
      <c r="HQ263" s="10"/>
      <c r="HR263" s="10"/>
      <c r="HS263" s="10"/>
      <c r="HT263" s="10"/>
      <c r="HU263" s="10"/>
      <c r="HV263" s="10"/>
      <c r="HW263" s="10"/>
      <c r="HX263" s="10"/>
      <c r="HY263" s="10"/>
      <c r="HZ263" s="10"/>
      <c r="IA263" s="10"/>
      <c r="IB263" s="10"/>
      <c r="IC263" s="10"/>
      <c r="ID263" s="10"/>
      <c r="IE263" s="10"/>
    </row>
    <row r="264" spans="1:792 1107:1898 2213:3004 3319:6875 7190:7981 8296:9087 9402:10193 10508:14064 14379:15170 15485:16276" ht="65.25" customHeight="1" x14ac:dyDescent="0.25">
      <c r="A264" s="554" t="s">
        <v>993</v>
      </c>
      <c r="B264" s="554" t="s">
        <v>994</v>
      </c>
      <c r="C264" s="555" t="s">
        <v>995</v>
      </c>
      <c r="D264" s="556"/>
      <c r="E264" s="557" t="s">
        <v>40</v>
      </c>
      <c r="F264" s="557"/>
      <c r="G264" s="557" t="s">
        <v>28</v>
      </c>
      <c r="H264" s="558"/>
      <c r="I264" s="559">
        <f>+I266+I267</f>
        <v>6</v>
      </c>
      <c r="J264" s="559">
        <f>+J266+J267</f>
        <v>6</v>
      </c>
      <c r="K264" s="559"/>
      <c r="L264" s="560"/>
      <c r="M264" s="561"/>
      <c r="N264" s="562"/>
      <c r="O264" s="563"/>
      <c r="P264" s="563"/>
      <c r="Q264" s="564"/>
      <c r="R264" s="565"/>
      <c r="S264" s="565"/>
      <c r="T264" s="565"/>
      <c r="U264" s="566"/>
      <c r="V264" s="556"/>
      <c r="W264" s="567"/>
      <c r="X264" s="568"/>
      <c r="Y264" s="569"/>
      <c r="Z264" s="567"/>
      <c r="AA264" s="567"/>
      <c r="AB264" s="567"/>
      <c r="AC264" s="569"/>
      <c r="AD264" s="567"/>
      <c r="AE264" s="567"/>
      <c r="AF264" s="567"/>
      <c r="AG264" s="570"/>
    </row>
    <row r="265" spans="1:792 1107:1898 2213:3004 3319:6875 7190:7981 8296:9087 9402:10193 10508:14064 14379:15170 15485:16276" ht="30.75" customHeight="1" x14ac:dyDescent="0.25">
      <c r="A265" s="494" t="s">
        <v>996</v>
      </c>
      <c r="B265" s="494" t="s">
        <v>997</v>
      </c>
      <c r="C265" s="495" t="s">
        <v>998</v>
      </c>
      <c r="D265" s="496"/>
      <c r="E265" s="496" t="s">
        <v>527</v>
      </c>
      <c r="F265" s="496"/>
      <c r="G265" s="496" t="s">
        <v>28</v>
      </c>
      <c r="H265" s="498"/>
      <c r="I265" s="499">
        <f>+I266+I267</f>
        <v>6</v>
      </c>
      <c r="J265" s="499">
        <f>SUM(J266:J267)</f>
        <v>6</v>
      </c>
      <c r="K265" s="499"/>
      <c r="L265" s="498"/>
      <c r="M265" s="500"/>
      <c r="N265" s="501"/>
      <c r="O265" s="503"/>
      <c r="P265" s="503"/>
      <c r="Q265" s="505"/>
      <c r="R265" s="503"/>
      <c r="S265" s="503"/>
      <c r="T265" s="503"/>
      <c r="U265" s="550"/>
      <c r="V265" s="551"/>
      <c r="W265" s="551"/>
      <c r="X265" s="551"/>
      <c r="Y265" s="552"/>
      <c r="Z265" s="551"/>
      <c r="AA265" s="551"/>
      <c r="AB265" s="551"/>
      <c r="AC265" s="552"/>
      <c r="AD265" s="551"/>
      <c r="AE265" s="551"/>
      <c r="AF265" s="551"/>
      <c r="AG265" s="553"/>
    </row>
    <row r="266" spans="1:792 1107:1898 2213:3004 3319:6875 7190:7981 8296:9087 9402:10193 10508:14064 14379:15170 15485:16276" ht="130.5" customHeight="1" x14ac:dyDescent="0.25">
      <c r="A266" s="306"/>
      <c r="B266" s="232" t="s">
        <v>182</v>
      </c>
      <c r="C266" s="591" t="s">
        <v>192</v>
      </c>
      <c r="D266" s="524" t="s">
        <v>183</v>
      </c>
      <c r="E266" s="301" t="s">
        <v>196</v>
      </c>
      <c r="F266" s="577" t="s">
        <v>184</v>
      </c>
      <c r="G266" s="592" t="s">
        <v>185</v>
      </c>
      <c r="H266" s="301" t="s">
        <v>27</v>
      </c>
      <c r="I266" s="301" t="s">
        <v>173</v>
      </c>
      <c r="J266" s="301">
        <v>3</v>
      </c>
      <c r="K266" s="529" t="s">
        <v>186</v>
      </c>
      <c r="L266" s="529">
        <v>70</v>
      </c>
      <c r="M266" s="593">
        <v>79</v>
      </c>
      <c r="N266" s="582">
        <v>20</v>
      </c>
      <c r="O266" s="533" t="s">
        <v>27</v>
      </c>
      <c r="P266" s="99"/>
      <c r="Q266" s="583">
        <v>1</v>
      </c>
      <c r="R266" s="594" t="s">
        <v>124</v>
      </c>
      <c r="S266" s="595" t="s">
        <v>164</v>
      </c>
      <c r="T266" s="594" t="s">
        <v>34</v>
      </c>
      <c r="U266" s="584">
        <v>1</v>
      </c>
      <c r="V266" s="438" t="s">
        <v>33</v>
      </c>
      <c r="W266" s="438" t="s">
        <v>164</v>
      </c>
      <c r="X266" s="438" t="s">
        <v>34</v>
      </c>
      <c r="Y266" s="585">
        <v>1</v>
      </c>
      <c r="Z266" s="519" t="s">
        <v>33</v>
      </c>
      <c r="AA266" s="519" t="s">
        <v>164</v>
      </c>
      <c r="AB266" s="519" t="s">
        <v>34</v>
      </c>
      <c r="AC266" s="584">
        <v>1</v>
      </c>
      <c r="AD266" s="438" t="s">
        <v>33</v>
      </c>
      <c r="AE266" s="438" t="s">
        <v>164</v>
      </c>
      <c r="AF266" s="438" t="s">
        <v>34</v>
      </c>
      <c r="AG266" s="596" t="s">
        <v>193</v>
      </c>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c r="EW266" s="10"/>
      <c r="EX266" s="10"/>
      <c r="EY266" s="10"/>
      <c r="EZ266" s="10"/>
      <c r="FA266" s="10"/>
      <c r="FB266" s="10"/>
      <c r="FC266" s="10"/>
      <c r="FD266" s="10"/>
      <c r="FE266" s="10"/>
      <c r="FF266" s="10"/>
      <c r="FG266" s="10"/>
      <c r="FH266" s="10"/>
      <c r="FI266" s="10"/>
      <c r="FJ266" s="10"/>
      <c r="FK266" s="10"/>
      <c r="FL266" s="10"/>
      <c r="FM266" s="10"/>
      <c r="FN266" s="10"/>
      <c r="FO266" s="10"/>
      <c r="FP266" s="10"/>
      <c r="FQ266" s="10"/>
      <c r="FR266" s="10"/>
      <c r="FS266" s="10"/>
      <c r="FT266" s="10"/>
      <c r="FU266" s="10"/>
      <c r="FV266" s="10"/>
      <c r="FW266" s="10"/>
      <c r="FX266" s="10"/>
      <c r="FY266" s="10"/>
      <c r="FZ266" s="10"/>
      <c r="GA266" s="10"/>
      <c r="GB266" s="10"/>
      <c r="GC266" s="10"/>
      <c r="GD266" s="10"/>
      <c r="GE266" s="10"/>
      <c r="GF266" s="10"/>
      <c r="GG266" s="10"/>
      <c r="GH266" s="10"/>
      <c r="GI266" s="10"/>
      <c r="GJ266" s="10"/>
      <c r="GK266" s="10"/>
      <c r="GL266" s="10"/>
      <c r="GM266" s="10"/>
      <c r="GN266" s="10"/>
      <c r="GO266" s="10"/>
      <c r="GP266" s="10"/>
      <c r="GQ266" s="10"/>
      <c r="GR266" s="10"/>
      <c r="GS266" s="10"/>
      <c r="GT266" s="10"/>
      <c r="GU266" s="10"/>
      <c r="GV266" s="10"/>
      <c r="GW266" s="10"/>
      <c r="GX266" s="10"/>
      <c r="GY266" s="10"/>
      <c r="GZ266" s="10"/>
      <c r="HA266" s="10"/>
      <c r="HB266" s="10"/>
      <c r="HC266" s="10"/>
      <c r="HD266" s="10"/>
      <c r="HE266" s="10"/>
      <c r="HF266" s="10"/>
      <c r="HG266" s="10"/>
      <c r="HH266" s="10"/>
      <c r="HI266" s="10"/>
      <c r="HJ266" s="10"/>
      <c r="HK266" s="10"/>
      <c r="HL266" s="10"/>
      <c r="HM266" s="10"/>
      <c r="HN266" s="10"/>
      <c r="HO266" s="10"/>
      <c r="HP266" s="10"/>
      <c r="HQ266" s="10"/>
      <c r="HR266" s="10"/>
      <c r="HS266" s="10"/>
      <c r="HT266" s="10"/>
      <c r="HU266" s="10"/>
      <c r="HV266" s="10"/>
      <c r="HW266" s="10"/>
      <c r="HX266" s="10"/>
      <c r="HY266" s="10"/>
      <c r="HZ266" s="10"/>
      <c r="IA266" s="10"/>
      <c r="IB266" s="10"/>
      <c r="IC266" s="10"/>
      <c r="ID266" s="10"/>
      <c r="IE266" s="10"/>
    </row>
    <row r="267" spans="1:792 1107:1898 2213:3004 3319:6875 7190:7981 8296:9087 9402:10193 10508:14064 14379:15170 15485:16276" ht="68.25" customHeight="1" x14ac:dyDescent="0.25">
      <c r="A267" s="203"/>
      <c r="B267" s="203" t="s">
        <v>999</v>
      </c>
      <c r="C267" s="511" t="s">
        <v>1000</v>
      </c>
      <c r="D267" s="301"/>
      <c r="E267" s="301" t="s">
        <v>196</v>
      </c>
      <c r="F267" s="301" t="s">
        <v>1001</v>
      </c>
      <c r="G267" s="301" t="s">
        <v>28</v>
      </c>
      <c r="H267" s="300"/>
      <c r="I267" s="301" t="s">
        <v>173</v>
      </c>
      <c r="J267" s="301">
        <v>3</v>
      </c>
      <c r="K267" s="514" t="s">
        <v>29</v>
      </c>
      <c r="L267" s="301" t="s">
        <v>30</v>
      </c>
      <c r="M267" s="542"/>
      <c r="N267" s="582">
        <v>10</v>
      </c>
      <c r="O267" s="533">
        <v>15</v>
      </c>
      <c r="P267" s="99"/>
      <c r="Q267" s="583">
        <v>1</v>
      </c>
      <c r="R267" s="519" t="s">
        <v>31</v>
      </c>
      <c r="S267" s="519"/>
      <c r="T267" s="519"/>
      <c r="U267" s="584">
        <v>1</v>
      </c>
      <c r="V267" s="438" t="s">
        <v>33</v>
      </c>
      <c r="W267" s="438" t="s">
        <v>166</v>
      </c>
      <c r="X267" s="438" t="s">
        <v>1002</v>
      </c>
      <c r="Y267" s="585">
        <v>1</v>
      </c>
      <c r="Z267" s="519" t="s">
        <v>33</v>
      </c>
      <c r="AA267" s="519" t="s">
        <v>166</v>
      </c>
      <c r="AB267" s="519" t="s">
        <v>1002</v>
      </c>
      <c r="AC267" s="584">
        <v>1</v>
      </c>
      <c r="AD267" s="438" t="s">
        <v>33</v>
      </c>
      <c r="AE267" s="438" t="s">
        <v>166</v>
      </c>
      <c r="AF267" s="438" t="s">
        <v>1002</v>
      </c>
      <c r="AG267" s="596" t="s">
        <v>1003</v>
      </c>
    </row>
    <row r="268" spans="1:792 1107:1898 2213:3004 3319:6875 7190:7981 8296:9087 9402:10193 10508:14064 14379:15170 15485:16276" ht="65.25" customHeight="1" x14ac:dyDescent="0.25">
      <c r="A268" s="554" t="s">
        <v>1004</v>
      </c>
      <c r="B268" s="554" t="s">
        <v>1005</v>
      </c>
      <c r="C268" s="555" t="s">
        <v>1006</v>
      </c>
      <c r="D268" s="556"/>
      <c r="E268" s="557" t="s">
        <v>40</v>
      </c>
      <c r="F268" s="557"/>
      <c r="G268" s="557"/>
      <c r="H268" s="558"/>
      <c r="I268" s="559">
        <f>+I270+I271</f>
        <v>6</v>
      </c>
      <c r="J268" s="559">
        <f>+J270+J271</f>
        <v>6</v>
      </c>
      <c r="K268" s="559"/>
      <c r="L268" s="560"/>
      <c r="M268" s="561"/>
      <c r="N268" s="562"/>
      <c r="O268" s="563"/>
      <c r="P268" s="563"/>
      <c r="Q268" s="564"/>
      <c r="R268" s="565"/>
      <c r="S268" s="565"/>
      <c r="T268" s="565"/>
      <c r="U268" s="566"/>
      <c r="V268" s="556"/>
      <c r="W268" s="567"/>
      <c r="X268" s="568"/>
      <c r="Y268" s="569"/>
      <c r="Z268" s="567"/>
      <c r="AA268" s="567"/>
      <c r="AB268" s="567"/>
      <c r="AC268" s="569"/>
      <c r="AD268" s="567"/>
      <c r="AE268" s="567"/>
      <c r="AF268" s="567"/>
      <c r="AG268" s="570"/>
    </row>
    <row r="269" spans="1:792 1107:1898 2213:3004 3319:6875 7190:7981 8296:9087 9402:10193 10508:14064 14379:15170 15485:16276" ht="119.25" customHeight="1" x14ac:dyDescent="0.25">
      <c r="A269" s="306" t="str">
        <f t="shared" ref="A269:G269" si="17">IF(A266="","",A266)</f>
        <v/>
      </c>
      <c r="B269" s="306" t="str">
        <f t="shared" si="17"/>
        <v>LLA3MF1</v>
      </c>
      <c r="C269" s="572" t="str">
        <f t="shared" si="17"/>
        <v xml:space="preserve">Connaissance des institutions éducatives </v>
      </c>
      <c r="D269" s="524" t="str">
        <f t="shared" si="17"/>
        <v>LOL3D7B
LOL3E7D
LOL3H7C</v>
      </c>
      <c r="E269" s="301" t="str">
        <f t="shared" si="17"/>
        <v>UE spécialisation</v>
      </c>
      <c r="F269" s="577" t="str">
        <f t="shared" si="17"/>
        <v>INSPE- L2 LEA parc. MEEF 2 et MEF FLM-FLE, L2 LLCER parc. MEEF 2 et MEF FLM-FLE, L2 Lettres, L2 Histoire parc. MEEF, L2 Géo parc. MEEF, L2 SDL parc. MEF FLM-FLE et LSF</v>
      </c>
      <c r="G269" s="301" t="str">
        <f t="shared" si="17"/>
        <v>INSPE</v>
      </c>
      <c r="H269" s="301"/>
      <c r="I269" s="301">
        <v>3</v>
      </c>
      <c r="J269" s="301">
        <v>3</v>
      </c>
      <c r="K269" s="529" t="str">
        <f>IF(K266="","",K266)</f>
        <v>QUITTELIER Sylvie</v>
      </c>
      <c r="L269" s="529">
        <f>IF(L266="","",L266)</f>
        <v>70</v>
      </c>
      <c r="M269" s="593">
        <f>IF(M266="","",M266)</f>
        <v>79</v>
      </c>
      <c r="N269" s="582">
        <f>IF(N266="","",N266)</f>
        <v>20</v>
      </c>
      <c r="O269" s="533" t="str">
        <f>IF(O266="","",O266)</f>
        <v/>
      </c>
      <c r="P269" s="99"/>
      <c r="Q269" s="583">
        <f t="shared" ref="Q269:X269" si="18">IF(Q266="","",Q266)</f>
        <v>1</v>
      </c>
      <c r="R269" s="594" t="s">
        <v>124</v>
      </c>
      <c r="S269" s="595" t="s">
        <v>164</v>
      </c>
      <c r="T269" s="594" t="s">
        <v>34</v>
      </c>
      <c r="U269" s="584">
        <f t="shared" si="18"/>
        <v>1</v>
      </c>
      <c r="V269" s="438" t="str">
        <f t="shared" si="18"/>
        <v>CT</v>
      </c>
      <c r="W269" s="438" t="str">
        <f t="shared" si="18"/>
        <v>Ecrit</v>
      </c>
      <c r="X269" s="438" t="str">
        <f t="shared" si="18"/>
        <v>1h30</v>
      </c>
      <c r="Y269" s="585">
        <f t="shared" ref="Y269:AG269" si="19">IF(Y266="","",Y266)</f>
        <v>1</v>
      </c>
      <c r="Z269" s="519" t="str">
        <f t="shared" si="19"/>
        <v>CT</v>
      </c>
      <c r="AA269" s="519" t="str">
        <f t="shared" si="19"/>
        <v>Ecrit</v>
      </c>
      <c r="AB269" s="519" t="str">
        <f t="shared" si="19"/>
        <v>1h30</v>
      </c>
      <c r="AC269" s="584">
        <f t="shared" si="19"/>
        <v>1</v>
      </c>
      <c r="AD269" s="438" t="str">
        <f t="shared" si="19"/>
        <v>CT</v>
      </c>
      <c r="AE269" s="438" t="str">
        <f t="shared" si="19"/>
        <v>Ecrit</v>
      </c>
      <c r="AF269" s="438" t="str">
        <f t="shared" si="19"/>
        <v>1h30</v>
      </c>
      <c r="AG269" s="596" t="str">
        <f t="shared" si="19"/>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c r="EO269" s="10"/>
      <c r="EP269" s="10"/>
      <c r="EQ269" s="10"/>
      <c r="ER269" s="10"/>
      <c r="ES269" s="10"/>
      <c r="ET269" s="10"/>
      <c r="EU269" s="10"/>
      <c r="EV269" s="10"/>
      <c r="EW269" s="10"/>
      <c r="EX269" s="10"/>
      <c r="EY269" s="10"/>
      <c r="EZ269" s="10"/>
      <c r="FA269" s="10"/>
      <c r="FB269" s="10"/>
      <c r="FC269" s="10"/>
      <c r="FD269" s="10"/>
      <c r="FE269" s="10"/>
      <c r="FF269" s="10"/>
      <c r="FG269" s="10"/>
      <c r="FH269" s="10"/>
      <c r="FI269" s="10"/>
      <c r="FJ269" s="10"/>
      <c r="FK269" s="10"/>
      <c r="FL269" s="10"/>
      <c r="FM269" s="10"/>
      <c r="FN269" s="10"/>
      <c r="FO269" s="10"/>
      <c r="FP269" s="10"/>
      <c r="FQ269" s="10"/>
      <c r="FR269" s="10"/>
      <c r="FS269" s="10"/>
      <c r="FT269" s="10"/>
      <c r="FU269" s="10"/>
      <c r="FV269" s="10"/>
      <c r="FW269" s="10"/>
      <c r="FX269" s="10"/>
      <c r="FY269" s="10"/>
      <c r="FZ269" s="10"/>
      <c r="GA269" s="10"/>
      <c r="GB269" s="10"/>
      <c r="GC269" s="10"/>
      <c r="GD269" s="10"/>
      <c r="GE269" s="10"/>
      <c r="GF269" s="10"/>
      <c r="GG269" s="10"/>
      <c r="GH269" s="10"/>
      <c r="GI269" s="10"/>
      <c r="GJ269" s="10"/>
      <c r="GK269" s="10"/>
      <c r="GL269" s="10"/>
      <c r="GM269" s="10"/>
      <c r="GN269" s="10"/>
      <c r="GO269" s="10"/>
      <c r="GP269" s="10"/>
      <c r="GQ269" s="10"/>
      <c r="GR269" s="10"/>
      <c r="GS269" s="10"/>
      <c r="GT269" s="10"/>
      <c r="GU269" s="10"/>
      <c r="GV269" s="10"/>
      <c r="GW269" s="10"/>
      <c r="GX269" s="10"/>
      <c r="GY269" s="10"/>
      <c r="GZ269" s="10"/>
      <c r="HA269" s="10"/>
      <c r="HB269" s="10"/>
      <c r="HC269" s="10"/>
      <c r="HD269" s="10"/>
      <c r="HE269" s="10"/>
      <c r="HF269" s="10"/>
      <c r="HG269" s="10"/>
      <c r="HH269" s="10"/>
      <c r="HI269" s="10"/>
      <c r="HJ269" s="10"/>
      <c r="HK269" s="10"/>
      <c r="HL269" s="10"/>
      <c r="HM269" s="10"/>
      <c r="HN269" s="10"/>
      <c r="HO269" s="10"/>
      <c r="HP269" s="10"/>
      <c r="HQ269" s="10"/>
      <c r="HR269" s="10"/>
      <c r="HS269" s="10"/>
      <c r="HT269" s="10"/>
      <c r="HU269" s="10"/>
      <c r="HV269" s="10"/>
      <c r="HW269" s="10"/>
      <c r="HX269" s="10"/>
      <c r="HY269" s="10"/>
      <c r="HZ269" s="10"/>
      <c r="IA269" s="10"/>
      <c r="IB269" s="10"/>
      <c r="IC269" s="10"/>
      <c r="ID269" s="10"/>
      <c r="IE269" s="10"/>
      <c r="UH269" s="306"/>
      <c r="UI269" s="306"/>
      <c r="UJ269" s="572"/>
      <c r="UK269" s="524"/>
      <c r="UL269" s="301"/>
      <c r="UM269" s="577"/>
      <c r="UN269" s="301"/>
      <c r="UO269" s="301"/>
      <c r="UP269" s="301"/>
      <c r="UQ269" s="301"/>
      <c r="UR269" s="529"/>
      <c r="US269" s="529"/>
      <c r="UT269" s="597"/>
      <c r="UU269" s="598"/>
      <c r="UV269" s="426"/>
      <c r="UW269" s="99"/>
      <c r="UX269" s="548"/>
      <c r="UY269" s="599"/>
      <c r="UZ269" s="544"/>
      <c r="VA269" s="600"/>
      <c r="VB269" s="437"/>
      <c r="VC269" s="547"/>
      <c r="VD269" s="547"/>
      <c r="VE269" s="547"/>
      <c r="VF269" s="518"/>
      <c r="VG269" s="544"/>
      <c r="VH269" s="544"/>
      <c r="VI269" s="544"/>
      <c r="VJ269" s="437"/>
      <c r="VK269" s="547"/>
      <c r="VL269" s="547"/>
      <c r="VM269" s="547"/>
      <c r="VN269" s="596"/>
      <c r="VO269" s="2"/>
      <c r="VP269" s="2"/>
      <c r="VQ269" s="2"/>
      <c r="VR269" s="2"/>
      <c r="VS269" s="2"/>
      <c r="VT269" s="2"/>
      <c r="VU269" s="2"/>
      <c r="VV269" s="2"/>
      <c r="VW269" s="2"/>
      <c r="VX269" s="2"/>
      <c r="VY269" s="2"/>
      <c r="VZ269" s="2"/>
      <c r="WA269" s="2"/>
      <c r="WB269" s="2"/>
      <c r="WC269" s="2"/>
      <c r="WD269" s="2"/>
      <c r="WE269" s="2"/>
      <c r="WF269" s="2"/>
      <c r="WG269" s="2"/>
      <c r="WH269" s="2"/>
      <c r="WI269" s="2"/>
      <c r="WJ269" s="2"/>
      <c r="WK269" s="2"/>
      <c r="WL269" s="2"/>
      <c r="WM269" s="2"/>
      <c r="WN269" s="2"/>
      <c r="WO269" s="2"/>
      <c r="WP269" s="2"/>
      <c r="WQ269" s="2"/>
      <c r="WR269" s="2"/>
      <c r="WS269" s="2"/>
      <c r="WT269" s="2"/>
      <c r="WU269" s="2"/>
      <c r="WV269" s="2"/>
      <c r="WW269" s="2"/>
      <c r="WX269" s="2"/>
      <c r="WY269" s="2"/>
      <c r="WZ269" s="2"/>
      <c r="XA269" s="2"/>
      <c r="XB269" s="2"/>
      <c r="XC269" s="2"/>
      <c r="XD269" s="2"/>
      <c r="XE269" s="2"/>
      <c r="XF269" s="2"/>
      <c r="XG269" s="2"/>
      <c r="XH269" s="2"/>
      <c r="XI269" s="2"/>
      <c r="XJ269" s="2"/>
      <c r="XK269" s="2"/>
      <c r="XL269" s="2"/>
      <c r="XM269" s="2"/>
      <c r="XN269" s="2"/>
      <c r="XO269" s="2"/>
      <c r="XP269" s="2"/>
      <c r="XQ269" s="2"/>
      <c r="XR269" s="2"/>
      <c r="XS269" s="2"/>
      <c r="XT269" s="2"/>
      <c r="XU269" s="2"/>
      <c r="XV269" s="2"/>
      <c r="XW269" s="2"/>
      <c r="XX269" s="2"/>
      <c r="XY269" s="2"/>
      <c r="XZ269" s="2"/>
      <c r="YA269" s="2"/>
      <c r="YB269" s="2"/>
      <c r="YC269" s="2"/>
      <c r="YD269" s="2"/>
      <c r="YE269" s="2"/>
      <c r="YF269" s="2"/>
      <c r="YG269" s="2"/>
      <c r="YH269" s="2"/>
      <c r="YI269" s="2"/>
      <c r="YJ269" s="2"/>
      <c r="YK269" s="2"/>
      <c r="YL269" s="10"/>
      <c r="YM269" s="10"/>
      <c r="YN269" s="10"/>
      <c r="YO269" s="10"/>
      <c r="YP269" s="10"/>
      <c r="YQ269" s="10"/>
      <c r="YR269" s="10"/>
      <c r="YS269" s="10"/>
      <c r="YT269" s="10"/>
      <c r="YU269" s="10"/>
      <c r="YV269" s="10"/>
      <c r="YW269" s="10"/>
      <c r="YX269" s="10"/>
      <c r="YY269" s="10"/>
      <c r="YZ269" s="10"/>
      <c r="ZA269" s="10"/>
      <c r="ZB269" s="10"/>
      <c r="ZC269" s="10"/>
      <c r="ZD269" s="10"/>
      <c r="ZE269" s="10"/>
      <c r="ZF269" s="10"/>
      <c r="ZG269" s="10"/>
      <c r="ZH269" s="10"/>
      <c r="ZI269" s="10"/>
      <c r="ZJ269" s="10"/>
      <c r="ZK269" s="10"/>
      <c r="ZL269" s="10"/>
      <c r="ZM269" s="10"/>
      <c r="ZN269" s="10"/>
      <c r="ZO269" s="10"/>
      <c r="ZP269" s="10"/>
      <c r="ZQ269" s="10"/>
      <c r="ZR269" s="10"/>
      <c r="ZS269" s="10"/>
      <c r="ZT269" s="10"/>
      <c r="ZU269" s="10"/>
      <c r="ZV269" s="10"/>
      <c r="ZW269" s="10"/>
      <c r="ZX269" s="10"/>
      <c r="ZY269" s="10"/>
      <c r="ZZ269" s="10"/>
      <c r="AAA269" s="10"/>
      <c r="AAB269" s="10"/>
      <c r="AAC269" s="10"/>
      <c r="AAD269" s="10"/>
      <c r="AAE269" s="10"/>
      <c r="AAF269" s="10"/>
      <c r="AAG269" s="10"/>
      <c r="AAH269" s="10"/>
      <c r="AAI269" s="10"/>
      <c r="AAJ269" s="10"/>
      <c r="AAK269" s="10"/>
      <c r="AAL269" s="10"/>
      <c r="AAM269" s="10"/>
      <c r="AAN269" s="10"/>
      <c r="AAO269" s="10"/>
      <c r="AAP269" s="10"/>
      <c r="AAQ269" s="10"/>
      <c r="AAR269" s="10"/>
      <c r="AAS269" s="10"/>
      <c r="AAT269" s="10"/>
      <c r="AAU269" s="10"/>
      <c r="AAV269" s="10"/>
      <c r="AAW269" s="10"/>
      <c r="AAX269" s="10"/>
      <c r="AAY269" s="10"/>
      <c r="AAZ269" s="10"/>
      <c r="ABA269" s="10"/>
      <c r="ABB269" s="10"/>
      <c r="ABC269" s="10"/>
      <c r="ABD269" s="10"/>
      <c r="ABE269" s="10"/>
      <c r="ABF269" s="10"/>
      <c r="ABG269" s="10"/>
      <c r="ABH269" s="10"/>
      <c r="ABI269" s="10"/>
      <c r="ABJ269" s="10"/>
      <c r="ABK269" s="10"/>
      <c r="ABL269" s="10"/>
      <c r="ABM269" s="10"/>
      <c r="ABN269" s="10"/>
      <c r="ABO269" s="10"/>
      <c r="ABP269" s="10"/>
      <c r="ABQ269" s="10"/>
      <c r="ABR269" s="10"/>
      <c r="ABS269" s="10"/>
      <c r="ABT269" s="10"/>
      <c r="ABU269" s="10"/>
      <c r="ABV269" s="10"/>
      <c r="ABW269" s="10"/>
      <c r="ABX269" s="10"/>
      <c r="ABY269" s="10"/>
      <c r="ABZ269" s="10"/>
      <c r="ACA269" s="10"/>
      <c r="ACB269" s="10"/>
      <c r="ACC269" s="10"/>
      <c r="ACD269" s="10"/>
      <c r="ACE269" s="10"/>
      <c r="ACF269" s="10"/>
      <c r="ACG269" s="10"/>
      <c r="ACH269" s="10"/>
      <c r="ACI269" s="10"/>
      <c r="ACJ269" s="10"/>
      <c r="ACK269" s="10"/>
      <c r="ACL269" s="10"/>
      <c r="ACM269" s="10"/>
      <c r="ACN269" s="10"/>
      <c r="ACO269" s="10"/>
      <c r="ACP269" s="10"/>
      <c r="ACQ269" s="10"/>
      <c r="ACR269" s="10"/>
      <c r="ACS269" s="10"/>
      <c r="ACT269" s="10"/>
      <c r="ACU269" s="10"/>
      <c r="ACV269" s="10"/>
      <c r="ACW269" s="10"/>
      <c r="ACX269" s="10"/>
      <c r="ACY269" s="10"/>
      <c r="ACZ269" s="10"/>
      <c r="ADA269" s="10"/>
      <c r="ADB269" s="10"/>
      <c r="ADC269" s="10"/>
      <c r="ADD269" s="10"/>
      <c r="ADE269" s="10"/>
      <c r="ADF269" s="10"/>
      <c r="ADG269" s="10"/>
      <c r="ADH269" s="10"/>
      <c r="ADI269" s="10"/>
      <c r="ADJ269" s="10"/>
      <c r="ADK269" s="10"/>
      <c r="ADL269" s="10"/>
      <c r="APO269" s="306"/>
      <c r="APP269" s="306"/>
      <c r="APQ269" s="572"/>
      <c r="APR269" s="524"/>
      <c r="APS269" s="301"/>
      <c r="APT269" s="577"/>
      <c r="APU269" s="301"/>
      <c r="APV269" s="301"/>
      <c r="APW269" s="301"/>
      <c r="APX269" s="301"/>
      <c r="APY269" s="529"/>
      <c r="APZ269" s="529"/>
      <c r="AQA269" s="597"/>
      <c r="AQB269" s="598"/>
      <c r="AQC269" s="426"/>
      <c r="AQD269" s="99"/>
      <c r="AQE269" s="548"/>
      <c r="AQF269" s="599"/>
      <c r="AQG269" s="544"/>
      <c r="AQH269" s="600"/>
      <c r="AQI269" s="437"/>
      <c r="AQJ269" s="547"/>
      <c r="AQK269" s="547"/>
      <c r="AQL269" s="547"/>
      <c r="AQM269" s="518"/>
      <c r="AQN269" s="544"/>
      <c r="AQO269" s="544"/>
      <c r="AQP269" s="544"/>
      <c r="AQQ269" s="437"/>
      <c r="AQR269" s="547"/>
      <c r="AQS269" s="547"/>
      <c r="AQT269" s="547"/>
      <c r="AQU269" s="596"/>
      <c r="AQV269" s="2"/>
      <c r="AQW269" s="2"/>
      <c r="AQX269" s="2"/>
      <c r="AQY269" s="2"/>
      <c r="AQZ269" s="2"/>
      <c r="ARA269" s="2"/>
      <c r="ARB269" s="2"/>
      <c r="ARC269" s="2"/>
      <c r="ARD269" s="2"/>
      <c r="ARE269" s="2"/>
      <c r="ARF269" s="2"/>
      <c r="ARG269" s="2"/>
      <c r="ARH269" s="2"/>
      <c r="ARI269" s="2"/>
      <c r="ARJ269" s="2"/>
      <c r="ARK269" s="2"/>
      <c r="ARL269" s="2"/>
      <c r="ARM269" s="2"/>
      <c r="ARN269" s="2"/>
      <c r="ARO269" s="2"/>
      <c r="ARP269" s="2"/>
      <c r="ARQ269" s="2"/>
      <c r="ARR269" s="2"/>
      <c r="ARS269" s="2"/>
      <c r="ART269" s="2"/>
      <c r="ARU269" s="2"/>
      <c r="ARV269" s="2"/>
      <c r="ARW269" s="2"/>
      <c r="ARX269" s="2"/>
      <c r="ARY269" s="2"/>
      <c r="ARZ269" s="2"/>
      <c r="ASA269" s="2"/>
      <c r="ASB269" s="2"/>
      <c r="ASC269" s="2"/>
      <c r="ASD269" s="2"/>
      <c r="ASE269" s="2"/>
      <c r="ASF269" s="2"/>
      <c r="ASG269" s="2"/>
      <c r="ASH269" s="2"/>
      <c r="ASI269" s="2"/>
      <c r="ASJ269" s="2"/>
      <c r="ASK269" s="2"/>
      <c r="ASL269" s="2"/>
      <c r="ASM269" s="2"/>
      <c r="ASN269" s="2"/>
      <c r="ASO269" s="2"/>
      <c r="ASP269" s="2"/>
      <c r="ASQ269" s="2"/>
      <c r="ASR269" s="2"/>
      <c r="ASS269" s="2"/>
      <c r="AST269" s="2"/>
      <c r="ASU269" s="2"/>
      <c r="ASV269" s="2"/>
      <c r="ASW269" s="2"/>
      <c r="ASX269" s="2"/>
      <c r="ASY269" s="2"/>
      <c r="ASZ269" s="2"/>
      <c r="ATA269" s="2"/>
      <c r="ATB269" s="2"/>
      <c r="ATC269" s="2"/>
      <c r="ATD269" s="2"/>
      <c r="ATE269" s="2"/>
      <c r="ATF269" s="2"/>
      <c r="ATG269" s="2"/>
      <c r="ATH269" s="2"/>
      <c r="ATI269" s="2"/>
      <c r="ATJ269" s="2"/>
      <c r="ATK269" s="2"/>
      <c r="ATL269" s="2"/>
      <c r="ATM269" s="2"/>
      <c r="ATN269" s="2"/>
      <c r="ATO269" s="2"/>
      <c r="ATP269" s="2"/>
      <c r="ATQ269" s="2"/>
      <c r="ATR269" s="2"/>
      <c r="ATS269" s="10"/>
      <c r="ATT269" s="10"/>
      <c r="ATU269" s="10"/>
      <c r="ATV269" s="10"/>
      <c r="ATW269" s="10"/>
      <c r="ATX269" s="10"/>
      <c r="ATY269" s="10"/>
      <c r="ATZ269" s="10"/>
      <c r="AUA269" s="10"/>
      <c r="AUB269" s="10"/>
      <c r="AUC269" s="10"/>
      <c r="AUD269" s="10"/>
      <c r="AUE269" s="10"/>
      <c r="AUF269" s="10"/>
      <c r="AUG269" s="10"/>
      <c r="AUH269" s="10"/>
      <c r="AUI269" s="10"/>
      <c r="AUJ269" s="10"/>
      <c r="AUK269" s="10"/>
      <c r="AUL269" s="10"/>
      <c r="AUM269" s="10"/>
      <c r="AUN269" s="10"/>
      <c r="AUO269" s="10"/>
      <c r="AUP269" s="10"/>
      <c r="AUQ269" s="10"/>
      <c r="AUR269" s="10"/>
      <c r="AUS269" s="10"/>
      <c r="AUT269" s="10"/>
      <c r="AUU269" s="10"/>
      <c r="AUV269" s="10"/>
      <c r="AUW269" s="10"/>
      <c r="AUX269" s="10"/>
      <c r="AUY269" s="10"/>
      <c r="AUZ269" s="10"/>
      <c r="AVA269" s="10"/>
      <c r="AVB269" s="10"/>
      <c r="AVC269" s="10"/>
      <c r="AVD269" s="10"/>
      <c r="AVE269" s="10"/>
      <c r="AVF269" s="10"/>
      <c r="AVG269" s="10"/>
      <c r="AVH269" s="10"/>
      <c r="AVI269" s="10"/>
      <c r="AVJ269" s="10"/>
      <c r="AVK269" s="10"/>
      <c r="AVL269" s="10"/>
      <c r="AVM269" s="10"/>
      <c r="AVN269" s="10"/>
      <c r="AVO269" s="10"/>
      <c r="AVP269" s="10"/>
      <c r="AVQ269" s="10"/>
      <c r="AVR269" s="10"/>
      <c r="AVS269" s="10"/>
      <c r="AVT269" s="10"/>
      <c r="AVU269" s="10"/>
      <c r="AVV269" s="10"/>
      <c r="AVW269" s="10"/>
      <c r="AVX269" s="10"/>
      <c r="AVY269" s="10"/>
      <c r="AVZ269" s="10"/>
      <c r="AWA269" s="10"/>
      <c r="AWB269" s="10"/>
      <c r="AWC269" s="10"/>
      <c r="AWD269" s="10"/>
      <c r="AWE269" s="10"/>
      <c r="AWF269" s="10"/>
      <c r="AWG269" s="10"/>
      <c r="AWH269" s="10"/>
      <c r="AWI269" s="10"/>
      <c r="AWJ269" s="10"/>
      <c r="AWK269" s="10"/>
      <c r="AWL269" s="10"/>
      <c r="AWM269" s="10"/>
      <c r="AWN269" s="10"/>
      <c r="AWO269" s="10"/>
      <c r="AWP269" s="10"/>
      <c r="AWQ269" s="10"/>
      <c r="AWR269" s="10"/>
      <c r="AWS269" s="10"/>
      <c r="AWT269" s="10"/>
      <c r="AWU269" s="10"/>
      <c r="AWV269" s="10"/>
      <c r="AWW269" s="10"/>
      <c r="AWX269" s="10"/>
      <c r="AWY269" s="10"/>
      <c r="AWZ269" s="10"/>
      <c r="AXA269" s="10"/>
      <c r="AXB269" s="10"/>
      <c r="AXC269" s="10"/>
      <c r="AXD269" s="10"/>
      <c r="AXE269" s="10"/>
      <c r="AXF269" s="10"/>
      <c r="AXG269" s="10"/>
      <c r="AXH269" s="10"/>
      <c r="AXI269" s="10"/>
      <c r="AXJ269" s="10"/>
      <c r="AXK269" s="10"/>
      <c r="AXL269" s="10"/>
      <c r="AXM269" s="10"/>
      <c r="AXN269" s="10"/>
      <c r="AXO269" s="10"/>
      <c r="AXP269" s="10"/>
      <c r="AXQ269" s="10"/>
      <c r="AXR269" s="10"/>
      <c r="AXS269" s="10"/>
      <c r="AXT269" s="10"/>
      <c r="AXU269" s="10"/>
      <c r="AXV269" s="10"/>
      <c r="AXW269" s="10"/>
      <c r="AXX269" s="10"/>
      <c r="AXY269" s="10"/>
      <c r="AXZ269" s="10"/>
      <c r="AYA269" s="10"/>
      <c r="AYB269" s="10"/>
      <c r="AYC269" s="10"/>
      <c r="AYD269" s="10"/>
      <c r="AYE269" s="10"/>
      <c r="AYF269" s="10"/>
      <c r="AYG269" s="10"/>
      <c r="AYH269" s="10"/>
      <c r="AYI269" s="10"/>
      <c r="AYJ269" s="10"/>
      <c r="AYK269" s="10"/>
      <c r="AYL269" s="10"/>
      <c r="AYM269" s="10"/>
      <c r="AYN269" s="10"/>
      <c r="AYO269" s="10"/>
      <c r="AYP269" s="10"/>
      <c r="AYQ269" s="10"/>
      <c r="AYR269" s="10"/>
      <c r="AYS269" s="10"/>
      <c r="BKV269" s="306"/>
      <c r="BKW269" s="306"/>
      <c r="BKX269" s="572"/>
      <c r="BKY269" s="524"/>
      <c r="BKZ269" s="301"/>
      <c r="BLA269" s="577"/>
      <c r="BLB269" s="301"/>
      <c r="BLC269" s="301"/>
      <c r="BLD269" s="301"/>
      <c r="BLE269" s="301"/>
      <c r="BLF269" s="529"/>
      <c r="BLG269" s="529"/>
      <c r="BLH269" s="597"/>
      <c r="BLI269" s="598"/>
      <c r="BLJ269" s="426"/>
      <c r="BLK269" s="99"/>
      <c r="BLL269" s="548"/>
      <c r="BLM269" s="599"/>
      <c r="BLN269" s="544"/>
      <c r="BLO269" s="600"/>
      <c r="BLP269" s="437"/>
      <c r="BLQ269" s="547"/>
      <c r="BLR269" s="547"/>
      <c r="BLS269" s="547"/>
      <c r="BLT269" s="518"/>
      <c r="BLU269" s="544"/>
      <c r="BLV269" s="544"/>
      <c r="BLW269" s="544"/>
      <c r="BLX269" s="437"/>
      <c r="BLY269" s="547"/>
      <c r="BLZ269" s="547"/>
      <c r="BMA269" s="547"/>
      <c r="BMB269" s="596"/>
      <c r="BMC269" s="2"/>
      <c r="BMD269" s="2"/>
      <c r="BME269" s="2"/>
      <c r="BMF269" s="2"/>
      <c r="BMG269" s="2"/>
      <c r="BMH269" s="2"/>
      <c r="BMI269" s="2"/>
      <c r="BMJ269" s="2"/>
      <c r="BMK269" s="2"/>
      <c r="BML269" s="2"/>
      <c r="BMM269" s="2"/>
      <c r="BMN269" s="2"/>
      <c r="BMO269" s="2"/>
      <c r="BMP269" s="2"/>
      <c r="BMQ269" s="2"/>
      <c r="BMR269" s="2"/>
      <c r="BMS269" s="2"/>
      <c r="BMT269" s="2"/>
      <c r="BMU269" s="2"/>
      <c r="BMV269" s="2"/>
      <c r="BMW269" s="2"/>
      <c r="BMX269" s="2"/>
      <c r="BMY269" s="2"/>
      <c r="BMZ269" s="2"/>
      <c r="BNA269" s="2"/>
      <c r="BNB269" s="2"/>
      <c r="BNC269" s="2"/>
      <c r="BND269" s="2"/>
      <c r="BNE269" s="2"/>
      <c r="BNF269" s="2"/>
      <c r="BNG269" s="2"/>
      <c r="BNH269" s="2"/>
      <c r="BNI269" s="2"/>
      <c r="BNJ269" s="2"/>
      <c r="BNK269" s="2"/>
      <c r="BNL269" s="2"/>
      <c r="BNM269" s="2"/>
      <c r="BNN269" s="2"/>
      <c r="BNO269" s="2"/>
      <c r="BNP269" s="2"/>
      <c r="BNQ269" s="2"/>
      <c r="BNR269" s="2"/>
      <c r="BNS269" s="2"/>
      <c r="BNT269" s="2"/>
      <c r="BNU269" s="2"/>
      <c r="BNV269" s="2"/>
      <c r="BNW269" s="2"/>
      <c r="BNX269" s="2"/>
      <c r="BNY269" s="2"/>
      <c r="BNZ269" s="2"/>
      <c r="BOA269" s="2"/>
      <c r="BOB269" s="2"/>
      <c r="BOC269" s="2"/>
      <c r="BOD269" s="2"/>
      <c r="BOE269" s="2"/>
      <c r="BOF269" s="2"/>
      <c r="BOG269" s="2"/>
      <c r="BOH269" s="2"/>
      <c r="BOI269" s="2"/>
      <c r="BOJ269" s="2"/>
      <c r="BOK269" s="2"/>
      <c r="BOL269" s="2"/>
      <c r="BOM269" s="2"/>
      <c r="BON269" s="2"/>
      <c r="BOO269" s="2"/>
      <c r="BOP269" s="2"/>
      <c r="BOQ269" s="2"/>
      <c r="BOR269" s="2"/>
      <c r="BOS269" s="2"/>
      <c r="BOT269" s="2"/>
      <c r="BOU269" s="2"/>
      <c r="BOV269" s="2"/>
      <c r="BOW269" s="2"/>
      <c r="BOX269" s="2"/>
      <c r="BOY269" s="2"/>
      <c r="BOZ269" s="10"/>
      <c r="BPA269" s="10"/>
      <c r="BPB269" s="10"/>
      <c r="BPC269" s="10"/>
      <c r="BPD269" s="10"/>
      <c r="BPE269" s="10"/>
      <c r="BPF269" s="10"/>
      <c r="BPG269" s="10"/>
      <c r="BPH269" s="10"/>
      <c r="BPI269" s="10"/>
      <c r="BPJ269" s="10"/>
      <c r="BPK269" s="10"/>
      <c r="BPL269" s="10"/>
      <c r="BPM269" s="10"/>
      <c r="BPN269" s="10"/>
      <c r="BPO269" s="10"/>
      <c r="BPP269" s="10"/>
      <c r="BPQ269" s="10"/>
      <c r="BPR269" s="10"/>
      <c r="BPS269" s="10"/>
      <c r="BPT269" s="10"/>
      <c r="BPU269" s="10"/>
      <c r="BPV269" s="10"/>
      <c r="BPW269" s="10"/>
      <c r="BPX269" s="10"/>
      <c r="BPY269" s="10"/>
      <c r="BPZ269" s="10"/>
      <c r="BQA269" s="10"/>
      <c r="BQB269" s="10"/>
      <c r="BQC269" s="10"/>
      <c r="BQD269" s="10"/>
      <c r="BQE269" s="10"/>
      <c r="BQF269" s="10"/>
      <c r="BQG269" s="10"/>
      <c r="BQH269" s="10"/>
      <c r="BQI269" s="10"/>
      <c r="BQJ269" s="10"/>
      <c r="BQK269" s="10"/>
      <c r="BQL269" s="10"/>
      <c r="BQM269" s="10"/>
      <c r="BQN269" s="10"/>
      <c r="BQO269" s="10"/>
      <c r="BQP269" s="10"/>
      <c r="BQQ269" s="10"/>
      <c r="BQR269" s="10"/>
      <c r="BQS269" s="10"/>
      <c r="BQT269" s="10"/>
      <c r="BQU269" s="10"/>
      <c r="BQV269" s="10"/>
      <c r="BQW269" s="10"/>
      <c r="BQX269" s="10"/>
      <c r="BQY269" s="10"/>
      <c r="BQZ269" s="10"/>
      <c r="BRA269" s="10"/>
      <c r="BRB269" s="10"/>
      <c r="BRC269" s="10"/>
      <c r="BRD269" s="10"/>
      <c r="BRE269" s="10"/>
      <c r="BRF269" s="10"/>
      <c r="BRG269" s="10"/>
      <c r="BRH269" s="10"/>
      <c r="BRI269" s="10"/>
      <c r="BRJ269" s="10"/>
      <c r="BRK269" s="10"/>
      <c r="BRL269" s="10"/>
      <c r="BRM269" s="10"/>
      <c r="BRN269" s="10"/>
      <c r="BRO269" s="10"/>
      <c r="BRP269" s="10"/>
      <c r="BRQ269" s="10"/>
      <c r="BRR269" s="10"/>
      <c r="BRS269" s="10"/>
      <c r="BRT269" s="10"/>
      <c r="BRU269" s="10"/>
      <c r="BRV269" s="10"/>
      <c r="BRW269" s="10"/>
      <c r="BRX269" s="10"/>
      <c r="BRY269" s="10"/>
      <c r="BRZ269" s="10"/>
      <c r="BSA269" s="10"/>
      <c r="BSB269" s="10"/>
      <c r="BSC269" s="10"/>
      <c r="BSD269" s="10"/>
      <c r="BSE269" s="10"/>
      <c r="BSF269" s="10"/>
      <c r="BSG269" s="10"/>
      <c r="BSH269" s="10"/>
      <c r="BSI269" s="10"/>
      <c r="BSJ269" s="10"/>
      <c r="BSK269" s="10"/>
      <c r="BSL269" s="10"/>
      <c r="BSM269" s="10"/>
      <c r="BSN269" s="10"/>
      <c r="BSO269" s="10"/>
      <c r="BSP269" s="10"/>
      <c r="BSQ269" s="10"/>
      <c r="BSR269" s="10"/>
      <c r="BSS269" s="10"/>
      <c r="BST269" s="10"/>
      <c r="BSU269" s="10"/>
      <c r="BSV269" s="10"/>
      <c r="BSW269" s="10"/>
      <c r="BSX269" s="10"/>
      <c r="BSY269" s="10"/>
      <c r="BSZ269" s="10"/>
      <c r="BTA269" s="10"/>
      <c r="BTB269" s="10"/>
      <c r="BTC269" s="10"/>
      <c r="BTD269" s="10"/>
      <c r="BTE269" s="10"/>
      <c r="BTF269" s="10"/>
      <c r="BTG269" s="10"/>
      <c r="BTH269" s="10"/>
      <c r="BTI269" s="10"/>
      <c r="BTJ269" s="10"/>
      <c r="BTK269" s="10"/>
      <c r="BTL269" s="10"/>
      <c r="BTM269" s="10"/>
      <c r="BTN269" s="10"/>
      <c r="BTO269" s="10"/>
      <c r="BTP269" s="10"/>
      <c r="BTQ269" s="10"/>
      <c r="BTR269" s="10"/>
      <c r="BTS269" s="10"/>
      <c r="BTT269" s="10"/>
      <c r="BTU269" s="10"/>
      <c r="BTV269" s="10"/>
      <c r="BTW269" s="10"/>
      <c r="BTX269" s="10"/>
      <c r="BTY269" s="10"/>
      <c r="BTZ269" s="10"/>
      <c r="CGC269" s="306"/>
      <c r="CGD269" s="306"/>
      <c r="CGE269" s="572"/>
      <c r="CGF269" s="524"/>
      <c r="CGG269" s="301"/>
      <c r="CGH269" s="577"/>
      <c r="CGI269" s="301"/>
      <c r="CGJ269" s="301"/>
      <c r="CGK269" s="301"/>
      <c r="CGL269" s="301"/>
      <c r="CGM269" s="529"/>
      <c r="CGN269" s="529"/>
      <c r="CGO269" s="597"/>
      <c r="CGP269" s="598"/>
      <c r="CGQ269" s="426"/>
      <c r="CGR269" s="99"/>
      <c r="CGS269" s="548"/>
      <c r="CGT269" s="599"/>
      <c r="CGU269" s="544"/>
      <c r="CGV269" s="600"/>
      <c r="CGW269" s="437"/>
      <c r="CGX269" s="547"/>
      <c r="CGY269" s="547"/>
      <c r="CGZ269" s="547"/>
      <c r="CHA269" s="518"/>
      <c r="CHB269" s="544"/>
      <c r="CHC269" s="544"/>
      <c r="CHD269" s="544"/>
      <c r="CHE269" s="437"/>
      <c r="CHF269" s="547"/>
      <c r="CHG269" s="547"/>
      <c r="CHH269" s="547"/>
      <c r="CHI269" s="596"/>
      <c r="CHJ269" s="2"/>
      <c r="CHK269" s="2"/>
      <c r="CHL269" s="2"/>
      <c r="CHM269" s="2"/>
      <c r="CHN269" s="2"/>
      <c r="CHO269" s="2"/>
      <c r="CHP269" s="2"/>
      <c r="CHQ269" s="2"/>
      <c r="CHR269" s="2"/>
      <c r="CHS269" s="2"/>
      <c r="CHT269" s="2"/>
      <c r="CHU269" s="2"/>
      <c r="CHV269" s="2"/>
      <c r="CHW269" s="2"/>
      <c r="CHX269" s="2"/>
      <c r="CHY269" s="2"/>
      <c r="CHZ269" s="2"/>
      <c r="CIA269" s="2"/>
      <c r="CIB269" s="2"/>
      <c r="CIC269" s="2"/>
      <c r="CID269" s="2"/>
      <c r="CIE269" s="2"/>
      <c r="CIF269" s="2"/>
      <c r="CIG269" s="2"/>
      <c r="CIH269" s="2"/>
      <c r="CII269" s="2"/>
      <c r="CIJ269" s="2"/>
      <c r="CIK269" s="2"/>
      <c r="CIL269" s="2"/>
      <c r="CIM269" s="2"/>
      <c r="CIN269" s="2"/>
      <c r="CIO269" s="2"/>
      <c r="CIP269" s="2"/>
      <c r="CIQ269" s="2"/>
      <c r="CIR269" s="2"/>
      <c r="CIS269" s="2"/>
      <c r="CIT269" s="2"/>
      <c r="CIU269" s="2"/>
      <c r="CIV269" s="2"/>
      <c r="CIW269" s="2"/>
      <c r="CIX269" s="2"/>
      <c r="CIY269" s="2"/>
      <c r="CIZ269" s="2"/>
      <c r="CJA269" s="2"/>
      <c r="CJB269" s="2"/>
      <c r="CJC269" s="2"/>
      <c r="CJD269" s="2"/>
      <c r="CJE269" s="2"/>
      <c r="CJF269" s="2"/>
      <c r="CJG269" s="2"/>
      <c r="CJH269" s="2"/>
      <c r="CJI269" s="2"/>
      <c r="CJJ269" s="2"/>
      <c r="CJK269" s="2"/>
      <c r="CJL269" s="2"/>
      <c r="CJM269" s="2"/>
      <c r="CJN269" s="2"/>
      <c r="CJO269" s="2"/>
      <c r="CJP269" s="2"/>
      <c r="CJQ269" s="2"/>
      <c r="CJR269" s="2"/>
      <c r="CJS269" s="2"/>
      <c r="CJT269" s="2"/>
      <c r="CJU269" s="2"/>
      <c r="CJV269" s="2"/>
      <c r="CJW269" s="2"/>
      <c r="CJX269" s="2"/>
      <c r="CJY269" s="2"/>
      <c r="CJZ269" s="2"/>
      <c r="CKA269" s="2"/>
      <c r="CKB269" s="2"/>
      <c r="CKC269" s="2"/>
      <c r="CKD269" s="2"/>
      <c r="CKE269" s="2"/>
      <c r="CKF269" s="2"/>
      <c r="CKG269" s="10"/>
      <c r="CKH269" s="10"/>
      <c r="CKI269" s="10"/>
      <c r="CKJ269" s="10"/>
      <c r="CKK269" s="10"/>
      <c r="CKL269" s="10"/>
      <c r="CKM269" s="10"/>
      <c r="CKN269" s="10"/>
      <c r="CKO269" s="10"/>
      <c r="CKP269" s="10"/>
      <c r="CKQ269" s="10"/>
      <c r="CKR269" s="10"/>
      <c r="CKS269" s="10"/>
      <c r="CKT269" s="10"/>
      <c r="CKU269" s="10"/>
      <c r="CKV269" s="10"/>
      <c r="CKW269" s="10"/>
      <c r="CKX269" s="10"/>
      <c r="CKY269" s="10"/>
      <c r="CKZ269" s="10"/>
      <c r="CLA269" s="10"/>
      <c r="CLB269" s="10"/>
      <c r="CLC269" s="10"/>
      <c r="CLD269" s="10"/>
      <c r="CLE269" s="10"/>
      <c r="CLF269" s="10"/>
      <c r="CLG269" s="10"/>
      <c r="CLH269" s="10"/>
      <c r="CLI269" s="10"/>
      <c r="CLJ269" s="10"/>
      <c r="CLK269" s="10"/>
      <c r="CLL269" s="10"/>
      <c r="CLM269" s="10"/>
      <c r="CLN269" s="10"/>
      <c r="CLO269" s="10"/>
      <c r="CLP269" s="10"/>
      <c r="CLQ269" s="10"/>
      <c r="CLR269" s="10"/>
      <c r="CLS269" s="10"/>
      <c r="CLT269" s="10"/>
      <c r="CLU269" s="10"/>
      <c r="CLV269" s="10"/>
      <c r="CLW269" s="10"/>
      <c r="CLX269" s="10"/>
      <c r="CLY269" s="10"/>
      <c r="CLZ269" s="10"/>
      <c r="CMA269" s="10"/>
      <c r="CMB269" s="10"/>
      <c r="CMC269" s="10"/>
      <c r="CMD269" s="10"/>
      <c r="CME269" s="10"/>
      <c r="CMF269" s="10"/>
      <c r="CMG269" s="10"/>
      <c r="CMH269" s="10"/>
      <c r="CMI269" s="10"/>
      <c r="CMJ269" s="10"/>
      <c r="CMK269" s="10"/>
      <c r="CML269" s="10"/>
      <c r="CMM269" s="10"/>
      <c r="CMN269" s="10"/>
      <c r="CMO269" s="10"/>
      <c r="CMP269" s="10"/>
      <c r="CMQ269" s="10"/>
      <c r="CMR269" s="10"/>
      <c r="CMS269" s="10"/>
      <c r="CMT269" s="10"/>
      <c r="CMU269" s="10"/>
      <c r="CMV269" s="10"/>
      <c r="CMW269" s="10"/>
      <c r="CMX269" s="10"/>
      <c r="CMY269" s="10"/>
      <c r="CMZ269" s="10"/>
      <c r="CNA269" s="10"/>
      <c r="CNB269" s="10"/>
      <c r="CNC269" s="10"/>
      <c r="CND269" s="10"/>
      <c r="CNE269" s="10"/>
      <c r="CNF269" s="10"/>
      <c r="CNG269" s="10"/>
      <c r="CNH269" s="10"/>
      <c r="CNI269" s="10"/>
      <c r="CNJ269" s="10"/>
      <c r="CNK269" s="10"/>
      <c r="CNL269" s="10"/>
      <c r="CNM269" s="10"/>
      <c r="CNN269" s="10"/>
      <c r="CNO269" s="10"/>
      <c r="CNP269" s="10"/>
      <c r="CNQ269" s="10"/>
      <c r="CNR269" s="10"/>
      <c r="CNS269" s="10"/>
      <c r="CNT269" s="10"/>
      <c r="CNU269" s="10"/>
      <c r="CNV269" s="10"/>
      <c r="CNW269" s="10"/>
      <c r="CNX269" s="10"/>
      <c r="CNY269" s="10"/>
      <c r="CNZ269" s="10"/>
      <c r="COA269" s="10"/>
      <c r="COB269" s="10"/>
      <c r="COC269" s="10"/>
      <c r="COD269" s="10"/>
      <c r="COE269" s="10"/>
      <c r="COF269" s="10"/>
      <c r="COG269" s="10"/>
      <c r="COH269" s="10"/>
      <c r="COI269" s="10"/>
      <c r="COJ269" s="10"/>
      <c r="COK269" s="10"/>
      <c r="COL269" s="10"/>
      <c r="COM269" s="10"/>
      <c r="CON269" s="10"/>
      <c r="COO269" s="10"/>
      <c r="COP269" s="10"/>
      <c r="COQ269" s="10"/>
      <c r="COR269" s="10"/>
      <c r="COS269" s="10"/>
      <c r="COT269" s="10"/>
      <c r="COU269" s="10"/>
      <c r="COV269" s="10"/>
      <c r="COW269" s="10"/>
      <c r="COX269" s="10"/>
      <c r="COY269" s="10"/>
      <c r="COZ269" s="10"/>
      <c r="CPA269" s="10"/>
      <c r="CPB269" s="10"/>
      <c r="CPC269" s="10"/>
      <c r="CPD269" s="10"/>
      <c r="CPE269" s="10"/>
      <c r="CPF269" s="10"/>
      <c r="CPG269" s="10"/>
      <c r="DBJ269" s="306"/>
      <c r="DBK269" s="306"/>
      <c r="DBL269" s="572"/>
      <c r="DBM269" s="524"/>
      <c r="DBN269" s="301"/>
      <c r="DBO269" s="577"/>
      <c r="DBP269" s="301"/>
      <c r="DBQ269" s="301"/>
      <c r="DBR269" s="301"/>
      <c r="DBS269" s="301"/>
      <c r="DBT269" s="529"/>
      <c r="DBU269" s="529"/>
      <c r="DBV269" s="597"/>
      <c r="DBW269" s="598"/>
      <c r="DBX269" s="426"/>
      <c r="DBY269" s="99"/>
      <c r="DBZ269" s="548"/>
      <c r="DCA269" s="599"/>
      <c r="DCB269" s="544"/>
      <c r="DCC269" s="600"/>
      <c r="DCD269" s="437"/>
      <c r="DCE269" s="547"/>
      <c r="DCF269" s="547"/>
      <c r="DCG269" s="547"/>
      <c r="DCH269" s="518"/>
      <c r="DCI269" s="544"/>
      <c r="DCJ269" s="544"/>
      <c r="DCK269" s="544"/>
      <c r="DCL269" s="437"/>
      <c r="DCM269" s="547"/>
      <c r="DCN269" s="547"/>
      <c r="DCO269" s="547"/>
      <c r="DCP269" s="596"/>
      <c r="DCQ269" s="2"/>
      <c r="DCR269" s="2"/>
      <c r="DCS269" s="2"/>
      <c r="DCT269" s="2"/>
      <c r="DCU269" s="2"/>
      <c r="DCV269" s="2"/>
      <c r="DCW269" s="2"/>
      <c r="DCX269" s="2"/>
      <c r="DCY269" s="2"/>
      <c r="DCZ269" s="2"/>
      <c r="DDA269" s="2"/>
      <c r="DDB269" s="2"/>
      <c r="DDC269" s="2"/>
      <c r="DDD269" s="2"/>
      <c r="DDE269" s="2"/>
      <c r="DDF269" s="2"/>
      <c r="DDG269" s="2"/>
      <c r="DDH269" s="2"/>
      <c r="DDI269" s="2"/>
      <c r="DDJ269" s="2"/>
      <c r="DDK269" s="2"/>
      <c r="DDL269" s="2"/>
      <c r="DDM269" s="2"/>
      <c r="DDN269" s="2"/>
      <c r="DDO269" s="2"/>
      <c r="DDP269" s="2"/>
      <c r="DDQ269" s="2"/>
      <c r="DDR269" s="2"/>
      <c r="DDS269" s="2"/>
      <c r="DDT269" s="2"/>
      <c r="DDU269" s="2"/>
      <c r="DDV269" s="2"/>
      <c r="DDW269" s="2"/>
      <c r="DDX269" s="2"/>
      <c r="DDY269" s="2"/>
      <c r="DDZ269" s="2"/>
      <c r="DEA269" s="2"/>
      <c r="DEB269" s="2"/>
      <c r="DEC269" s="2"/>
      <c r="DED269" s="2"/>
      <c r="DEE269" s="2"/>
      <c r="DEF269" s="2"/>
      <c r="DEG269" s="2"/>
      <c r="DEH269" s="2"/>
      <c r="DEI269" s="2"/>
      <c r="DEJ269" s="2"/>
      <c r="DEK269" s="2"/>
      <c r="DEL269" s="2"/>
      <c r="DEM269" s="2"/>
      <c r="DEN269" s="2"/>
      <c r="DEO269" s="2"/>
      <c r="DEP269" s="2"/>
      <c r="DEQ269" s="2"/>
      <c r="DER269" s="2"/>
      <c r="DES269" s="2"/>
      <c r="DET269" s="2"/>
      <c r="DEU269" s="2"/>
      <c r="DEV269" s="2"/>
      <c r="DEW269" s="2"/>
      <c r="DEX269" s="2"/>
      <c r="DEY269" s="2"/>
      <c r="DEZ269" s="2"/>
      <c r="DFA269" s="2"/>
      <c r="DFB269" s="2"/>
      <c r="DFC269" s="2"/>
      <c r="DFD269" s="2"/>
      <c r="DFE269" s="2"/>
      <c r="DFF269" s="2"/>
      <c r="DFG269" s="2"/>
      <c r="DFH269" s="2"/>
      <c r="DFI269" s="2"/>
      <c r="DFJ269" s="2"/>
      <c r="DFK269" s="2"/>
      <c r="DFL269" s="2"/>
      <c r="DFM269" s="2"/>
      <c r="DFN269" s="10"/>
      <c r="DFO269" s="10"/>
      <c r="DFP269" s="10"/>
      <c r="DFQ269" s="10"/>
      <c r="DFR269" s="10"/>
      <c r="DFS269" s="10"/>
      <c r="DFT269" s="10"/>
      <c r="DFU269" s="10"/>
      <c r="DFV269" s="10"/>
      <c r="DFW269" s="10"/>
      <c r="DFX269" s="10"/>
      <c r="DFY269" s="10"/>
      <c r="DFZ269" s="10"/>
      <c r="DGA269" s="10"/>
      <c r="DGB269" s="10"/>
      <c r="DGC269" s="10"/>
      <c r="DGD269" s="10"/>
      <c r="DGE269" s="10"/>
      <c r="DGF269" s="10"/>
      <c r="DGG269" s="10"/>
      <c r="DGH269" s="10"/>
      <c r="DGI269" s="10"/>
      <c r="DGJ269" s="10"/>
      <c r="DGK269" s="10"/>
      <c r="DGL269" s="10"/>
      <c r="DGM269" s="10"/>
      <c r="DGN269" s="10"/>
      <c r="DGO269" s="10"/>
      <c r="DGP269" s="10"/>
      <c r="DGQ269" s="10"/>
      <c r="DGR269" s="10"/>
      <c r="DGS269" s="10"/>
      <c r="DGT269" s="10"/>
      <c r="DGU269" s="10"/>
      <c r="DGV269" s="10"/>
      <c r="DGW269" s="10"/>
      <c r="DGX269" s="10"/>
      <c r="DGY269" s="10"/>
      <c r="DGZ269" s="10"/>
      <c r="DHA269" s="10"/>
      <c r="DHB269" s="10"/>
      <c r="DHC269" s="10"/>
      <c r="DHD269" s="10"/>
      <c r="DHE269" s="10"/>
      <c r="DHF269" s="10"/>
      <c r="DHG269" s="10"/>
      <c r="DHH269" s="10"/>
      <c r="DHI269" s="10"/>
      <c r="DHJ269" s="10"/>
      <c r="DHK269" s="10"/>
      <c r="DHL269" s="10"/>
      <c r="DHM269" s="10"/>
      <c r="DHN269" s="10"/>
      <c r="DHO269" s="10"/>
      <c r="DHP269" s="10"/>
      <c r="DHQ269" s="10"/>
      <c r="DHR269" s="10"/>
      <c r="DHS269" s="10"/>
      <c r="DHT269" s="10"/>
      <c r="DHU269" s="10"/>
      <c r="DHV269" s="10"/>
      <c r="DHW269" s="10"/>
      <c r="DHX269" s="10"/>
      <c r="DHY269" s="10"/>
      <c r="DHZ269" s="10"/>
      <c r="DIA269" s="10"/>
      <c r="DIB269" s="10"/>
      <c r="DIC269" s="10"/>
      <c r="DID269" s="10"/>
      <c r="DIE269" s="10"/>
      <c r="DIF269" s="10"/>
      <c r="DIG269" s="10"/>
      <c r="DIH269" s="10"/>
      <c r="DII269" s="10"/>
      <c r="DIJ269" s="10"/>
      <c r="DIK269" s="10"/>
      <c r="DIL269" s="10"/>
      <c r="DIM269" s="10"/>
      <c r="DIN269" s="10"/>
      <c r="DIO269" s="10"/>
      <c r="DIP269" s="10"/>
      <c r="DIQ269" s="10"/>
      <c r="DIR269" s="10"/>
      <c r="DIS269" s="10"/>
      <c r="DIT269" s="10"/>
      <c r="DIU269" s="10"/>
      <c r="DIV269" s="10"/>
      <c r="DIW269" s="10"/>
      <c r="DIX269" s="10"/>
      <c r="DIY269" s="10"/>
      <c r="DIZ269" s="10"/>
      <c r="DJA269" s="10"/>
      <c r="DJB269" s="10"/>
      <c r="DJC269" s="10"/>
      <c r="DJD269" s="10"/>
      <c r="DJE269" s="10"/>
      <c r="DJF269" s="10"/>
      <c r="DJG269" s="10"/>
      <c r="DJH269" s="10"/>
      <c r="DJI269" s="10"/>
      <c r="DJJ269" s="10"/>
      <c r="DJK269" s="10"/>
      <c r="DJL269" s="10"/>
      <c r="DJM269" s="10"/>
      <c r="DJN269" s="10"/>
      <c r="DJO269" s="10"/>
      <c r="DJP269" s="10"/>
      <c r="DJQ269" s="10"/>
      <c r="DJR269" s="10"/>
      <c r="DJS269" s="10"/>
      <c r="DJT269" s="10"/>
      <c r="DJU269" s="10"/>
      <c r="DJV269" s="10"/>
      <c r="DJW269" s="10"/>
      <c r="DJX269" s="10"/>
      <c r="DJY269" s="10"/>
      <c r="DJZ269" s="10"/>
      <c r="DKA269" s="10"/>
      <c r="DKB269" s="10"/>
      <c r="DKC269" s="10"/>
      <c r="DKD269" s="10"/>
      <c r="DKE269" s="10"/>
      <c r="DKF269" s="10"/>
      <c r="DKG269" s="10"/>
      <c r="DKH269" s="10"/>
      <c r="DKI269" s="10"/>
      <c r="DKJ269" s="10"/>
      <c r="DKK269" s="10"/>
      <c r="DKL269" s="10"/>
      <c r="DKM269" s="10"/>
      <c r="DKN269" s="10"/>
      <c r="DWQ269" s="306"/>
      <c r="DWR269" s="306"/>
      <c r="DWS269" s="572"/>
      <c r="DWT269" s="524"/>
      <c r="DWU269" s="301"/>
      <c r="DWV269" s="577"/>
      <c r="DWW269" s="301"/>
      <c r="DWX269" s="301"/>
      <c r="DWY269" s="301"/>
      <c r="DWZ269" s="301"/>
      <c r="DXA269" s="529"/>
      <c r="DXB269" s="529"/>
      <c r="DXC269" s="597"/>
      <c r="DXD269" s="598"/>
      <c r="DXE269" s="426"/>
      <c r="DXF269" s="99"/>
      <c r="DXG269" s="548"/>
      <c r="DXH269" s="599"/>
      <c r="DXI269" s="544"/>
      <c r="DXJ269" s="600"/>
      <c r="DXK269" s="437"/>
      <c r="DXL269" s="547"/>
      <c r="DXM269" s="547"/>
      <c r="DXN269" s="547"/>
      <c r="DXO269" s="518"/>
      <c r="DXP269" s="544"/>
      <c r="DXQ269" s="544"/>
      <c r="DXR269" s="544"/>
      <c r="DXS269" s="437"/>
      <c r="DXT269" s="547"/>
      <c r="DXU269" s="547"/>
      <c r="DXV269" s="547"/>
      <c r="DXW269" s="596"/>
      <c r="DXX269" s="2"/>
      <c r="DXY269" s="2"/>
      <c r="DXZ269" s="2"/>
      <c r="DYA269" s="2"/>
      <c r="DYB269" s="2"/>
      <c r="DYC269" s="2"/>
      <c r="DYD269" s="2"/>
      <c r="DYE269" s="2"/>
      <c r="DYF269" s="2"/>
      <c r="DYG269" s="2"/>
      <c r="DYH269" s="2"/>
      <c r="DYI269" s="2"/>
      <c r="DYJ269" s="2"/>
      <c r="DYK269" s="2"/>
      <c r="DYL269" s="2"/>
      <c r="DYM269" s="2"/>
      <c r="DYN269" s="2"/>
      <c r="DYO269" s="2"/>
      <c r="DYP269" s="2"/>
      <c r="DYQ269" s="2"/>
      <c r="DYR269" s="2"/>
      <c r="DYS269" s="2"/>
      <c r="DYT269" s="2"/>
      <c r="DYU269" s="2"/>
      <c r="DYV269" s="2"/>
      <c r="DYW269" s="2"/>
      <c r="DYX269" s="2"/>
      <c r="DYY269" s="2"/>
      <c r="DYZ269" s="2"/>
      <c r="DZA269" s="2"/>
      <c r="DZB269" s="2"/>
      <c r="DZC269" s="2"/>
      <c r="DZD269" s="2"/>
      <c r="DZE269" s="2"/>
      <c r="DZF269" s="2"/>
      <c r="DZG269" s="2"/>
      <c r="DZH269" s="2"/>
      <c r="DZI269" s="2"/>
      <c r="DZJ269" s="2"/>
      <c r="DZK269" s="2"/>
      <c r="DZL269" s="2"/>
      <c r="DZM269" s="2"/>
      <c r="DZN269" s="2"/>
      <c r="DZO269" s="2"/>
      <c r="DZP269" s="2"/>
      <c r="DZQ269" s="2"/>
      <c r="DZR269" s="2"/>
      <c r="DZS269" s="2"/>
      <c r="DZT269" s="2"/>
      <c r="DZU269" s="2"/>
      <c r="DZV269" s="2"/>
      <c r="DZW269" s="2"/>
      <c r="DZX269" s="2"/>
      <c r="DZY269" s="2"/>
      <c r="DZZ269" s="2"/>
      <c r="EAA269" s="2"/>
      <c r="EAB269" s="2"/>
      <c r="EAC269" s="2"/>
      <c r="EAD269" s="2"/>
      <c r="EAE269" s="2"/>
      <c r="EAF269" s="2"/>
      <c r="EAG269" s="2"/>
      <c r="EAH269" s="2"/>
      <c r="EAI269" s="2"/>
      <c r="EAJ269" s="2"/>
      <c r="EAK269" s="2"/>
      <c r="EAL269" s="2"/>
      <c r="EAM269" s="2"/>
      <c r="EAN269" s="2"/>
      <c r="EAO269" s="2"/>
      <c r="EAP269" s="2"/>
      <c r="EAQ269" s="2"/>
      <c r="EAR269" s="2"/>
      <c r="EAS269" s="2"/>
      <c r="EAT269" s="2"/>
      <c r="EAU269" s="10"/>
      <c r="EAV269" s="10"/>
      <c r="EAW269" s="10"/>
      <c r="EAX269" s="10"/>
      <c r="EAY269" s="10"/>
      <c r="EAZ269" s="10"/>
      <c r="EBA269" s="10"/>
      <c r="EBB269" s="10"/>
      <c r="EBC269" s="10"/>
      <c r="EBD269" s="10"/>
      <c r="EBE269" s="10"/>
      <c r="EBF269" s="10"/>
      <c r="EBG269" s="10"/>
      <c r="EBH269" s="10"/>
      <c r="EBI269" s="10"/>
      <c r="EBJ269" s="10"/>
      <c r="EBK269" s="10"/>
      <c r="EBL269" s="10"/>
      <c r="EBM269" s="10"/>
      <c r="EBN269" s="10"/>
      <c r="EBO269" s="10"/>
      <c r="EBP269" s="10"/>
      <c r="EBQ269" s="10"/>
      <c r="EBR269" s="10"/>
      <c r="EBS269" s="10"/>
      <c r="EBT269" s="10"/>
      <c r="EBU269" s="10"/>
      <c r="EBV269" s="10"/>
      <c r="EBW269" s="10"/>
      <c r="EBX269" s="10"/>
      <c r="EBY269" s="10"/>
      <c r="EBZ269" s="10"/>
      <c r="ECA269" s="10"/>
      <c r="ECB269" s="10"/>
      <c r="ECC269" s="10"/>
      <c r="ECD269" s="10"/>
      <c r="ECE269" s="10"/>
      <c r="ECF269" s="10"/>
      <c r="ECG269" s="10"/>
      <c r="ECH269" s="10"/>
      <c r="ECI269" s="10"/>
      <c r="ECJ269" s="10"/>
      <c r="ECK269" s="10"/>
      <c r="ECL269" s="10"/>
      <c r="ECM269" s="10"/>
      <c r="ECN269" s="10"/>
      <c r="ECO269" s="10"/>
      <c r="ECP269" s="10"/>
      <c r="ECQ269" s="10"/>
      <c r="ECR269" s="10"/>
      <c r="ECS269" s="10"/>
      <c r="ECT269" s="10"/>
      <c r="ECU269" s="10"/>
      <c r="ECV269" s="10"/>
      <c r="ECW269" s="10"/>
      <c r="ECX269" s="10"/>
      <c r="ECY269" s="10"/>
      <c r="ECZ269" s="10"/>
      <c r="EDA269" s="10"/>
      <c r="EDB269" s="10"/>
      <c r="EDC269" s="10"/>
      <c r="EDD269" s="10"/>
      <c r="EDE269" s="10"/>
      <c r="EDF269" s="10"/>
      <c r="EDG269" s="10"/>
      <c r="EDH269" s="10"/>
      <c r="EDI269" s="10"/>
      <c r="EDJ269" s="10"/>
      <c r="EDK269" s="10"/>
      <c r="EDL269" s="10"/>
      <c r="EDM269" s="10"/>
      <c r="EDN269" s="10"/>
      <c r="EDO269" s="10"/>
      <c r="EDP269" s="10"/>
      <c r="EDQ269" s="10"/>
      <c r="EDR269" s="10"/>
      <c r="EDS269" s="10"/>
      <c r="EDT269" s="10"/>
      <c r="EDU269" s="10"/>
      <c r="EDV269" s="10"/>
      <c r="EDW269" s="10"/>
      <c r="EDX269" s="10"/>
      <c r="EDY269" s="10"/>
      <c r="EDZ269" s="10"/>
      <c r="EEA269" s="10"/>
      <c r="EEB269" s="10"/>
      <c r="EEC269" s="10"/>
      <c r="EED269" s="10"/>
      <c r="EEE269" s="10"/>
      <c r="EEF269" s="10"/>
      <c r="EEG269" s="10"/>
      <c r="EEH269" s="10"/>
      <c r="EEI269" s="10"/>
      <c r="EEJ269" s="10"/>
      <c r="EEK269" s="10"/>
      <c r="EEL269" s="10"/>
      <c r="EEM269" s="10"/>
      <c r="EEN269" s="10"/>
      <c r="EEO269" s="10"/>
      <c r="EEP269" s="10"/>
      <c r="EEQ269" s="10"/>
      <c r="EER269" s="10"/>
      <c r="EES269" s="10"/>
      <c r="EET269" s="10"/>
      <c r="EEU269" s="10"/>
      <c r="EEV269" s="10"/>
      <c r="EEW269" s="10"/>
      <c r="EEX269" s="10"/>
      <c r="EEY269" s="10"/>
      <c r="EEZ269" s="10"/>
      <c r="EFA269" s="10"/>
      <c r="EFB269" s="10"/>
      <c r="EFC269" s="10"/>
      <c r="EFD269" s="10"/>
      <c r="EFE269" s="10"/>
      <c r="EFF269" s="10"/>
      <c r="EFG269" s="10"/>
      <c r="EFH269" s="10"/>
      <c r="EFI269" s="10"/>
      <c r="EFJ269" s="10"/>
      <c r="EFK269" s="10"/>
      <c r="EFL269" s="10"/>
      <c r="EFM269" s="10"/>
      <c r="EFN269" s="10"/>
      <c r="EFO269" s="10"/>
      <c r="EFP269" s="10"/>
      <c r="EFQ269" s="10"/>
      <c r="EFR269" s="10"/>
      <c r="EFS269" s="10"/>
      <c r="EFT269" s="10"/>
      <c r="EFU269" s="10"/>
      <c r="ERX269" s="306"/>
      <c r="ERY269" s="306"/>
      <c r="ERZ269" s="572"/>
      <c r="ESA269" s="524"/>
      <c r="ESB269" s="301"/>
      <c r="ESC269" s="577"/>
      <c r="ESD269" s="301"/>
      <c r="ESE269" s="301"/>
      <c r="ESF269" s="301"/>
      <c r="ESG269" s="301"/>
      <c r="ESH269" s="529"/>
      <c r="ESI269" s="529"/>
      <c r="ESJ269" s="597"/>
      <c r="ESK269" s="598"/>
      <c r="ESL269" s="426"/>
      <c r="ESM269" s="99"/>
      <c r="ESN269" s="548"/>
      <c r="ESO269" s="599"/>
      <c r="ESP269" s="544"/>
      <c r="ESQ269" s="600"/>
      <c r="ESR269" s="437"/>
      <c r="ESS269" s="547"/>
      <c r="EST269" s="547"/>
      <c r="ESU269" s="547"/>
      <c r="ESV269" s="518"/>
      <c r="ESW269" s="544"/>
      <c r="ESX269" s="544"/>
      <c r="ESY269" s="544"/>
      <c r="ESZ269" s="437"/>
      <c r="ETA269" s="547"/>
      <c r="ETB269" s="547"/>
      <c r="ETC269" s="547"/>
      <c r="ETD269" s="596"/>
      <c r="ETE269" s="2"/>
      <c r="ETF269" s="2"/>
      <c r="ETG269" s="2"/>
      <c r="ETH269" s="2"/>
      <c r="ETI269" s="2"/>
      <c r="ETJ269" s="2"/>
      <c r="ETK269" s="2"/>
      <c r="ETL269" s="2"/>
      <c r="ETM269" s="2"/>
      <c r="ETN269" s="2"/>
      <c r="ETO269" s="2"/>
      <c r="ETP269" s="2"/>
      <c r="ETQ269" s="2"/>
      <c r="ETR269" s="2"/>
      <c r="ETS269" s="2"/>
      <c r="ETT269" s="2"/>
      <c r="ETU269" s="2"/>
      <c r="ETV269" s="2"/>
      <c r="ETW269" s="2"/>
      <c r="ETX269" s="2"/>
      <c r="ETY269" s="2"/>
      <c r="ETZ269" s="2"/>
      <c r="EUA269" s="2"/>
      <c r="EUB269" s="2"/>
      <c r="EUC269" s="2"/>
      <c r="EUD269" s="2"/>
      <c r="EUE269" s="2"/>
      <c r="EUF269" s="2"/>
      <c r="EUG269" s="2"/>
      <c r="EUH269" s="2"/>
      <c r="EUI269" s="2"/>
      <c r="EUJ269" s="2"/>
      <c r="EUK269" s="2"/>
      <c r="EUL269" s="2"/>
      <c r="EUM269" s="2"/>
      <c r="EUN269" s="2"/>
      <c r="EUO269" s="2"/>
      <c r="EUP269" s="2"/>
      <c r="EUQ269" s="2"/>
      <c r="EUR269" s="2"/>
      <c r="EUS269" s="2"/>
      <c r="EUT269" s="2"/>
      <c r="EUU269" s="2"/>
      <c r="EUV269" s="2"/>
      <c r="EUW269" s="2"/>
      <c r="EUX269" s="2"/>
      <c r="EUY269" s="2"/>
      <c r="EUZ269" s="2"/>
      <c r="EVA269" s="2"/>
      <c r="EVB269" s="2"/>
      <c r="EVC269" s="2"/>
      <c r="EVD269" s="2"/>
      <c r="EVE269" s="2"/>
      <c r="EVF269" s="2"/>
      <c r="EVG269" s="2"/>
      <c r="EVH269" s="2"/>
      <c r="EVI269" s="2"/>
      <c r="EVJ269" s="2"/>
      <c r="EVK269" s="2"/>
      <c r="EVL269" s="2"/>
      <c r="EVM269" s="2"/>
      <c r="EVN269" s="2"/>
      <c r="EVO269" s="2"/>
      <c r="EVP269" s="2"/>
      <c r="EVQ269" s="2"/>
      <c r="EVR269" s="2"/>
      <c r="EVS269" s="2"/>
      <c r="EVT269" s="2"/>
      <c r="EVU269" s="2"/>
      <c r="EVV269" s="2"/>
      <c r="EVW269" s="2"/>
      <c r="EVX269" s="2"/>
      <c r="EVY269" s="2"/>
      <c r="EVZ269" s="2"/>
      <c r="EWA269" s="2"/>
      <c r="EWB269" s="10"/>
      <c r="EWC269" s="10"/>
      <c r="EWD269" s="10"/>
      <c r="EWE269" s="10"/>
      <c r="EWF269" s="10"/>
      <c r="EWG269" s="10"/>
      <c r="EWH269" s="10"/>
      <c r="EWI269" s="10"/>
      <c r="EWJ269" s="10"/>
      <c r="EWK269" s="10"/>
      <c r="EWL269" s="10"/>
      <c r="EWM269" s="10"/>
      <c r="EWN269" s="10"/>
      <c r="EWO269" s="10"/>
      <c r="EWP269" s="10"/>
      <c r="EWQ269" s="10"/>
      <c r="EWR269" s="10"/>
      <c r="EWS269" s="10"/>
      <c r="EWT269" s="10"/>
      <c r="EWU269" s="10"/>
      <c r="EWV269" s="10"/>
      <c r="EWW269" s="10"/>
      <c r="EWX269" s="10"/>
      <c r="EWY269" s="10"/>
      <c r="EWZ269" s="10"/>
      <c r="EXA269" s="10"/>
      <c r="EXB269" s="10"/>
      <c r="EXC269" s="10"/>
      <c r="EXD269" s="10"/>
      <c r="EXE269" s="10"/>
      <c r="EXF269" s="10"/>
      <c r="EXG269" s="10"/>
      <c r="EXH269" s="10"/>
      <c r="EXI269" s="10"/>
      <c r="EXJ269" s="10"/>
      <c r="EXK269" s="10"/>
      <c r="EXL269" s="10"/>
      <c r="EXM269" s="10"/>
      <c r="EXN269" s="10"/>
      <c r="EXO269" s="10"/>
      <c r="EXP269" s="10"/>
      <c r="EXQ269" s="10"/>
      <c r="EXR269" s="10"/>
      <c r="EXS269" s="10"/>
      <c r="EXT269" s="10"/>
      <c r="EXU269" s="10"/>
      <c r="EXV269" s="10"/>
      <c r="EXW269" s="10"/>
      <c r="EXX269" s="10"/>
      <c r="EXY269" s="10"/>
      <c r="EXZ269" s="10"/>
      <c r="EYA269" s="10"/>
      <c r="EYB269" s="10"/>
      <c r="EYC269" s="10"/>
      <c r="EYD269" s="10"/>
      <c r="EYE269" s="10"/>
      <c r="EYF269" s="10"/>
      <c r="EYG269" s="10"/>
      <c r="EYH269" s="10"/>
      <c r="EYI269" s="10"/>
      <c r="EYJ269" s="10"/>
      <c r="EYK269" s="10"/>
      <c r="EYL269" s="10"/>
      <c r="EYM269" s="10"/>
      <c r="EYN269" s="10"/>
      <c r="EYO269" s="10"/>
      <c r="EYP269" s="10"/>
      <c r="EYQ269" s="10"/>
      <c r="EYR269" s="10"/>
      <c r="EYS269" s="10"/>
      <c r="EYT269" s="10"/>
      <c r="EYU269" s="10"/>
      <c r="EYV269" s="10"/>
      <c r="EYW269" s="10"/>
      <c r="EYX269" s="10"/>
      <c r="EYY269" s="10"/>
      <c r="EYZ269" s="10"/>
      <c r="EZA269" s="10"/>
      <c r="EZB269" s="10"/>
      <c r="EZC269" s="10"/>
      <c r="EZD269" s="10"/>
      <c r="EZE269" s="10"/>
      <c r="EZF269" s="10"/>
      <c r="EZG269" s="10"/>
      <c r="EZH269" s="10"/>
      <c r="EZI269" s="10"/>
      <c r="EZJ269" s="10"/>
      <c r="EZK269" s="10"/>
      <c r="EZL269" s="10"/>
      <c r="EZM269" s="10"/>
      <c r="EZN269" s="10"/>
      <c r="EZO269" s="10"/>
      <c r="EZP269" s="10"/>
      <c r="EZQ269" s="10"/>
      <c r="EZR269" s="10"/>
      <c r="EZS269" s="10"/>
      <c r="EZT269" s="10"/>
      <c r="EZU269" s="10"/>
      <c r="EZV269" s="10"/>
      <c r="EZW269" s="10"/>
      <c r="EZX269" s="10"/>
      <c r="EZY269" s="10"/>
      <c r="EZZ269" s="10"/>
      <c r="FAA269" s="10"/>
      <c r="FAB269" s="10"/>
      <c r="FAC269" s="10"/>
      <c r="FAD269" s="10"/>
      <c r="FAE269" s="10"/>
      <c r="FAF269" s="10"/>
      <c r="FAG269" s="10"/>
      <c r="FAH269" s="10"/>
      <c r="FAI269" s="10"/>
      <c r="FAJ269" s="10"/>
      <c r="FAK269" s="10"/>
      <c r="FAL269" s="10"/>
      <c r="FAM269" s="10"/>
      <c r="FAN269" s="10"/>
      <c r="FAO269" s="10"/>
      <c r="FAP269" s="10"/>
      <c r="FAQ269" s="10"/>
      <c r="FAR269" s="10"/>
      <c r="FAS269" s="10"/>
      <c r="FAT269" s="10"/>
      <c r="FAU269" s="10"/>
      <c r="FAV269" s="10"/>
      <c r="FAW269" s="10"/>
      <c r="FAX269" s="10"/>
      <c r="FAY269" s="10"/>
      <c r="FAZ269" s="10"/>
      <c r="FBA269" s="10"/>
      <c r="FBB269" s="10"/>
      <c r="FNE269" s="306"/>
      <c r="FNF269" s="306"/>
      <c r="FNG269" s="572"/>
      <c r="FNH269" s="524"/>
      <c r="FNI269" s="301"/>
      <c r="FNJ269" s="577"/>
      <c r="FNK269" s="301"/>
      <c r="FNL269" s="301"/>
      <c r="FNM269" s="301"/>
      <c r="FNN269" s="301"/>
      <c r="FNO269" s="529"/>
      <c r="FNP269" s="529"/>
      <c r="FNQ269" s="597"/>
      <c r="FNR269" s="598"/>
      <c r="FNS269" s="426"/>
      <c r="FNT269" s="99"/>
      <c r="FNU269" s="548"/>
      <c r="FNV269" s="599"/>
      <c r="FNW269" s="544"/>
      <c r="FNX269" s="600"/>
      <c r="FNY269" s="437"/>
      <c r="FNZ269" s="547"/>
      <c r="FOA269" s="547"/>
      <c r="FOB269" s="547"/>
      <c r="FOC269" s="518"/>
      <c r="FOD269" s="544"/>
      <c r="FOE269" s="544"/>
      <c r="FOF269" s="544"/>
      <c r="FOG269" s="437"/>
      <c r="FOH269" s="547"/>
      <c r="FOI269" s="547"/>
      <c r="FOJ269" s="547"/>
      <c r="FOK269" s="596"/>
      <c r="FOL269" s="2"/>
      <c r="FOM269" s="2"/>
      <c r="FON269" s="2"/>
      <c r="FOO269" s="2"/>
      <c r="FOP269" s="2"/>
      <c r="FOQ269" s="2"/>
      <c r="FOR269" s="2"/>
      <c r="FOS269" s="2"/>
      <c r="FOT269" s="2"/>
      <c r="FOU269" s="2"/>
      <c r="FOV269" s="2"/>
      <c r="FOW269" s="2"/>
      <c r="FOX269" s="2"/>
      <c r="FOY269" s="2"/>
      <c r="FOZ269" s="2"/>
      <c r="FPA269" s="2"/>
      <c r="FPB269" s="2"/>
      <c r="FPC269" s="2"/>
      <c r="FPD269" s="2"/>
      <c r="FPE269" s="2"/>
      <c r="FPF269" s="2"/>
      <c r="FPG269" s="2"/>
      <c r="FPH269" s="2"/>
      <c r="FPI269" s="2"/>
      <c r="FPJ269" s="2"/>
      <c r="FPK269" s="2"/>
      <c r="FPL269" s="2"/>
      <c r="FPM269" s="2"/>
      <c r="FPN269" s="2"/>
      <c r="FPO269" s="2"/>
      <c r="FPP269" s="2"/>
      <c r="FPQ269" s="2"/>
      <c r="FPR269" s="2"/>
      <c r="FPS269" s="2"/>
      <c r="FPT269" s="2"/>
      <c r="FPU269" s="2"/>
      <c r="FPV269" s="2"/>
      <c r="FPW269" s="2"/>
      <c r="FPX269" s="2"/>
      <c r="FPY269" s="2"/>
      <c r="FPZ269" s="2"/>
      <c r="FQA269" s="2"/>
      <c r="FQB269" s="2"/>
      <c r="FQC269" s="2"/>
      <c r="FQD269" s="2"/>
      <c r="FQE269" s="2"/>
      <c r="FQF269" s="2"/>
      <c r="FQG269" s="2"/>
      <c r="FQH269" s="2"/>
      <c r="FQI269" s="2"/>
      <c r="FQJ269" s="2"/>
      <c r="FQK269" s="2"/>
      <c r="FQL269" s="2"/>
      <c r="FQM269" s="2"/>
      <c r="FQN269" s="2"/>
      <c r="FQO269" s="2"/>
      <c r="FQP269" s="2"/>
      <c r="FQQ269" s="2"/>
      <c r="FQR269" s="2"/>
      <c r="FQS269" s="2"/>
      <c r="FQT269" s="2"/>
      <c r="FQU269" s="2"/>
      <c r="FQV269" s="2"/>
      <c r="FQW269" s="2"/>
      <c r="FQX269" s="2"/>
      <c r="FQY269" s="2"/>
      <c r="FQZ269" s="2"/>
      <c r="FRA269" s="2"/>
      <c r="FRB269" s="2"/>
      <c r="FRC269" s="2"/>
      <c r="FRD269" s="2"/>
      <c r="FRE269" s="2"/>
      <c r="FRF269" s="2"/>
      <c r="FRG269" s="2"/>
      <c r="FRH269" s="2"/>
      <c r="FRI269" s="10"/>
      <c r="FRJ269" s="10"/>
      <c r="FRK269" s="10"/>
      <c r="FRL269" s="10"/>
      <c r="FRM269" s="10"/>
      <c r="FRN269" s="10"/>
      <c r="FRO269" s="10"/>
      <c r="FRP269" s="10"/>
      <c r="FRQ269" s="10"/>
      <c r="FRR269" s="10"/>
      <c r="FRS269" s="10"/>
      <c r="FRT269" s="10"/>
      <c r="FRU269" s="10"/>
      <c r="FRV269" s="10"/>
      <c r="FRW269" s="10"/>
      <c r="FRX269" s="10"/>
      <c r="FRY269" s="10"/>
      <c r="FRZ269" s="10"/>
      <c r="FSA269" s="10"/>
      <c r="FSB269" s="10"/>
      <c r="FSC269" s="10"/>
      <c r="FSD269" s="10"/>
      <c r="FSE269" s="10"/>
      <c r="FSF269" s="10"/>
      <c r="FSG269" s="10"/>
      <c r="FSH269" s="10"/>
      <c r="FSI269" s="10"/>
      <c r="FSJ269" s="10"/>
      <c r="FSK269" s="10"/>
      <c r="FSL269" s="10"/>
      <c r="FSM269" s="10"/>
      <c r="FSN269" s="10"/>
      <c r="FSO269" s="10"/>
      <c r="FSP269" s="10"/>
      <c r="FSQ269" s="10"/>
      <c r="FSR269" s="10"/>
      <c r="FSS269" s="10"/>
      <c r="FST269" s="10"/>
      <c r="FSU269" s="10"/>
      <c r="FSV269" s="10"/>
      <c r="FSW269" s="10"/>
      <c r="FSX269" s="10"/>
      <c r="FSY269" s="10"/>
      <c r="FSZ269" s="10"/>
      <c r="FTA269" s="10"/>
      <c r="FTB269" s="10"/>
      <c r="FTC269" s="10"/>
      <c r="FTD269" s="10"/>
      <c r="FTE269" s="10"/>
      <c r="FTF269" s="10"/>
      <c r="FTG269" s="10"/>
      <c r="FTH269" s="10"/>
      <c r="FTI269" s="10"/>
      <c r="FTJ269" s="10"/>
      <c r="FTK269" s="10"/>
      <c r="FTL269" s="10"/>
      <c r="FTM269" s="10"/>
      <c r="FTN269" s="10"/>
      <c r="FTO269" s="10"/>
      <c r="FTP269" s="10"/>
      <c r="FTQ269" s="10"/>
      <c r="FTR269" s="10"/>
      <c r="FTS269" s="10"/>
      <c r="FTT269" s="10"/>
      <c r="FTU269" s="10"/>
      <c r="FTV269" s="10"/>
      <c r="FTW269" s="10"/>
      <c r="FTX269" s="10"/>
      <c r="FTY269" s="10"/>
      <c r="FTZ269" s="10"/>
      <c r="FUA269" s="10"/>
      <c r="FUB269" s="10"/>
      <c r="FUC269" s="10"/>
      <c r="FUD269" s="10"/>
      <c r="FUE269" s="10"/>
      <c r="FUF269" s="10"/>
      <c r="FUG269" s="10"/>
      <c r="FUH269" s="10"/>
      <c r="FUI269" s="10"/>
      <c r="FUJ269" s="10"/>
      <c r="FUK269" s="10"/>
      <c r="FUL269" s="10"/>
      <c r="FUM269" s="10"/>
      <c r="FUN269" s="10"/>
      <c r="FUO269" s="10"/>
      <c r="FUP269" s="10"/>
      <c r="FUQ269" s="10"/>
      <c r="FUR269" s="10"/>
      <c r="FUS269" s="10"/>
      <c r="FUT269" s="10"/>
      <c r="FUU269" s="10"/>
      <c r="FUV269" s="10"/>
      <c r="FUW269" s="10"/>
      <c r="FUX269" s="10"/>
      <c r="FUY269" s="10"/>
      <c r="FUZ269" s="10"/>
      <c r="FVA269" s="10"/>
      <c r="FVB269" s="10"/>
      <c r="FVC269" s="10"/>
      <c r="FVD269" s="10"/>
      <c r="FVE269" s="10"/>
      <c r="FVF269" s="10"/>
      <c r="FVG269" s="10"/>
      <c r="FVH269" s="10"/>
      <c r="FVI269" s="10"/>
      <c r="FVJ269" s="10"/>
      <c r="FVK269" s="10"/>
      <c r="FVL269" s="10"/>
      <c r="FVM269" s="10"/>
      <c r="FVN269" s="10"/>
      <c r="FVO269" s="10"/>
      <c r="FVP269" s="10"/>
      <c r="FVQ269" s="10"/>
      <c r="FVR269" s="10"/>
      <c r="FVS269" s="10"/>
      <c r="FVT269" s="10"/>
      <c r="FVU269" s="10"/>
      <c r="FVV269" s="10"/>
      <c r="FVW269" s="10"/>
      <c r="FVX269" s="10"/>
      <c r="FVY269" s="10"/>
      <c r="FVZ269" s="10"/>
      <c r="FWA269" s="10"/>
      <c r="FWB269" s="10"/>
      <c r="FWC269" s="10"/>
      <c r="FWD269" s="10"/>
      <c r="FWE269" s="10"/>
      <c r="FWF269" s="10"/>
      <c r="FWG269" s="10"/>
      <c r="FWH269" s="10"/>
      <c r="FWI269" s="10"/>
      <c r="GIL269" s="306"/>
      <c r="GIM269" s="306"/>
      <c r="GIN269" s="572"/>
      <c r="GIO269" s="524"/>
      <c r="GIP269" s="301"/>
      <c r="GIQ269" s="577"/>
      <c r="GIR269" s="301"/>
      <c r="GIS269" s="301"/>
      <c r="GIT269" s="301"/>
      <c r="GIU269" s="301"/>
      <c r="GIV269" s="529"/>
      <c r="GIW269" s="529"/>
      <c r="GIX269" s="597"/>
      <c r="GIY269" s="598"/>
      <c r="GIZ269" s="426"/>
      <c r="GJA269" s="99"/>
      <c r="GJB269" s="548"/>
      <c r="GJC269" s="599"/>
      <c r="GJD269" s="544"/>
      <c r="GJE269" s="600"/>
      <c r="GJF269" s="437"/>
      <c r="GJG269" s="547"/>
      <c r="GJH269" s="547"/>
      <c r="GJI269" s="547"/>
      <c r="GJJ269" s="518"/>
      <c r="GJK269" s="544"/>
      <c r="GJL269" s="544"/>
      <c r="GJM269" s="544"/>
      <c r="GJN269" s="437"/>
      <c r="GJO269" s="547"/>
      <c r="GJP269" s="547"/>
      <c r="GJQ269" s="547"/>
      <c r="GJR269" s="596"/>
      <c r="GJS269" s="2"/>
      <c r="GJT269" s="2"/>
      <c r="GJU269" s="2"/>
      <c r="GJV269" s="2"/>
      <c r="GJW269" s="2"/>
      <c r="GJX269" s="2"/>
      <c r="GJY269" s="2"/>
      <c r="GJZ269" s="2"/>
      <c r="GKA269" s="2"/>
      <c r="GKB269" s="2"/>
      <c r="GKC269" s="2"/>
      <c r="GKD269" s="2"/>
      <c r="GKE269" s="2"/>
      <c r="GKF269" s="2"/>
      <c r="GKG269" s="2"/>
      <c r="GKH269" s="2"/>
      <c r="GKI269" s="2"/>
      <c r="GKJ269" s="2"/>
      <c r="GKK269" s="2"/>
      <c r="GKL269" s="2"/>
      <c r="GKM269" s="2"/>
      <c r="GKN269" s="2"/>
      <c r="GKO269" s="2"/>
      <c r="GKP269" s="2"/>
      <c r="GKQ269" s="2"/>
      <c r="GKR269" s="2"/>
      <c r="GKS269" s="2"/>
      <c r="GKT269" s="2"/>
      <c r="GKU269" s="2"/>
      <c r="GKV269" s="2"/>
      <c r="GKW269" s="2"/>
      <c r="GKX269" s="2"/>
      <c r="GKY269" s="2"/>
      <c r="GKZ269" s="2"/>
      <c r="GLA269" s="2"/>
      <c r="GLB269" s="2"/>
      <c r="GLC269" s="2"/>
      <c r="GLD269" s="2"/>
      <c r="GLE269" s="2"/>
      <c r="GLF269" s="2"/>
      <c r="GLG269" s="2"/>
      <c r="GLH269" s="2"/>
      <c r="GLI269" s="2"/>
      <c r="GLJ269" s="2"/>
      <c r="GLK269" s="2"/>
      <c r="GLL269" s="2"/>
      <c r="GLM269" s="2"/>
      <c r="GLN269" s="2"/>
      <c r="GLO269" s="2"/>
      <c r="GLP269" s="2"/>
      <c r="GLQ269" s="2"/>
      <c r="GLR269" s="2"/>
      <c r="GLS269" s="2"/>
      <c r="GLT269" s="2"/>
      <c r="GLU269" s="2"/>
      <c r="GLV269" s="2"/>
      <c r="GLW269" s="2"/>
      <c r="GLX269" s="2"/>
      <c r="GLY269" s="2"/>
      <c r="GLZ269" s="2"/>
      <c r="GMA269" s="2"/>
      <c r="GMB269" s="2"/>
      <c r="GMC269" s="2"/>
      <c r="GMD269" s="2"/>
      <c r="GME269" s="2"/>
      <c r="GMF269" s="2"/>
      <c r="GMG269" s="2"/>
      <c r="GMH269" s="2"/>
      <c r="GMI269" s="2"/>
      <c r="GMJ269" s="2"/>
      <c r="GMK269" s="2"/>
      <c r="GML269" s="2"/>
      <c r="GMM269" s="2"/>
      <c r="GMN269" s="2"/>
      <c r="GMO269" s="2"/>
      <c r="GMP269" s="10"/>
      <c r="GMQ269" s="10"/>
      <c r="GMR269" s="10"/>
      <c r="GMS269" s="10"/>
      <c r="GMT269" s="10"/>
      <c r="GMU269" s="10"/>
      <c r="GMV269" s="10"/>
      <c r="GMW269" s="10"/>
      <c r="GMX269" s="10"/>
      <c r="GMY269" s="10"/>
      <c r="GMZ269" s="10"/>
      <c r="GNA269" s="10"/>
      <c r="GNB269" s="10"/>
      <c r="GNC269" s="10"/>
      <c r="GND269" s="10"/>
      <c r="GNE269" s="10"/>
      <c r="GNF269" s="10"/>
      <c r="GNG269" s="10"/>
      <c r="GNH269" s="10"/>
      <c r="GNI269" s="10"/>
      <c r="GNJ269" s="10"/>
      <c r="GNK269" s="10"/>
      <c r="GNL269" s="10"/>
      <c r="GNM269" s="10"/>
      <c r="GNN269" s="10"/>
      <c r="GNO269" s="10"/>
      <c r="GNP269" s="10"/>
      <c r="GNQ269" s="10"/>
      <c r="GNR269" s="10"/>
      <c r="GNS269" s="10"/>
      <c r="GNT269" s="10"/>
      <c r="GNU269" s="10"/>
      <c r="GNV269" s="10"/>
      <c r="GNW269" s="10"/>
      <c r="GNX269" s="10"/>
      <c r="GNY269" s="10"/>
      <c r="GNZ269" s="10"/>
      <c r="GOA269" s="10"/>
      <c r="GOB269" s="10"/>
      <c r="GOC269" s="10"/>
      <c r="GOD269" s="10"/>
      <c r="GOE269" s="10"/>
      <c r="GOF269" s="10"/>
      <c r="GOG269" s="10"/>
      <c r="GOH269" s="10"/>
      <c r="GOI269" s="10"/>
      <c r="GOJ269" s="10"/>
      <c r="GOK269" s="10"/>
      <c r="GOL269" s="10"/>
      <c r="GOM269" s="10"/>
      <c r="GON269" s="10"/>
      <c r="GOO269" s="10"/>
      <c r="GOP269" s="10"/>
      <c r="GOQ269" s="10"/>
      <c r="GOR269" s="10"/>
      <c r="GOS269" s="10"/>
      <c r="GOT269" s="10"/>
      <c r="GOU269" s="10"/>
      <c r="GOV269" s="10"/>
      <c r="GOW269" s="10"/>
      <c r="GOX269" s="10"/>
      <c r="GOY269" s="10"/>
      <c r="GOZ269" s="10"/>
      <c r="GPA269" s="10"/>
      <c r="GPB269" s="10"/>
      <c r="GPC269" s="10"/>
      <c r="GPD269" s="10"/>
      <c r="GPE269" s="10"/>
      <c r="GPF269" s="10"/>
      <c r="GPG269" s="10"/>
      <c r="GPH269" s="10"/>
      <c r="GPI269" s="10"/>
      <c r="GPJ269" s="10"/>
      <c r="GPK269" s="10"/>
      <c r="GPL269" s="10"/>
      <c r="GPM269" s="10"/>
      <c r="GPN269" s="10"/>
      <c r="GPO269" s="10"/>
      <c r="GPP269" s="10"/>
      <c r="GPQ269" s="10"/>
      <c r="GPR269" s="10"/>
      <c r="GPS269" s="10"/>
      <c r="GPT269" s="10"/>
      <c r="GPU269" s="10"/>
      <c r="GPV269" s="10"/>
      <c r="GPW269" s="10"/>
      <c r="GPX269" s="10"/>
      <c r="GPY269" s="10"/>
      <c r="GPZ269" s="10"/>
      <c r="GQA269" s="10"/>
      <c r="GQB269" s="10"/>
      <c r="GQC269" s="10"/>
      <c r="GQD269" s="10"/>
      <c r="GQE269" s="10"/>
      <c r="GQF269" s="10"/>
      <c r="GQG269" s="10"/>
      <c r="GQH269" s="10"/>
      <c r="GQI269" s="10"/>
      <c r="GQJ269" s="10"/>
      <c r="GQK269" s="10"/>
      <c r="GQL269" s="10"/>
      <c r="GQM269" s="10"/>
      <c r="GQN269" s="10"/>
      <c r="GQO269" s="10"/>
      <c r="GQP269" s="10"/>
      <c r="GQQ269" s="10"/>
      <c r="GQR269" s="10"/>
      <c r="GQS269" s="10"/>
      <c r="GQT269" s="10"/>
      <c r="GQU269" s="10"/>
      <c r="GQV269" s="10"/>
      <c r="GQW269" s="10"/>
      <c r="GQX269" s="10"/>
      <c r="GQY269" s="10"/>
      <c r="GQZ269" s="10"/>
      <c r="GRA269" s="10"/>
      <c r="GRB269" s="10"/>
      <c r="GRC269" s="10"/>
      <c r="GRD269" s="10"/>
      <c r="GRE269" s="10"/>
      <c r="GRF269" s="10"/>
      <c r="GRG269" s="10"/>
      <c r="GRH269" s="10"/>
      <c r="GRI269" s="10"/>
      <c r="GRJ269" s="10"/>
      <c r="GRK269" s="10"/>
      <c r="GRL269" s="10"/>
      <c r="GRM269" s="10"/>
      <c r="GRN269" s="10"/>
      <c r="GRO269" s="10"/>
      <c r="GRP269" s="10"/>
      <c r="HDS269" s="306"/>
      <c r="HDT269" s="306"/>
      <c r="HDU269" s="572"/>
      <c r="HDV269" s="524"/>
      <c r="HDW269" s="301"/>
      <c r="HDX269" s="577"/>
      <c r="HDY269" s="301"/>
      <c r="HDZ269" s="301"/>
      <c r="HEA269" s="301"/>
      <c r="HEB269" s="301"/>
      <c r="HEC269" s="529"/>
      <c r="HED269" s="529"/>
      <c r="HEE269" s="597"/>
      <c r="HEF269" s="598"/>
      <c r="HEG269" s="426"/>
      <c r="HEH269" s="99"/>
      <c r="HEI269" s="548"/>
      <c r="HEJ269" s="599"/>
      <c r="HEK269" s="544"/>
      <c r="HEL269" s="600"/>
      <c r="HEM269" s="437"/>
      <c r="HEN269" s="547"/>
      <c r="HEO269" s="547"/>
      <c r="HEP269" s="547"/>
      <c r="HEQ269" s="518"/>
      <c r="HER269" s="544"/>
      <c r="HES269" s="544"/>
      <c r="HET269" s="544"/>
      <c r="HEU269" s="437"/>
      <c r="HEV269" s="547"/>
      <c r="HEW269" s="547"/>
      <c r="HEX269" s="547"/>
      <c r="HEY269" s="596"/>
      <c r="HEZ269" s="2"/>
      <c r="HFA269" s="2"/>
      <c r="HFB269" s="2"/>
      <c r="HFC269" s="2"/>
      <c r="HFD269" s="2"/>
      <c r="HFE269" s="2"/>
      <c r="HFF269" s="2"/>
      <c r="HFG269" s="2"/>
      <c r="HFH269" s="2"/>
      <c r="HFI269" s="2"/>
      <c r="HFJ269" s="2"/>
      <c r="HFK269" s="2"/>
      <c r="HFL269" s="2"/>
      <c r="HFM269" s="2"/>
      <c r="HFN269" s="2"/>
      <c r="HFO269" s="2"/>
      <c r="HFP269" s="2"/>
      <c r="HFQ269" s="2"/>
      <c r="HFR269" s="2"/>
      <c r="HFS269" s="2"/>
      <c r="HFT269" s="2"/>
      <c r="HFU269" s="2"/>
      <c r="HFV269" s="2"/>
      <c r="HFW269" s="2"/>
      <c r="HFX269" s="2"/>
      <c r="HFY269" s="2"/>
      <c r="HFZ269" s="2"/>
      <c r="HGA269" s="2"/>
      <c r="HGB269" s="2"/>
      <c r="HGC269" s="2"/>
      <c r="HGD269" s="2"/>
      <c r="HGE269" s="2"/>
      <c r="HGF269" s="2"/>
      <c r="HGG269" s="2"/>
      <c r="HGH269" s="2"/>
      <c r="HGI269" s="2"/>
      <c r="HGJ269" s="2"/>
      <c r="HGK269" s="2"/>
      <c r="HGL269" s="2"/>
      <c r="HGM269" s="2"/>
      <c r="HGN269" s="2"/>
      <c r="HGO269" s="2"/>
      <c r="HGP269" s="2"/>
      <c r="HGQ269" s="2"/>
      <c r="HGR269" s="2"/>
      <c r="HGS269" s="2"/>
      <c r="HGT269" s="2"/>
      <c r="HGU269" s="2"/>
      <c r="HGV269" s="2"/>
      <c r="HGW269" s="2"/>
      <c r="HGX269" s="2"/>
      <c r="HGY269" s="2"/>
      <c r="HGZ269" s="2"/>
      <c r="HHA269" s="2"/>
      <c r="HHB269" s="2"/>
      <c r="HHC269" s="2"/>
      <c r="HHD269" s="2"/>
      <c r="HHE269" s="2"/>
      <c r="HHF269" s="2"/>
      <c r="HHG269" s="2"/>
      <c r="HHH269" s="2"/>
      <c r="HHI269" s="2"/>
      <c r="HHJ269" s="2"/>
      <c r="HHK269" s="2"/>
      <c r="HHL269" s="2"/>
      <c r="HHM269" s="2"/>
      <c r="HHN269" s="2"/>
      <c r="HHO269" s="2"/>
      <c r="HHP269" s="2"/>
      <c r="HHQ269" s="2"/>
      <c r="HHR269" s="2"/>
      <c r="HHS269" s="2"/>
      <c r="HHT269" s="2"/>
      <c r="HHU269" s="2"/>
      <c r="HHV269" s="2"/>
      <c r="HHW269" s="10"/>
      <c r="HHX269" s="10"/>
      <c r="HHY269" s="10"/>
      <c r="HHZ269" s="10"/>
      <c r="HIA269" s="10"/>
      <c r="HIB269" s="10"/>
      <c r="HIC269" s="10"/>
      <c r="HID269" s="10"/>
      <c r="HIE269" s="10"/>
      <c r="HIF269" s="10"/>
      <c r="HIG269" s="10"/>
      <c r="HIH269" s="10"/>
      <c r="HII269" s="10"/>
      <c r="HIJ269" s="10"/>
      <c r="HIK269" s="10"/>
      <c r="HIL269" s="10"/>
      <c r="HIM269" s="10"/>
      <c r="HIN269" s="10"/>
      <c r="HIO269" s="10"/>
      <c r="HIP269" s="10"/>
      <c r="HIQ269" s="10"/>
      <c r="HIR269" s="10"/>
      <c r="HIS269" s="10"/>
      <c r="HIT269" s="10"/>
      <c r="HIU269" s="10"/>
      <c r="HIV269" s="10"/>
      <c r="HIW269" s="10"/>
      <c r="HIX269" s="10"/>
      <c r="HIY269" s="10"/>
      <c r="HIZ269" s="10"/>
      <c r="HJA269" s="10"/>
      <c r="HJB269" s="10"/>
      <c r="HJC269" s="10"/>
      <c r="HJD269" s="10"/>
      <c r="HJE269" s="10"/>
      <c r="HJF269" s="10"/>
      <c r="HJG269" s="10"/>
      <c r="HJH269" s="10"/>
      <c r="HJI269" s="10"/>
      <c r="HJJ269" s="10"/>
      <c r="HJK269" s="10"/>
      <c r="HJL269" s="10"/>
      <c r="HJM269" s="10"/>
      <c r="HJN269" s="10"/>
      <c r="HJO269" s="10"/>
      <c r="HJP269" s="10"/>
      <c r="HJQ269" s="10"/>
      <c r="HJR269" s="10"/>
      <c r="HJS269" s="10"/>
      <c r="HJT269" s="10"/>
      <c r="HJU269" s="10"/>
      <c r="HJV269" s="10"/>
      <c r="HJW269" s="10"/>
      <c r="HJX269" s="10"/>
      <c r="HJY269" s="10"/>
      <c r="HJZ269" s="10"/>
      <c r="HKA269" s="10"/>
      <c r="HKB269" s="10"/>
      <c r="HKC269" s="10"/>
      <c r="HKD269" s="10"/>
      <c r="HKE269" s="10"/>
      <c r="HKF269" s="10"/>
      <c r="HKG269" s="10"/>
      <c r="HKH269" s="10"/>
      <c r="HKI269" s="10"/>
      <c r="HKJ269" s="10"/>
      <c r="HKK269" s="10"/>
      <c r="HKL269" s="10"/>
      <c r="HKM269" s="10"/>
      <c r="HKN269" s="10"/>
      <c r="HKO269" s="10"/>
      <c r="HKP269" s="10"/>
      <c r="HKQ269" s="10"/>
      <c r="HKR269" s="10"/>
      <c r="HKS269" s="10"/>
      <c r="HKT269" s="10"/>
      <c r="HKU269" s="10"/>
      <c r="HKV269" s="10"/>
      <c r="HKW269" s="10"/>
      <c r="HKX269" s="10"/>
      <c r="HKY269" s="10"/>
      <c r="HKZ269" s="10"/>
      <c r="HLA269" s="10"/>
      <c r="HLB269" s="10"/>
      <c r="HLC269" s="10"/>
      <c r="HLD269" s="10"/>
      <c r="HLE269" s="10"/>
      <c r="HLF269" s="10"/>
      <c r="HLG269" s="10"/>
      <c r="HLH269" s="10"/>
      <c r="HLI269" s="10"/>
      <c r="HLJ269" s="10"/>
      <c r="HLK269" s="10"/>
      <c r="HLL269" s="10"/>
      <c r="HLM269" s="10"/>
      <c r="HLN269" s="10"/>
      <c r="HLO269" s="10"/>
      <c r="HLP269" s="10"/>
      <c r="HLQ269" s="10"/>
      <c r="HLR269" s="10"/>
      <c r="HLS269" s="10"/>
      <c r="HLT269" s="10"/>
      <c r="HLU269" s="10"/>
      <c r="HLV269" s="10"/>
      <c r="HLW269" s="10"/>
      <c r="HLX269" s="10"/>
      <c r="HLY269" s="10"/>
      <c r="HLZ269" s="10"/>
      <c r="HMA269" s="10"/>
      <c r="HMB269" s="10"/>
      <c r="HMC269" s="10"/>
      <c r="HMD269" s="10"/>
      <c r="HME269" s="10"/>
      <c r="HMF269" s="10"/>
      <c r="HMG269" s="10"/>
      <c r="HMH269" s="10"/>
      <c r="HMI269" s="10"/>
      <c r="HMJ269" s="10"/>
      <c r="HMK269" s="10"/>
      <c r="HML269" s="10"/>
      <c r="HMM269" s="10"/>
      <c r="HMN269" s="10"/>
      <c r="HMO269" s="10"/>
      <c r="HMP269" s="10"/>
      <c r="HMQ269" s="10"/>
      <c r="HMR269" s="10"/>
      <c r="HMS269" s="10"/>
      <c r="HMT269" s="10"/>
      <c r="HMU269" s="10"/>
      <c r="HMV269" s="10"/>
      <c r="HMW269" s="10"/>
      <c r="HYZ269" s="306"/>
      <c r="HZA269" s="306"/>
      <c r="HZB269" s="572"/>
      <c r="HZC269" s="524"/>
      <c r="HZD269" s="301"/>
      <c r="HZE269" s="577"/>
      <c r="HZF269" s="301"/>
      <c r="HZG269" s="301"/>
      <c r="HZH269" s="301"/>
      <c r="HZI269" s="301"/>
      <c r="HZJ269" s="529"/>
      <c r="HZK269" s="529"/>
      <c r="HZL269" s="597"/>
      <c r="HZM269" s="598"/>
      <c r="HZN269" s="426"/>
      <c r="HZO269" s="99"/>
      <c r="HZP269" s="548"/>
      <c r="HZQ269" s="599"/>
      <c r="HZR269" s="544"/>
      <c r="HZS269" s="600"/>
      <c r="HZT269" s="437"/>
      <c r="HZU269" s="547"/>
      <c r="HZV269" s="547"/>
      <c r="HZW269" s="547"/>
      <c r="HZX269" s="518"/>
      <c r="HZY269" s="544"/>
      <c r="HZZ269" s="544"/>
      <c r="IAA269" s="544"/>
      <c r="IAB269" s="437"/>
      <c r="IAC269" s="547"/>
      <c r="IAD269" s="547"/>
      <c r="IAE269" s="547"/>
      <c r="IAF269" s="596"/>
      <c r="IAG269" s="2"/>
      <c r="IAH269" s="2"/>
      <c r="IAI269" s="2"/>
      <c r="IAJ269" s="2"/>
      <c r="IAK269" s="2"/>
      <c r="IAL269" s="2"/>
      <c r="IAM269" s="2"/>
      <c r="IAN269" s="2"/>
      <c r="IAO269" s="2"/>
      <c r="IAP269" s="2"/>
      <c r="IAQ269" s="2"/>
      <c r="IAR269" s="2"/>
      <c r="IAS269" s="2"/>
      <c r="IAT269" s="2"/>
      <c r="IAU269" s="2"/>
      <c r="IAV269" s="2"/>
      <c r="IAW269" s="2"/>
      <c r="IAX269" s="2"/>
      <c r="IAY269" s="2"/>
      <c r="IAZ269" s="2"/>
      <c r="IBA269" s="2"/>
      <c r="IBB269" s="2"/>
      <c r="IBC269" s="2"/>
      <c r="IBD269" s="2"/>
      <c r="IBE269" s="2"/>
      <c r="IBF269" s="2"/>
      <c r="IBG269" s="2"/>
      <c r="IBH269" s="2"/>
      <c r="IBI269" s="2"/>
      <c r="IBJ269" s="2"/>
      <c r="IBK269" s="2"/>
      <c r="IBL269" s="2"/>
      <c r="IBM269" s="2"/>
      <c r="IBN269" s="2"/>
      <c r="IBO269" s="2"/>
      <c r="IBP269" s="2"/>
      <c r="IBQ269" s="2"/>
      <c r="IBR269" s="2"/>
      <c r="IBS269" s="2"/>
      <c r="IBT269" s="2"/>
      <c r="IBU269" s="2"/>
      <c r="IBV269" s="2"/>
      <c r="IBW269" s="2"/>
      <c r="IBX269" s="2"/>
      <c r="IBY269" s="2"/>
      <c r="IBZ269" s="2"/>
      <c r="ICA269" s="2"/>
      <c r="ICB269" s="2"/>
      <c r="ICC269" s="2"/>
      <c r="ICD269" s="2"/>
      <c r="ICE269" s="2"/>
      <c r="ICF269" s="2"/>
      <c r="ICG269" s="2"/>
      <c r="ICH269" s="2"/>
      <c r="ICI269" s="2"/>
      <c r="ICJ269" s="2"/>
      <c r="ICK269" s="2"/>
      <c r="ICL269" s="2"/>
      <c r="ICM269" s="2"/>
      <c r="ICN269" s="2"/>
      <c r="ICO269" s="2"/>
      <c r="ICP269" s="2"/>
      <c r="ICQ269" s="2"/>
      <c r="ICR269" s="2"/>
      <c r="ICS269" s="2"/>
      <c r="ICT269" s="2"/>
      <c r="ICU269" s="2"/>
      <c r="ICV269" s="2"/>
      <c r="ICW269" s="2"/>
      <c r="ICX269" s="2"/>
      <c r="ICY269" s="2"/>
      <c r="ICZ269" s="2"/>
      <c r="IDA269" s="2"/>
      <c r="IDB269" s="2"/>
      <c r="IDC269" s="2"/>
      <c r="IDD269" s="10"/>
      <c r="IDE269" s="10"/>
      <c r="IDF269" s="10"/>
      <c r="IDG269" s="10"/>
      <c r="IDH269" s="10"/>
      <c r="IDI269" s="10"/>
      <c r="IDJ269" s="10"/>
      <c r="IDK269" s="10"/>
      <c r="IDL269" s="10"/>
      <c r="IDM269" s="10"/>
      <c r="IDN269" s="10"/>
      <c r="IDO269" s="10"/>
      <c r="IDP269" s="10"/>
      <c r="IDQ269" s="10"/>
      <c r="IDR269" s="10"/>
      <c r="IDS269" s="10"/>
      <c r="IDT269" s="10"/>
      <c r="IDU269" s="10"/>
      <c r="IDV269" s="10"/>
      <c r="IDW269" s="10"/>
      <c r="IDX269" s="10"/>
      <c r="IDY269" s="10"/>
      <c r="IDZ269" s="10"/>
      <c r="IEA269" s="10"/>
      <c r="IEB269" s="10"/>
      <c r="IEC269" s="10"/>
      <c r="IED269" s="10"/>
      <c r="IEE269" s="10"/>
      <c r="IEF269" s="10"/>
      <c r="IEG269" s="10"/>
      <c r="IEH269" s="10"/>
      <c r="IEI269" s="10"/>
      <c r="IEJ269" s="10"/>
      <c r="IEK269" s="10"/>
      <c r="IEL269" s="10"/>
      <c r="IEM269" s="10"/>
      <c r="IEN269" s="10"/>
      <c r="IEO269" s="10"/>
      <c r="IEP269" s="10"/>
      <c r="IEQ269" s="10"/>
      <c r="IER269" s="10"/>
      <c r="IES269" s="10"/>
      <c r="IET269" s="10"/>
      <c r="IEU269" s="10"/>
      <c r="IEV269" s="10"/>
      <c r="IEW269" s="10"/>
      <c r="IEX269" s="10"/>
      <c r="IEY269" s="10"/>
      <c r="IEZ269" s="10"/>
      <c r="IFA269" s="10"/>
      <c r="IFB269" s="10"/>
      <c r="IFC269" s="10"/>
      <c r="IFD269" s="10"/>
      <c r="IFE269" s="10"/>
      <c r="IFF269" s="10"/>
      <c r="IFG269" s="10"/>
      <c r="IFH269" s="10"/>
      <c r="IFI269" s="10"/>
      <c r="IFJ269" s="10"/>
      <c r="IFK269" s="10"/>
      <c r="IFL269" s="10"/>
      <c r="IFM269" s="10"/>
      <c r="IFN269" s="10"/>
      <c r="IFO269" s="10"/>
      <c r="IFP269" s="10"/>
      <c r="IFQ269" s="10"/>
      <c r="IFR269" s="10"/>
      <c r="IFS269" s="10"/>
      <c r="IFT269" s="10"/>
      <c r="IFU269" s="10"/>
      <c r="IFV269" s="10"/>
      <c r="IFW269" s="10"/>
      <c r="IFX269" s="10"/>
      <c r="IFY269" s="10"/>
      <c r="IFZ269" s="10"/>
      <c r="IGA269" s="10"/>
      <c r="IGB269" s="10"/>
      <c r="IGC269" s="10"/>
      <c r="IGD269" s="10"/>
      <c r="IGE269" s="10"/>
      <c r="IGF269" s="10"/>
      <c r="IGG269" s="10"/>
      <c r="IGH269" s="10"/>
      <c r="IGI269" s="10"/>
      <c r="IGJ269" s="10"/>
      <c r="IGK269" s="10"/>
      <c r="IGL269" s="10"/>
      <c r="IGM269" s="10"/>
      <c r="IGN269" s="10"/>
      <c r="IGO269" s="10"/>
      <c r="IGP269" s="10"/>
      <c r="IGQ269" s="10"/>
      <c r="IGR269" s="10"/>
      <c r="IGS269" s="10"/>
      <c r="IGT269" s="10"/>
      <c r="IGU269" s="10"/>
      <c r="IGV269" s="10"/>
      <c r="IGW269" s="10"/>
      <c r="IGX269" s="10"/>
      <c r="IGY269" s="10"/>
      <c r="IGZ269" s="10"/>
      <c r="IHA269" s="10"/>
      <c r="IHB269" s="10"/>
      <c r="IHC269" s="10"/>
      <c r="IHD269" s="10"/>
      <c r="IHE269" s="10"/>
      <c r="IHF269" s="10"/>
      <c r="IHG269" s="10"/>
      <c r="IHH269" s="10"/>
      <c r="IHI269" s="10"/>
      <c r="IHJ269" s="10"/>
      <c r="IHK269" s="10"/>
      <c r="IHL269" s="10"/>
      <c r="IHM269" s="10"/>
      <c r="IHN269" s="10"/>
      <c r="IHO269" s="10"/>
      <c r="IHP269" s="10"/>
      <c r="IHQ269" s="10"/>
      <c r="IHR269" s="10"/>
      <c r="IHS269" s="10"/>
      <c r="IHT269" s="10"/>
      <c r="IHU269" s="10"/>
      <c r="IHV269" s="10"/>
      <c r="IHW269" s="10"/>
      <c r="IHX269" s="10"/>
      <c r="IHY269" s="10"/>
      <c r="IHZ269" s="10"/>
      <c r="IIA269" s="10"/>
      <c r="IIB269" s="10"/>
      <c r="IIC269" s="10"/>
      <c r="IID269" s="10"/>
      <c r="IUG269" s="306"/>
      <c r="IUH269" s="306"/>
      <c r="IUI269" s="572"/>
      <c r="IUJ269" s="524"/>
      <c r="IUK269" s="301"/>
      <c r="IUL269" s="577"/>
      <c r="IUM269" s="301"/>
      <c r="IUN269" s="301"/>
      <c r="IUO269" s="301"/>
      <c r="IUP269" s="301"/>
      <c r="IUQ269" s="529"/>
      <c r="IUR269" s="529"/>
      <c r="IUS269" s="597"/>
      <c r="IUT269" s="598"/>
      <c r="IUU269" s="426"/>
      <c r="IUV269" s="99"/>
      <c r="IUW269" s="548"/>
      <c r="IUX269" s="599"/>
      <c r="IUY269" s="544"/>
      <c r="IUZ269" s="600"/>
      <c r="IVA269" s="437"/>
      <c r="IVB269" s="547"/>
      <c r="IVC269" s="547"/>
      <c r="IVD269" s="547"/>
      <c r="IVE269" s="518"/>
      <c r="IVF269" s="544"/>
      <c r="IVG269" s="544"/>
      <c r="IVH269" s="544"/>
      <c r="IVI269" s="437"/>
      <c r="IVJ269" s="547"/>
      <c r="IVK269" s="547"/>
      <c r="IVL269" s="547"/>
      <c r="IVM269" s="596"/>
      <c r="IVN269" s="2"/>
      <c r="IVO269" s="2"/>
      <c r="IVP269" s="2"/>
      <c r="IVQ269" s="2"/>
      <c r="IVR269" s="2"/>
      <c r="IVS269" s="2"/>
      <c r="IVT269" s="2"/>
      <c r="IVU269" s="2"/>
      <c r="IVV269" s="2"/>
      <c r="IVW269" s="2"/>
      <c r="IVX269" s="2"/>
      <c r="IVY269" s="2"/>
      <c r="IVZ269" s="2"/>
      <c r="IWA269" s="2"/>
      <c r="IWB269" s="2"/>
      <c r="IWC269" s="2"/>
      <c r="IWD269" s="2"/>
      <c r="IWE269" s="2"/>
      <c r="IWF269" s="2"/>
      <c r="IWG269" s="2"/>
      <c r="IWH269" s="2"/>
      <c r="IWI269" s="2"/>
      <c r="IWJ269" s="2"/>
      <c r="IWK269" s="2"/>
      <c r="IWL269" s="2"/>
      <c r="IWM269" s="2"/>
      <c r="IWN269" s="2"/>
      <c r="IWO269" s="2"/>
      <c r="IWP269" s="2"/>
      <c r="IWQ269" s="2"/>
      <c r="IWR269" s="2"/>
      <c r="IWS269" s="2"/>
      <c r="IWT269" s="2"/>
      <c r="IWU269" s="2"/>
      <c r="IWV269" s="2"/>
      <c r="IWW269" s="2"/>
      <c r="IWX269" s="2"/>
      <c r="IWY269" s="2"/>
      <c r="IWZ269" s="2"/>
      <c r="IXA269" s="2"/>
      <c r="IXB269" s="2"/>
      <c r="IXC269" s="2"/>
      <c r="IXD269" s="2"/>
      <c r="IXE269" s="2"/>
      <c r="IXF269" s="2"/>
      <c r="IXG269" s="2"/>
      <c r="IXH269" s="2"/>
      <c r="IXI269" s="2"/>
      <c r="IXJ269" s="2"/>
      <c r="IXK269" s="2"/>
      <c r="IXL269" s="2"/>
      <c r="IXM269" s="2"/>
      <c r="IXN269" s="2"/>
      <c r="IXO269" s="2"/>
      <c r="IXP269" s="2"/>
      <c r="IXQ269" s="2"/>
      <c r="IXR269" s="2"/>
      <c r="IXS269" s="2"/>
      <c r="IXT269" s="2"/>
      <c r="IXU269" s="2"/>
      <c r="IXV269" s="2"/>
      <c r="IXW269" s="2"/>
      <c r="IXX269" s="2"/>
      <c r="IXY269" s="2"/>
      <c r="IXZ269" s="2"/>
      <c r="IYA269" s="2"/>
      <c r="IYB269" s="2"/>
      <c r="IYC269" s="2"/>
      <c r="IYD269" s="2"/>
      <c r="IYE269" s="2"/>
      <c r="IYF269" s="2"/>
      <c r="IYG269" s="2"/>
      <c r="IYH269" s="2"/>
      <c r="IYI269" s="2"/>
      <c r="IYJ269" s="2"/>
      <c r="IYK269" s="10"/>
      <c r="IYL269" s="10"/>
      <c r="IYM269" s="10"/>
      <c r="IYN269" s="10"/>
      <c r="IYO269" s="10"/>
      <c r="IYP269" s="10"/>
      <c r="IYQ269" s="10"/>
      <c r="IYR269" s="10"/>
      <c r="IYS269" s="10"/>
      <c r="IYT269" s="10"/>
      <c r="IYU269" s="10"/>
      <c r="IYV269" s="10"/>
      <c r="IYW269" s="10"/>
      <c r="IYX269" s="10"/>
      <c r="IYY269" s="10"/>
      <c r="IYZ269" s="10"/>
      <c r="IZA269" s="10"/>
      <c r="IZB269" s="10"/>
      <c r="IZC269" s="10"/>
      <c r="IZD269" s="10"/>
      <c r="IZE269" s="10"/>
      <c r="IZF269" s="10"/>
      <c r="IZG269" s="10"/>
      <c r="IZH269" s="10"/>
      <c r="IZI269" s="10"/>
      <c r="IZJ269" s="10"/>
      <c r="IZK269" s="10"/>
      <c r="IZL269" s="10"/>
      <c r="IZM269" s="10"/>
      <c r="IZN269" s="10"/>
      <c r="IZO269" s="10"/>
      <c r="IZP269" s="10"/>
      <c r="IZQ269" s="10"/>
      <c r="IZR269" s="10"/>
      <c r="IZS269" s="10"/>
      <c r="IZT269" s="10"/>
      <c r="IZU269" s="10"/>
      <c r="IZV269" s="10"/>
      <c r="IZW269" s="10"/>
      <c r="IZX269" s="10"/>
      <c r="IZY269" s="10"/>
      <c r="IZZ269" s="10"/>
      <c r="JAA269" s="10"/>
      <c r="JAB269" s="10"/>
      <c r="JAC269" s="10"/>
      <c r="JAD269" s="10"/>
      <c r="JAE269" s="10"/>
      <c r="JAF269" s="10"/>
      <c r="JAG269" s="10"/>
      <c r="JAH269" s="10"/>
      <c r="JAI269" s="10"/>
      <c r="JAJ269" s="10"/>
      <c r="JAK269" s="10"/>
      <c r="JAL269" s="10"/>
      <c r="JAM269" s="10"/>
      <c r="JAN269" s="10"/>
      <c r="JAO269" s="10"/>
      <c r="JAP269" s="10"/>
      <c r="JAQ269" s="10"/>
      <c r="JAR269" s="10"/>
      <c r="JAS269" s="10"/>
      <c r="JAT269" s="10"/>
      <c r="JAU269" s="10"/>
      <c r="JAV269" s="10"/>
      <c r="JAW269" s="10"/>
      <c r="JAX269" s="10"/>
      <c r="JAY269" s="10"/>
      <c r="JAZ269" s="10"/>
      <c r="JBA269" s="10"/>
      <c r="JBB269" s="10"/>
      <c r="JBC269" s="10"/>
      <c r="JBD269" s="10"/>
      <c r="JBE269" s="10"/>
      <c r="JBF269" s="10"/>
      <c r="JBG269" s="10"/>
      <c r="JBH269" s="10"/>
      <c r="JBI269" s="10"/>
      <c r="JBJ269" s="10"/>
      <c r="JBK269" s="10"/>
      <c r="JBL269" s="10"/>
      <c r="JBM269" s="10"/>
      <c r="JBN269" s="10"/>
      <c r="JBO269" s="10"/>
      <c r="JBP269" s="10"/>
      <c r="JBQ269" s="10"/>
      <c r="JBR269" s="10"/>
      <c r="JBS269" s="10"/>
      <c r="JBT269" s="10"/>
      <c r="JBU269" s="10"/>
      <c r="JBV269" s="10"/>
      <c r="JBW269" s="10"/>
      <c r="JBX269" s="10"/>
      <c r="JBY269" s="10"/>
      <c r="JBZ269" s="10"/>
      <c r="JCA269" s="10"/>
      <c r="JCB269" s="10"/>
      <c r="JCC269" s="10"/>
      <c r="JCD269" s="10"/>
      <c r="JCE269" s="10"/>
      <c r="JCF269" s="10"/>
      <c r="JCG269" s="10"/>
      <c r="JCH269" s="10"/>
      <c r="JCI269" s="10"/>
      <c r="JCJ269" s="10"/>
      <c r="JCK269" s="10"/>
      <c r="JCL269" s="10"/>
      <c r="JCM269" s="10"/>
      <c r="JCN269" s="10"/>
      <c r="JCO269" s="10"/>
      <c r="JCP269" s="10"/>
      <c r="JCQ269" s="10"/>
      <c r="JCR269" s="10"/>
      <c r="JCS269" s="10"/>
      <c r="JCT269" s="10"/>
      <c r="JCU269" s="10"/>
      <c r="JCV269" s="10"/>
      <c r="JCW269" s="10"/>
      <c r="JCX269" s="10"/>
      <c r="JCY269" s="10"/>
      <c r="JCZ269" s="10"/>
      <c r="JDA269" s="10"/>
      <c r="JDB269" s="10"/>
      <c r="JDC269" s="10"/>
      <c r="JDD269" s="10"/>
      <c r="JDE269" s="10"/>
      <c r="JDF269" s="10"/>
      <c r="JDG269" s="10"/>
      <c r="JDH269" s="10"/>
      <c r="JDI269" s="10"/>
      <c r="JDJ269" s="10"/>
      <c r="JDK269" s="10"/>
      <c r="JPN269" s="306"/>
      <c r="JPO269" s="306"/>
      <c r="JPP269" s="572"/>
      <c r="JPQ269" s="524"/>
      <c r="JPR269" s="301"/>
      <c r="JPS269" s="577"/>
      <c r="JPT269" s="301"/>
      <c r="JPU269" s="301"/>
      <c r="JPV269" s="301"/>
      <c r="JPW269" s="301"/>
      <c r="JPX269" s="529"/>
      <c r="JPY269" s="529"/>
      <c r="JPZ269" s="597"/>
      <c r="JQA269" s="598"/>
      <c r="JQB269" s="426"/>
      <c r="JQC269" s="99"/>
      <c r="JQD269" s="548"/>
      <c r="JQE269" s="599"/>
      <c r="JQF269" s="544"/>
      <c r="JQG269" s="600"/>
      <c r="JQH269" s="437"/>
      <c r="JQI269" s="547"/>
      <c r="JQJ269" s="547"/>
      <c r="JQK269" s="547"/>
      <c r="JQL269" s="518"/>
      <c r="JQM269" s="544"/>
      <c r="JQN269" s="544"/>
      <c r="JQO269" s="544"/>
      <c r="JQP269" s="437"/>
      <c r="JQQ269" s="547"/>
      <c r="JQR269" s="547"/>
      <c r="JQS269" s="547"/>
      <c r="JQT269" s="596"/>
      <c r="JQU269" s="2"/>
      <c r="JQV269" s="2"/>
      <c r="JQW269" s="2"/>
      <c r="JQX269" s="2"/>
      <c r="JQY269" s="2"/>
      <c r="JQZ269" s="2"/>
      <c r="JRA269" s="2"/>
      <c r="JRB269" s="2"/>
      <c r="JRC269" s="2"/>
      <c r="JRD269" s="2"/>
      <c r="JRE269" s="2"/>
      <c r="JRF269" s="2"/>
      <c r="JRG269" s="2"/>
      <c r="JRH269" s="2"/>
      <c r="JRI269" s="2"/>
      <c r="JRJ269" s="2"/>
      <c r="JRK269" s="2"/>
      <c r="JRL269" s="2"/>
      <c r="JRM269" s="2"/>
      <c r="JRN269" s="2"/>
      <c r="JRO269" s="2"/>
      <c r="JRP269" s="2"/>
      <c r="JRQ269" s="2"/>
      <c r="JRR269" s="2"/>
      <c r="JRS269" s="2"/>
      <c r="JRT269" s="2"/>
      <c r="JRU269" s="2"/>
      <c r="JRV269" s="2"/>
      <c r="JRW269" s="2"/>
      <c r="JRX269" s="2"/>
      <c r="JRY269" s="2"/>
      <c r="JRZ269" s="2"/>
      <c r="JSA269" s="2"/>
      <c r="JSB269" s="2"/>
      <c r="JSC269" s="2"/>
      <c r="JSD269" s="2"/>
      <c r="JSE269" s="2"/>
      <c r="JSF269" s="2"/>
      <c r="JSG269" s="2"/>
      <c r="JSH269" s="2"/>
      <c r="JSI269" s="2"/>
      <c r="JSJ269" s="2"/>
      <c r="JSK269" s="2"/>
      <c r="JSL269" s="2"/>
      <c r="JSM269" s="2"/>
      <c r="JSN269" s="2"/>
      <c r="JSO269" s="2"/>
      <c r="JSP269" s="2"/>
      <c r="JSQ269" s="2"/>
      <c r="JSR269" s="2"/>
      <c r="JSS269" s="2"/>
      <c r="JST269" s="2"/>
      <c r="JSU269" s="2"/>
      <c r="JSV269" s="2"/>
      <c r="JSW269" s="2"/>
      <c r="JSX269" s="2"/>
      <c r="JSY269" s="2"/>
      <c r="JSZ269" s="2"/>
      <c r="JTA269" s="2"/>
      <c r="JTB269" s="2"/>
      <c r="JTC269" s="2"/>
      <c r="JTD269" s="2"/>
      <c r="JTE269" s="2"/>
      <c r="JTF269" s="2"/>
      <c r="JTG269" s="2"/>
      <c r="JTH269" s="2"/>
      <c r="JTI269" s="2"/>
      <c r="JTJ269" s="2"/>
      <c r="JTK269" s="2"/>
      <c r="JTL269" s="2"/>
      <c r="JTM269" s="2"/>
      <c r="JTN269" s="2"/>
      <c r="JTO269" s="2"/>
      <c r="JTP269" s="2"/>
      <c r="JTQ269" s="2"/>
      <c r="JTR269" s="10"/>
      <c r="JTS269" s="10"/>
      <c r="JTT269" s="10"/>
      <c r="JTU269" s="10"/>
      <c r="JTV269" s="10"/>
      <c r="JTW269" s="10"/>
      <c r="JTX269" s="10"/>
      <c r="JTY269" s="10"/>
      <c r="JTZ269" s="10"/>
      <c r="JUA269" s="10"/>
      <c r="JUB269" s="10"/>
      <c r="JUC269" s="10"/>
      <c r="JUD269" s="10"/>
      <c r="JUE269" s="10"/>
      <c r="JUF269" s="10"/>
      <c r="JUG269" s="10"/>
      <c r="JUH269" s="10"/>
      <c r="JUI269" s="10"/>
      <c r="JUJ269" s="10"/>
      <c r="JUK269" s="10"/>
      <c r="JUL269" s="10"/>
      <c r="JUM269" s="10"/>
      <c r="JUN269" s="10"/>
      <c r="JUO269" s="10"/>
      <c r="JUP269" s="10"/>
      <c r="JUQ269" s="10"/>
      <c r="JUR269" s="10"/>
      <c r="JUS269" s="10"/>
      <c r="JUT269" s="10"/>
      <c r="JUU269" s="10"/>
      <c r="JUV269" s="10"/>
      <c r="JUW269" s="10"/>
      <c r="JUX269" s="10"/>
      <c r="JUY269" s="10"/>
      <c r="JUZ269" s="10"/>
      <c r="JVA269" s="10"/>
      <c r="JVB269" s="10"/>
      <c r="JVC269" s="10"/>
      <c r="JVD269" s="10"/>
      <c r="JVE269" s="10"/>
      <c r="JVF269" s="10"/>
      <c r="JVG269" s="10"/>
      <c r="JVH269" s="10"/>
      <c r="JVI269" s="10"/>
      <c r="JVJ269" s="10"/>
      <c r="JVK269" s="10"/>
      <c r="JVL269" s="10"/>
      <c r="JVM269" s="10"/>
      <c r="JVN269" s="10"/>
      <c r="JVO269" s="10"/>
      <c r="JVP269" s="10"/>
      <c r="JVQ269" s="10"/>
      <c r="JVR269" s="10"/>
      <c r="JVS269" s="10"/>
      <c r="JVT269" s="10"/>
      <c r="JVU269" s="10"/>
      <c r="JVV269" s="10"/>
      <c r="JVW269" s="10"/>
      <c r="JVX269" s="10"/>
      <c r="JVY269" s="10"/>
      <c r="JVZ269" s="10"/>
      <c r="JWA269" s="10"/>
      <c r="JWB269" s="10"/>
      <c r="JWC269" s="10"/>
      <c r="JWD269" s="10"/>
      <c r="JWE269" s="10"/>
      <c r="JWF269" s="10"/>
      <c r="JWG269" s="10"/>
      <c r="JWH269" s="10"/>
      <c r="JWI269" s="10"/>
      <c r="JWJ269" s="10"/>
      <c r="JWK269" s="10"/>
      <c r="JWL269" s="10"/>
      <c r="JWM269" s="10"/>
      <c r="JWN269" s="10"/>
      <c r="JWO269" s="10"/>
      <c r="JWP269" s="10"/>
      <c r="JWQ269" s="10"/>
      <c r="JWR269" s="10"/>
      <c r="JWS269" s="10"/>
      <c r="JWT269" s="10"/>
      <c r="JWU269" s="10"/>
      <c r="JWV269" s="10"/>
      <c r="JWW269" s="10"/>
      <c r="JWX269" s="10"/>
      <c r="JWY269" s="10"/>
      <c r="JWZ269" s="10"/>
      <c r="JXA269" s="10"/>
      <c r="JXB269" s="10"/>
      <c r="JXC269" s="10"/>
      <c r="JXD269" s="10"/>
      <c r="JXE269" s="10"/>
      <c r="JXF269" s="10"/>
      <c r="JXG269" s="10"/>
      <c r="JXH269" s="10"/>
      <c r="JXI269" s="10"/>
      <c r="JXJ269" s="10"/>
      <c r="JXK269" s="10"/>
      <c r="JXL269" s="10"/>
      <c r="JXM269" s="10"/>
      <c r="JXN269" s="10"/>
      <c r="JXO269" s="10"/>
      <c r="JXP269" s="10"/>
      <c r="JXQ269" s="10"/>
      <c r="JXR269" s="10"/>
      <c r="JXS269" s="10"/>
      <c r="JXT269" s="10"/>
      <c r="JXU269" s="10"/>
      <c r="JXV269" s="10"/>
      <c r="JXW269" s="10"/>
      <c r="JXX269" s="10"/>
      <c r="JXY269" s="10"/>
      <c r="JXZ269" s="10"/>
      <c r="JYA269" s="10"/>
      <c r="JYB269" s="10"/>
      <c r="JYC269" s="10"/>
      <c r="JYD269" s="10"/>
      <c r="JYE269" s="10"/>
      <c r="JYF269" s="10"/>
      <c r="JYG269" s="10"/>
      <c r="JYH269" s="10"/>
      <c r="JYI269" s="10"/>
      <c r="JYJ269" s="10"/>
      <c r="JYK269" s="10"/>
      <c r="JYL269" s="10"/>
      <c r="JYM269" s="10"/>
      <c r="JYN269" s="10"/>
      <c r="JYO269" s="10"/>
      <c r="JYP269" s="10"/>
      <c r="JYQ269" s="10"/>
      <c r="JYR269" s="10"/>
      <c r="KKU269" s="306"/>
      <c r="KKV269" s="306"/>
      <c r="KKW269" s="572"/>
      <c r="KKX269" s="524"/>
      <c r="KKY269" s="301"/>
      <c r="KKZ269" s="577"/>
      <c r="KLA269" s="301"/>
      <c r="KLB269" s="301"/>
      <c r="KLC269" s="301"/>
      <c r="KLD269" s="301"/>
      <c r="KLE269" s="529"/>
      <c r="KLF269" s="529"/>
      <c r="KLG269" s="597"/>
      <c r="KLH269" s="598"/>
      <c r="KLI269" s="426"/>
      <c r="KLJ269" s="99"/>
      <c r="KLK269" s="548"/>
      <c r="KLL269" s="599"/>
      <c r="KLM269" s="544"/>
      <c r="KLN269" s="600"/>
      <c r="KLO269" s="437"/>
      <c r="KLP269" s="547"/>
      <c r="KLQ269" s="547"/>
      <c r="KLR269" s="547"/>
      <c r="KLS269" s="518"/>
      <c r="KLT269" s="544"/>
      <c r="KLU269" s="544"/>
      <c r="KLV269" s="544"/>
      <c r="KLW269" s="437"/>
      <c r="KLX269" s="547"/>
      <c r="KLY269" s="547"/>
      <c r="KLZ269" s="547"/>
      <c r="KMA269" s="596"/>
      <c r="KMB269" s="2"/>
      <c r="KMC269" s="2"/>
      <c r="KMD269" s="2"/>
      <c r="KME269" s="2"/>
      <c r="KMF269" s="2"/>
      <c r="KMG269" s="2"/>
      <c r="KMH269" s="2"/>
      <c r="KMI269" s="2"/>
      <c r="KMJ269" s="2"/>
      <c r="KMK269" s="2"/>
      <c r="KML269" s="2"/>
      <c r="KMM269" s="2"/>
      <c r="KMN269" s="2"/>
      <c r="KMO269" s="2"/>
      <c r="KMP269" s="2"/>
      <c r="KMQ269" s="2"/>
      <c r="KMR269" s="2"/>
      <c r="KMS269" s="2"/>
      <c r="KMT269" s="2"/>
      <c r="KMU269" s="2"/>
      <c r="KMV269" s="2"/>
      <c r="KMW269" s="2"/>
      <c r="KMX269" s="2"/>
      <c r="KMY269" s="2"/>
      <c r="KMZ269" s="2"/>
      <c r="KNA269" s="2"/>
      <c r="KNB269" s="2"/>
      <c r="KNC269" s="2"/>
      <c r="KND269" s="2"/>
      <c r="KNE269" s="2"/>
      <c r="KNF269" s="2"/>
      <c r="KNG269" s="2"/>
      <c r="KNH269" s="2"/>
      <c r="KNI269" s="2"/>
      <c r="KNJ269" s="2"/>
      <c r="KNK269" s="2"/>
      <c r="KNL269" s="2"/>
      <c r="KNM269" s="2"/>
      <c r="KNN269" s="2"/>
      <c r="KNO269" s="2"/>
      <c r="KNP269" s="2"/>
      <c r="KNQ269" s="2"/>
      <c r="KNR269" s="2"/>
      <c r="KNS269" s="2"/>
      <c r="KNT269" s="2"/>
      <c r="KNU269" s="2"/>
      <c r="KNV269" s="2"/>
      <c r="KNW269" s="2"/>
      <c r="KNX269" s="2"/>
      <c r="KNY269" s="2"/>
      <c r="KNZ269" s="2"/>
      <c r="KOA269" s="2"/>
      <c r="KOB269" s="2"/>
      <c r="KOC269" s="2"/>
      <c r="KOD269" s="2"/>
      <c r="KOE269" s="2"/>
      <c r="KOF269" s="2"/>
      <c r="KOG269" s="2"/>
      <c r="KOH269" s="2"/>
      <c r="KOI269" s="2"/>
      <c r="KOJ269" s="2"/>
      <c r="KOK269" s="2"/>
      <c r="KOL269" s="2"/>
      <c r="KOM269" s="2"/>
      <c r="KON269" s="2"/>
      <c r="KOO269" s="2"/>
      <c r="KOP269" s="2"/>
      <c r="KOQ269" s="2"/>
      <c r="KOR269" s="2"/>
      <c r="KOS269" s="2"/>
      <c r="KOT269" s="2"/>
      <c r="KOU269" s="2"/>
      <c r="KOV269" s="2"/>
      <c r="KOW269" s="2"/>
      <c r="KOX269" s="2"/>
      <c r="KOY269" s="10"/>
      <c r="KOZ269" s="10"/>
      <c r="KPA269" s="10"/>
      <c r="KPB269" s="10"/>
      <c r="KPC269" s="10"/>
      <c r="KPD269" s="10"/>
      <c r="KPE269" s="10"/>
      <c r="KPF269" s="10"/>
      <c r="KPG269" s="10"/>
      <c r="KPH269" s="10"/>
      <c r="KPI269" s="10"/>
      <c r="KPJ269" s="10"/>
      <c r="KPK269" s="10"/>
      <c r="KPL269" s="10"/>
      <c r="KPM269" s="10"/>
      <c r="KPN269" s="10"/>
      <c r="KPO269" s="10"/>
      <c r="KPP269" s="10"/>
      <c r="KPQ269" s="10"/>
      <c r="KPR269" s="10"/>
      <c r="KPS269" s="10"/>
      <c r="KPT269" s="10"/>
      <c r="KPU269" s="10"/>
      <c r="KPV269" s="10"/>
      <c r="KPW269" s="10"/>
      <c r="KPX269" s="10"/>
      <c r="KPY269" s="10"/>
      <c r="KPZ269" s="10"/>
      <c r="KQA269" s="10"/>
      <c r="KQB269" s="10"/>
      <c r="KQC269" s="10"/>
      <c r="KQD269" s="10"/>
      <c r="KQE269" s="10"/>
      <c r="KQF269" s="10"/>
      <c r="KQG269" s="10"/>
      <c r="KQH269" s="10"/>
      <c r="KQI269" s="10"/>
      <c r="KQJ269" s="10"/>
      <c r="KQK269" s="10"/>
      <c r="KQL269" s="10"/>
      <c r="KQM269" s="10"/>
      <c r="KQN269" s="10"/>
      <c r="KQO269" s="10"/>
      <c r="KQP269" s="10"/>
      <c r="KQQ269" s="10"/>
      <c r="KQR269" s="10"/>
      <c r="KQS269" s="10"/>
      <c r="KQT269" s="10"/>
      <c r="KQU269" s="10"/>
      <c r="KQV269" s="10"/>
      <c r="KQW269" s="10"/>
      <c r="KQX269" s="10"/>
      <c r="KQY269" s="10"/>
      <c r="KQZ269" s="10"/>
      <c r="KRA269" s="10"/>
      <c r="KRB269" s="10"/>
      <c r="KRC269" s="10"/>
      <c r="KRD269" s="10"/>
      <c r="KRE269" s="10"/>
      <c r="KRF269" s="10"/>
      <c r="KRG269" s="10"/>
      <c r="KRH269" s="10"/>
      <c r="KRI269" s="10"/>
      <c r="KRJ269" s="10"/>
      <c r="KRK269" s="10"/>
      <c r="KRL269" s="10"/>
      <c r="KRM269" s="10"/>
      <c r="KRN269" s="10"/>
      <c r="KRO269" s="10"/>
      <c r="KRP269" s="10"/>
      <c r="KRQ269" s="10"/>
      <c r="KRR269" s="10"/>
      <c r="KRS269" s="10"/>
      <c r="KRT269" s="10"/>
      <c r="KRU269" s="10"/>
      <c r="KRV269" s="10"/>
      <c r="KRW269" s="10"/>
      <c r="KRX269" s="10"/>
      <c r="KRY269" s="10"/>
      <c r="KRZ269" s="10"/>
      <c r="KSA269" s="10"/>
      <c r="KSB269" s="10"/>
      <c r="KSC269" s="10"/>
      <c r="KSD269" s="10"/>
      <c r="KSE269" s="10"/>
      <c r="KSF269" s="10"/>
      <c r="KSG269" s="10"/>
      <c r="KSH269" s="10"/>
      <c r="KSI269" s="10"/>
      <c r="KSJ269" s="10"/>
      <c r="KSK269" s="10"/>
      <c r="KSL269" s="10"/>
      <c r="KSM269" s="10"/>
      <c r="KSN269" s="10"/>
      <c r="KSO269" s="10"/>
      <c r="KSP269" s="10"/>
      <c r="KSQ269" s="10"/>
      <c r="KSR269" s="10"/>
      <c r="KSS269" s="10"/>
      <c r="KST269" s="10"/>
      <c r="KSU269" s="10"/>
      <c r="KSV269" s="10"/>
      <c r="KSW269" s="10"/>
      <c r="KSX269" s="10"/>
      <c r="KSY269" s="10"/>
      <c r="KSZ269" s="10"/>
      <c r="KTA269" s="10"/>
      <c r="KTB269" s="10"/>
      <c r="KTC269" s="10"/>
      <c r="KTD269" s="10"/>
      <c r="KTE269" s="10"/>
      <c r="KTF269" s="10"/>
      <c r="KTG269" s="10"/>
      <c r="KTH269" s="10"/>
      <c r="KTI269" s="10"/>
      <c r="KTJ269" s="10"/>
      <c r="KTK269" s="10"/>
      <c r="KTL269" s="10"/>
      <c r="KTM269" s="10"/>
      <c r="KTN269" s="10"/>
      <c r="KTO269" s="10"/>
      <c r="KTP269" s="10"/>
      <c r="KTQ269" s="10"/>
      <c r="KTR269" s="10"/>
      <c r="KTS269" s="10"/>
      <c r="KTT269" s="10"/>
      <c r="KTU269" s="10"/>
      <c r="KTV269" s="10"/>
      <c r="KTW269" s="10"/>
      <c r="KTX269" s="10"/>
      <c r="KTY269" s="10"/>
      <c r="LGB269" s="306"/>
      <c r="LGC269" s="306"/>
      <c r="LGD269" s="572"/>
      <c r="LGE269" s="524"/>
      <c r="LGF269" s="301"/>
      <c r="LGG269" s="577"/>
      <c r="LGH269" s="301"/>
      <c r="LGI269" s="301"/>
      <c r="LGJ269" s="301"/>
      <c r="LGK269" s="301"/>
      <c r="LGL269" s="529"/>
      <c r="LGM269" s="529"/>
      <c r="LGN269" s="597"/>
      <c r="LGO269" s="598"/>
      <c r="LGP269" s="426"/>
      <c r="LGQ269" s="99"/>
      <c r="LGR269" s="548"/>
      <c r="LGS269" s="599"/>
      <c r="LGT269" s="544"/>
      <c r="LGU269" s="600"/>
      <c r="LGV269" s="437"/>
      <c r="LGW269" s="547"/>
      <c r="LGX269" s="547"/>
      <c r="LGY269" s="547"/>
      <c r="LGZ269" s="518"/>
      <c r="LHA269" s="544"/>
      <c r="LHB269" s="544"/>
      <c r="LHC269" s="544"/>
      <c r="LHD269" s="437"/>
      <c r="LHE269" s="547"/>
      <c r="LHF269" s="547"/>
      <c r="LHG269" s="547"/>
      <c r="LHH269" s="596"/>
      <c r="LHI269" s="2"/>
      <c r="LHJ269" s="2"/>
      <c r="LHK269" s="2"/>
      <c r="LHL269" s="2"/>
      <c r="LHM269" s="2"/>
      <c r="LHN269" s="2"/>
      <c r="LHO269" s="2"/>
      <c r="LHP269" s="2"/>
      <c r="LHQ269" s="2"/>
      <c r="LHR269" s="2"/>
      <c r="LHS269" s="2"/>
      <c r="LHT269" s="2"/>
      <c r="LHU269" s="2"/>
      <c r="LHV269" s="2"/>
      <c r="LHW269" s="2"/>
      <c r="LHX269" s="2"/>
      <c r="LHY269" s="2"/>
      <c r="LHZ269" s="2"/>
      <c r="LIA269" s="2"/>
      <c r="LIB269" s="2"/>
      <c r="LIC269" s="2"/>
      <c r="LID269" s="2"/>
      <c r="LIE269" s="2"/>
      <c r="LIF269" s="2"/>
      <c r="LIG269" s="2"/>
      <c r="LIH269" s="2"/>
      <c r="LII269" s="2"/>
      <c r="LIJ269" s="2"/>
      <c r="LIK269" s="2"/>
      <c r="LIL269" s="2"/>
      <c r="LIM269" s="2"/>
      <c r="LIN269" s="2"/>
      <c r="LIO269" s="2"/>
      <c r="LIP269" s="2"/>
      <c r="LIQ269" s="2"/>
      <c r="LIR269" s="2"/>
      <c r="LIS269" s="2"/>
      <c r="LIT269" s="2"/>
      <c r="LIU269" s="2"/>
      <c r="LIV269" s="2"/>
      <c r="LIW269" s="2"/>
      <c r="LIX269" s="2"/>
      <c r="LIY269" s="2"/>
      <c r="LIZ269" s="2"/>
      <c r="LJA269" s="2"/>
      <c r="LJB269" s="2"/>
      <c r="LJC269" s="2"/>
      <c r="LJD269" s="2"/>
      <c r="LJE269" s="2"/>
      <c r="LJF269" s="2"/>
      <c r="LJG269" s="2"/>
      <c r="LJH269" s="2"/>
      <c r="LJI269" s="2"/>
      <c r="LJJ269" s="2"/>
      <c r="LJK269" s="2"/>
      <c r="LJL269" s="2"/>
      <c r="LJM269" s="2"/>
      <c r="LJN269" s="2"/>
      <c r="LJO269" s="2"/>
      <c r="LJP269" s="2"/>
      <c r="LJQ269" s="2"/>
      <c r="LJR269" s="2"/>
      <c r="LJS269" s="2"/>
      <c r="LJT269" s="2"/>
      <c r="LJU269" s="2"/>
      <c r="LJV269" s="2"/>
      <c r="LJW269" s="2"/>
      <c r="LJX269" s="2"/>
      <c r="LJY269" s="2"/>
      <c r="LJZ269" s="2"/>
      <c r="LKA269" s="2"/>
      <c r="LKB269" s="2"/>
      <c r="LKC269" s="2"/>
      <c r="LKD269" s="2"/>
      <c r="LKE269" s="2"/>
      <c r="LKF269" s="10"/>
      <c r="LKG269" s="10"/>
      <c r="LKH269" s="10"/>
      <c r="LKI269" s="10"/>
      <c r="LKJ269" s="10"/>
      <c r="LKK269" s="10"/>
      <c r="LKL269" s="10"/>
      <c r="LKM269" s="10"/>
      <c r="LKN269" s="10"/>
      <c r="LKO269" s="10"/>
      <c r="LKP269" s="10"/>
      <c r="LKQ269" s="10"/>
      <c r="LKR269" s="10"/>
      <c r="LKS269" s="10"/>
      <c r="LKT269" s="10"/>
      <c r="LKU269" s="10"/>
      <c r="LKV269" s="10"/>
      <c r="LKW269" s="10"/>
      <c r="LKX269" s="10"/>
      <c r="LKY269" s="10"/>
      <c r="LKZ269" s="10"/>
      <c r="LLA269" s="10"/>
      <c r="LLB269" s="10"/>
      <c r="LLC269" s="10"/>
      <c r="LLD269" s="10"/>
      <c r="LLE269" s="10"/>
      <c r="LLF269" s="10"/>
      <c r="LLG269" s="10"/>
      <c r="LLH269" s="10"/>
      <c r="LLI269" s="10"/>
      <c r="LLJ269" s="10"/>
      <c r="LLK269" s="10"/>
      <c r="LLL269" s="10"/>
      <c r="LLM269" s="10"/>
      <c r="LLN269" s="10"/>
      <c r="LLO269" s="10"/>
      <c r="LLP269" s="10"/>
      <c r="LLQ269" s="10"/>
      <c r="LLR269" s="10"/>
      <c r="LLS269" s="10"/>
      <c r="LLT269" s="10"/>
      <c r="LLU269" s="10"/>
      <c r="LLV269" s="10"/>
      <c r="LLW269" s="10"/>
      <c r="LLX269" s="10"/>
      <c r="LLY269" s="10"/>
      <c r="LLZ269" s="10"/>
      <c r="LMA269" s="10"/>
      <c r="LMB269" s="10"/>
      <c r="LMC269" s="10"/>
      <c r="LMD269" s="10"/>
      <c r="LME269" s="10"/>
      <c r="LMF269" s="10"/>
      <c r="LMG269" s="10"/>
      <c r="LMH269" s="10"/>
      <c r="LMI269" s="10"/>
      <c r="LMJ269" s="10"/>
      <c r="LMK269" s="10"/>
      <c r="LML269" s="10"/>
      <c r="LMM269" s="10"/>
      <c r="LMN269" s="10"/>
      <c r="LMO269" s="10"/>
      <c r="LMP269" s="10"/>
      <c r="LMQ269" s="10"/>
      <c r="LMR269" s="10"/>
      <c r="LMS269" s="10"/>
      <c r="LMT269" s="10"/>
      <c r="LMU269" s="10"/>
      <c r="LMV269" s="10"/>
      <c r="LMW269" s="10"/>
      <c r="LMX269" s="10"/>
      <c r="LMY269" s="10"/>
      <c r="LMZ269" s="10"/>
      <c r="LNA269" s="10"/>
      <c r="LNB269" s="10"/>
      <c r="LNC269" s="10"/>
      <c r="LND269" s="10"/>
      <c r="LNE269" s="10"/>
      <c r="LNF269" s="10"/>
      <c r="LNG269" s="10"/>
      <c r="LNH269" s="10"/>
      <c r="LNI269" s="10"/>
      <c r="LNJ269" s="10"/>
      <c r="LNK269" s="10"/>
      <c r="LNL269" s="10"/>
      <c r="LNM269" s="10"/>
      <c r="LNN269" s="10"/>
      <c r="LNO269" s="10"/>
      <c r="LNP269" s="10"/>
      <c r="LNQ269" s="10"/>
      <c r="LNR269" s="10"/>
      <c r="LNS269" s="10"/>
      <c r="LNT269" s="10"/>
      <c r="LNU269" s="10"/>
      <c r="LNV269" s="10"/>
      <c r="LNW269" s="10"/>
      <c r="LNX269" s="10"/>
      <c r="LNY269" s="10"/>
      <c r="LNZ269" s="10"/>
      <c r="LOA269" s="10"/>
      <c r="LOB269" s="10"/>
      <c r="LOC269" s="10"/>
      <c r="LOD269" s="10"/>
      <c r="LOE269" s="10"/>
      <c r="LOF269" s="10"/>
      <c r="LOG269" s="10"/>
      <c r="LOH269" s="10"/>
      <c r="LOI269" s="10"/>
      <c r="LOJ269" s="10"/>
      <c r="LOK269" s="10"/>
      <c r="LOL269" s="10"/>
      <c r="LOM269" s="10"/>
      <c r="LON269" s="10"/>
      <c r="LOO269" s="10"/>
      <c r="LOP269" s="10"/>
      <c r="LOQ269" s="10"/>
      <c r="LOR269" s="10"/>
      <c r="LOS269" s="10"/>
      <c r="LOT269" s="10"/>
      <c r="LOU269" s="10"/>
      <c r="LOV269" s="10"/>
      <c r="LOW269" s="10"/>
      <c r="LOX269" s="10"/>
      <c r="LOY269" s="10"/>
      <c r="LOZ269" s="10"/>
      <c r="LPA269" s="10"/>
      <c r="LPB269" s="10"/>
      <c r="LPC269" s="10"/>
      <c r="LPD269" s="10"/>
      <c r="LPE269" s="10"/>
      <c r="LPF269" s="10"/>
      <c r="MBI269" s="306"/>
      <c r="MBJ269" s="306"/>
      <c r="MBK269" s="572"/>
      <c r="MBL269" s="524"/>
      <c r="MBM269" s="301"/>
      <c r="MBN269" s="577"/>
      <c r="MBO269" s="301"/>
      <c r="MBP269" s="301"/>
      <c r="MBQ269" s="301"/>
      <c r="MBR269" s="301"/>
      <c r="MBS269" s="529"/>
      <c r="MBT269" s="529"/>
      <c r="MBU269" s="597"/>
      <c r="MBV269" s="598"/>
      <c r="MBW269" s="426"/>
      <c r="MBX269" s="99"/>
      <c r="MBY269" s="548"/>
      <c r="MBZ269" s="599"/>
      <c r="MCA269" s="544"/>
      <c r="MCB269" s="600"/>
      <c r="MCC269" s="437"/>
      <c r="MCD269" s="547"/>
      <c r="MCE269" s="547"/>
      <c r="MCF269" s="547"/>
      <c r="MCG269" s="518"/>
      <c r="MCH269" s="544"/>
      <c r="MCI269" s="544"/>
      <c r="MCJ269" s="544"/>
      <c r="MCK269" s="437"/>
      <c r="MCL269" s="547"/>
      <c r="MCM269" s="547"/>
      <c r="MCN269" s="547"/>
      <c r="MCO269" s="596"/>
      <c r="MCP269" s="2"/>
      <c r="MCQ269" s="2"/>
      <c r="MCR269" s="2"/>
      <c r="MCS269" s="2"/>
      <c r="MCT269" s="2"/>
      <c r="MCU269" s="2"/>
      <c r="MCV269" s="2"/>
      <c r="MCW269" s="2"/>
      <c r="MCX269" s="2"/>
      <c r="MCY269" s="2"/>
      <c r="MCZ269" s="2"/>
      <c r="MDA269" s="2"/>
      <c r="MDB269" s="2"/>
      <c r="MDC269" s="2"/>
      <c r="MDD269" s="2"/>
      <c r="MDE269" s="2"/>
      <c r="MDF269" s="2"/>
      <c r="MDG269" s="2"/>
      <c r="MDH269" s="2"/>
      <c r="MDI269" s="2"/>
      <c r="MDJ269" s="2"/>
      <c r="MDK269" s="2"/>
      <c r="MDL269" s="2"/>
      <c r="MDM269" s="2"/>
      <c r="MDN269" s="2"/>
      <c r="MDO269" s="2"/>
      <c r="MDP269" s="2"/>
      <c r="MDQ269" s="2"/>
      <c r="MDR269" s="2"/>
      <c r="MDS269" s="2"/>
      <c r="MDT269" s="2"/>
      <c r="MDU269" s="2"/>
      <c r="MDV269" s="2"/>
      <c r="MDW269" s="2"/>
      <c r="MDX269" s="2"/>
      <c r="MDY269" s="2"/>
      <c r="MDZ269" s="2"/>
      <c r="MEA269" s="2"/>
      <c r="MEB269" s="2"/>
      <c r="MEC269" s="2"/>
      <c r="MED269" s="2"/>
      <c r="MEE269" s="2"/>
      <c r="MEF269" s="2"/>
      <c r="MEG269" s="2"/>
      <c r="MEH269" s="2"/>
      <c r="MEI269" s="2"/>
      <c r="MEJ269" s="2"/>
      <c r="MEK269" s="2"/>
      <c r="MEL269" s="2"/>
      <c r="MEM269" s="2"/>
      <c r="MEN269" s="2"/>
      <c r="MEO269" s="2"/>
      <c r="MEP269" s="2"/>
      <c r="MEQ269" s="2"/>
      <c r="MER269" s="2"/>
      <c r="MES269" s="2"/>
      <c r="MET269" s="2"/>
      <c r="MEU269" s="2"/>
      <c r="MEV269" s="2"/>
      <c r="MEW269" s="2"/>
      <c r="MEX269" s="2"/>
      <c r="MEY269" s="2"/>
      <c r="MEZ269" s="2"/>
      <c r="MFA269" s="2"/>
      <c r="MFB269" s="2"/>
      <c r="MFC269" s="2"/>
      <c r="MFD269" s="2"/>
      <c r="MFE269" s="2"/>
      <c r="MFF269" s="2"/>
      <c r="MFG269" s="2"/>
      <c r="MFH269" s="2"/>
      <c r="MFI269" s="2"/>
      <c r="MFJ269" s="2"/>
      <c r="MFK269" s="2"/>
      <c r="MFL269" s="2"/>
      <c r="MFM269" s="10"/>
      <c r="MFN269" s="10"/>
      <c r="MFO269" s="10"/>
      <c r="MFP269" s="10"/>
      <c r="MFQ269" s="10"/>
      <c r="MFR269" s="10"/>
      <c r="MFS269" s="10"/>
      <c r="MFT269" s="10"/>
      <c r="MFU269" s="10"/>
      <c r="MFV269" s="10"/>
      <c r="MFW269" s="10"/>
      <c r="MFX269" s="10"/>
      <c r="MFY269" s="10"/>
      <c r="MFZ269" s="10"/>
      <c r="MGA269" s="10"/>
      <c r="MGB269" s="10"/>
      <c r="MGC269" s="10"/>
      <c r="MGD269" s="10"/>
      <c r="MGE269" s="10"/>
      <c r="MGF269" s="10"/>
      <c r="MGG269" s="10"/>
      <c r="MGH269" s="10"/>
      <c r="MGI269" s="10"/>
      <c r="MGJ269" s="10"/>
      <c r="MGK269" s="10"/>
      <c r="MGL269" s="10"/>
      <c r="MGM269" s="10"/>
      <c r="MGN269" s="10"/>
      <c r="MGO269" s="10"/>
      <c r="MGP269" s="10"/>
      <c r="MGQ269" s="10"/>
      <c r="MGR269" s="10"/>
      <c r="MGS269" s="10"/>
      <c r="MGT269" s="10"/>
      <c r="MGU269" s="10"/>
      <c r="MGV269" s="10"/>
      <c r="MGW269" s="10"/>
      <c r="MGX269" s="10"/>
      <c r="MGY269" s="10"/>
      <c r="MGZ269" s="10"/>
      <c r="MHA269" s="10"/>
      <c r="MHB269" s="10"/>
      <c r="MHC269" s="10"/>
      <c r="MHD269" s="10"/>
      <c r="MHE269" s="10"/>
      <c r="MHF269" s="10"/>
      <c r="MHG269" s="10"/>
      <c r="MHH269" s="10"/>
      <c r="MHI269" s="10"/>
      <c r="MHJ269" s="10"/>
      <c r="MHK269" s="10"/>
      <c r="MHL269" s="10"/>
      <c r="MHM269" s="10"/>
      <c r="MHN269" s="10"/>
      <c r="MHO269" s="10"/>
      <c r="MHP269" s="10"/>
      <c r="MHQ269" s="10"/>
      <c r="MHR269" s="10"/>
      <c r="MHS269" s="10"/>
      <c r="MHT269" s="10"/>
      <c r="MHU269" s="10"/>
      <c r="MHV269" s="10"/>
      <c r="MHW269" s="10"/>
      <c r="MHX269" s="10"/>
      <c r="MHY269" s="10"/>
      <c r="MHZ269" s="10"/>
      <c r="MIA269" s="10"/>
      <c r="MIB269" s="10"/>
      <c r="MIC269" s="10"/>
      <c r="MID269" s="10"/>
      <c r="MIE269" s="10"/>
      <c r="MIF269" s="10"/>
      <c r="MIG269" s="10"/>
      <c r="MIH269" s="10"/>
      <c r="MII269" s="10"/>
      <c r="MIJ269" s="10"/>
      <c r="MIK269" s="10"/>
      <c r="MIL269" s="10"/>
      <c r="MIM269" s="10"/>
      <c r="MIN269" s="10"/>
      <c r="MIO269" s="10"/>
      <c r="MIP269" s="10"/>
      <c r="MIQ269" s="10"/>
      <c r="MIR269" s="10"/>
      <c r="MIS269" s="10"/>
      <c r="MIT269" s="10"/>
      <c r="MIU269" s="10"/>
      <c r="MIV269" s="10"/>
      <c r="MIW269" s="10"/>
      <c r="MIX269" s="10"/>
      <c r="MIY269" s="10"/>
      <c r="MIZ269" s="10"/>
      <c r="MJA269" s="10"/>
      <c r="MJB269" s="10"/>
      <c r="MJC269" s="10"/>
      <c r="MJD269" s="10"/>
      <c r="MJE269" s="10"/>
      <c r="MJF269" s="10"/>
      <c r="MJG269" s="10"/>
      <c r="MJH269" s="10"/>
      <c r="MJI269" s="10"/>
      <c r="MJJ269" s="10"/>
      <c r="MJK269" s="10"/>
      <c r="MJL269" s="10"/>
      <c r="MJM269" s="10"/>
      <c r="MJN269" s="10"/>
      <c r="MJO269" s="10"/>
      <c r="MJP269" s="10"/>
      <c r="MJQ269" s="10"/>
      <c r="MJR269" s="10"/>
      <c r="MJS269" s="10"/>
      <c r="MJT269" s="10"/>
      <c r="MJU269" s="10"/>
      <c r="MJV269" s="10"/>
      <c r="MJW269" s="10"/>
      <c r="MJX269" s="10"/>
      <c r="MJY269" s="10"/>
      <c r="MJZ269" s="10"/>
      <c r="MKA269" s="10"/>
      <c r="MKB269" s="10"/>
      <c r="MKC269" s="10"/>
      <c r="MKD269" s="10"/>
      <c r="MKE269" s="10"/>
      <c r="MKF269" s="10"/>
      <c r="MKG269" s="10"/>
      <c r="MKH269" s="10"/>
      <c r="MKI269" s="10"/>
      <c r="MKJ269" s="10"/>
      <c r="MKK269" s="10"/>
      <c r="MKL269" s="10"/>
      <c r="MKM269" s="10"/>
      <c r="MWP269" s="306"/>
      <c r="MWQ269" s="306"/>
      <c r="MWR269" s="572"/>
      <c r="MWS269" s="524"/>
      <c r="MWT269" s="301"/>
      <c r="MWU269" s="577"/>
      <c r="MWV269" s="301"/>
      <c r="MWW269" s="301"/>
      <c r="MWX269" s="301"/>
      <c r="MWY269" s="301"/>
      <c r="MWZ269" s="529"/>
      <c r="MXA269" s="529"/>
      <c r="MXB269" s="597"/>
      <c r="MXC269" s="598"/>
      <c r="MXD269" s="426"/>
      <c r="MXE269" s="99"/>
      <c r="MXF269" s="548"/>
      <c r="MXG269" s="599"/>
      <c r="MXH269" s="544"/>
      <c r="MXI269" s="600"/>
      <c r="MXJ269" s="437"/>
      <c r="MXK269" s="547"/>
      <c r="MXL269" s="547"/>
      <c r="MXM269" s="547"/>
      <c r="MXN269" s="518"/>
      <c r="MXO269" s="544"/>
      <c r="MXP269" s="544"/>
      <c r="MXQ269" s="544"/>
      <c r="MXR269" s="437"/>
      <c r="MXS269" s="547"/>
      <c r="MXT269" s="547"/>
      <c r="MXU269" s="547"/>
      <c r="MXV269" s="596"/>
      <c r="MXW269" s="2"/>
      <c r="MXX269" s="2"/>
      <c r="MXY269" s="2"/>
      <c r="MXZ269" s="2"/>
      <c r="MYA269" s="2"/>
      <c r="MYB269" s="2"/>
      <c r="MYC269" s="2"/>
      <c r="MYD269" s="2"/>
      <c r="MYE269" s="2"/>
      <c r="MYF269" s="2"/>
      <c r="MYG269" s="2"/>
      <c r="MYH269" s="2"/>
      <c r="MYI269" s="2"/>
      <c r="MYJ269" s="2"/>
      <c r="MYK269" s="2"/>
      <c r="MYL269" s="2"/>
      <c r="MYM269" s="2"/>
      <c r="MYN269" s="2"/>
      <c r="MYO269" s="2"/>
      <c r="MYP269" s="2"/>
      <c r="MYQ269" s="2"/>
      <c r="MYR269" s="2"/>
      <c r="MYS269" s="2"/>
      <c r="MYT269" s="2"/>
      <c r="MYU269" s="2"/>
      <c r="MYV269" s="2"/>
      <c r="MYW269" s="2"/>
      <c r="MYX269" s="2"/>
      <c r="MYY269" s="2"/>
      <c r="MYZ269" s="2"/>
      <c r="MZA269" s="2"/>
      <c r="MZB269" s="2"/>
      <c r="MZC269" s="2"/>
      <c r="MZD269" s="2"/>
      <c r="MZE269" s="2"/>
      <c r="MZF269" s="2"/>
      <c r="MZG269" s="2"/>
      <c r="MZH269" s="2"/>
      <c r="MZI269" s="2"/>
      <c r="MZJ269" s="2"/>
      <c r="MZK269" s="2"/>
      <c r="MZL269" s="2"/>
      <c r="MZM269" s="2"/>
      <c r="MZN269" s="2"/>
      <c r="MZO269" s="2"/>
      <c r="MZP269" s="2"/>
      <c r="MZQ269" s="2"/>
      <c r="MZR269" s="2"/>
      <c r="MZS269" s="2"/>
      <c r="MZT269" s="2"/>
      <c r="MZU269" s="2"/>
      <c r="MZV269" s="2"/>
      <c r="MZW269" s="2"/>
      <c r="MZX269" s="2"/>
      <c r="MZY269" s="2"/>
      <c r="MZZ269" s="2"/>
      <c r="NAA269" s="2"/>
      <c r="NAB269" s="2"/>
      <c r="NAC269" s="2"/>
      <c r="NAD269" s="2"/>
      <c r="NAE269" s="2"/>
      <c r="NAF269" s="2"/>
      <c r="NAG269" s="2"/>
      <c r="NAH269" s="2"/>
      <c r="NAI269" s="2"/>
      <c r="NAJ269" s="2"/>
      <c r="NAK269" s="2"/>
      <c r="NAL269" s="2"/>
      <c r="NAM269" s="2"/>
      <c r="NAN269" s="2"/>
      <c r="NAO269" s="2"/>
      <c r="NAP269" s="2"/>
      <c r="NAQ269" s="2"/>
      <c r="NAR269" s="2"/>
      <c r="NAS269" s="2"/>
      <c r="NAT269" s="10"/>
      <c r="NAU269" s="10"/>
      <c r="NAV269" s="10"/>
      <c r="NAW269" s="10"/>
      <c r="NAX269" s="10"/>
      <c r="NAY269" s="10"/>
      <c r="NAZ269" s="10"/>
      <c r="NBA269" s="10"/>
      <c r="NBB269" s="10"/>
      <c r="NBC269" s="10"/>
      <c r="NBD269" s="10"/>
      <c r="NBE269" s="10"/>
      <c r="NBF269" s="10"/>
      <c r="NBG269" s="10"/>
      <c r="NBH269" s="10"/>
      <c r="NBI269" s="10"/>
      <c r="NBJ269" s="10"/>
      <c r="NBK269" s="10"/>
      <c r="NBL269" s="10"/>
      <c r="NBM269" s="10"/>
      <c r="NBN269" s="10"/>
      <c r="NBO269" s="10"/>
      <c r="NBP269" s="10"/>
      <c r="NBQ269" s="10"/>
      <c r="NBR269" s="10"/>
      <c r="NBS269" s="10"/>
      <c r="NBT269" s="10"/>
      <c r="NBU269" s="10"/>
      <c r="NBV269" s="10"/>
      <c r="NBW269" s="10"/>
      <c r="NBX269" s="10"/>
      <c r="NBY269" s="10"/>
      <c r="NBZ269" s="10"/>
      <c r="NCA269" s="10"/>
      <c r="NCB269" s="10"/>
      <c r="NCC269" s="10"/>
      <c r="NCD269" s="10"/>
      <c r="NCE269" s="10"/>
      <c r="NCF269" s="10"/>
      <c r="NCG269" s="10"/>
      <c r="NCH269" s="10"/>
      <c r="NCI269" s="10"/>
      <c r="NCJ269" s="10"/>
      <c r="NCK269" s="10"/>
      <c r="NCL269" s="10"/>
      <c r="NCM269" s="10"/>
      <c r="NCN269" s="10"/>
      <c r="NCO269" s="10"/>
      <c r="NCP269" s="10"/>
      <c r="NCQ269" s="10"/>
      <c r="NCR269" s="10"/>
      <c r="NCS269" s="10"/>
      <c r="NCT269" s="10"/>
      <c r="NCU269" s="10"/>
      <c r="NCV269" s="10"/>
      <c r="NCW269" s="10"/>
      <c r="NCX269" s="10"/>
      <c r="NCY269" s="10"/>
      <c r="NCZ269" s="10"/>
      <c r="NDA269" s="10"/>
      <c r="NDB269" s="10"/>
      <c r="NDC269" s="10"/>
      <c r="NDD269" s="10"/>
      <c r="NDE269" s="10"/>
      <c r="NDF269" s="10"/>
      <c r="NDG269" s="10"/>
      <c r="NDH269" s="10"/>
      <c r="NDI269" s="10"/>
      <c r="NDJ269" s="10"/>
      <c r="NDK269" s="10"/>
      <c r="NDL269" s="10"/>
      <c r="NDM269" s="10"/>
      <c r="NDN269" s="10"/>
      <c r="NDO269" s="10"/>
      <c r="NDP269" s="10"/>
      <c r="NDQ269" s="10"/>
      <c r="NDR269" s="10"/>
      <c r="NDS269" s="10"/>
      <c r="NDT269" s="10"/>
      <c r="NDU269" s="10"/>
      <c r="NDV269" s="10"/>
      <c r="NDW269" s="10"/>
      <c r="NDX269" s="10"/>
      <c r="NDY269" s="10"/>
      <c r="NDZ269" s="10"/>
      <c r="NEA269" s="10"/>
      <c r="NEB269" s="10"/>
      <c r="NEC269" s="10"/>
      <c r="NED269" s="10"/>
      <c r="NEE269" s="10"/>
      <c r="NEF269" s="10"/>
      <c r="NEG269" s="10"/>
      <c r="NEH269" s="10"/>
      <c r="NEI269" s="10"/>
      <c r="NEJ269" s="10"/>
      <c r="NEK269" s="10"/>
      <c r="NEL269" s="10"/>
      <c r="NEM269" s="10"/>
      <c r="NEN269" s="10"/>
      <c r="NEO269" s="10"/>
      <c r="NEP269" s="10"/>
      <c r="NEQ269" s="10"/>
      <c r="NER269" s="10"/>
      <c r="NES269" s="10"/>
      <c r="NET269" s="10"/>
      <c r="NEU269" s="10"/>
      <c r="NEV269" s="10"/>
      <c r="NEW269" s="10"/>
      <c r="NEX269" s="10"/>
      <c r="NEY269" s="10"/>
      <c r="NEZ269" s="10"/>
      <c r="NFA269" s="10"/>
      <c r="NFB269" s="10"/>
      <c r="NFC269" s="10"/>
      <c r="NFD269" s="10"/>
      <c r="NFE269" s="10"/>
      <c r="NFF269" s="10"/>
      <c r="NFG269" s="10"/>
      <c r="NFH269" s="10"/>
      <c r="NFI269" s="10"/>
      <c r="NFJ269" s="10"/>
      <c r="NFK269" s="10"/>
      <c r="NFL269" s="10"/>
      <c r="NFM269" s="10"/>
      <c r="NFN269" s="10"/>
      <c r="NFO269" s="10"/>
      <c r="NFP269" s="10"/>
      <c r="NFQ269" s="10"/>
      <c r="NFR269" s="10"/>
      <c r="NFS269" s="10"/>
      <c r="NFT269" s="10"/>
      <c r="NRW269" s="306"/>
      <c r="NRX269" s="306"/>
      <c r="NRY269" s="572"/>
      <c r="NRZ269" s="524"/>
      <c r="NSA269" s="301"/>
      <c r="NSB269" s="577"/>
      <c r="NSC269" s="301"/>
      <c r="NSD269" s="301"/>
      <c r="NSE269" s="301"/>
      <c r="NSF269" s="301"/>
      <c r="NSG269" s="529"/>
      <c r="NSH269" s="529"/>
      <c r="NSI269" s="597"/>
      <c r="NSJ269" s="598"/>
      <c r="NSK269" s="426"/>
      <c r="NSL269" s="99"/>
      <c r="NSM269" s="548"/>
      <c r="NSN269" s="599"/>
      <c r="NSO269" s="544"/>
      <c r="NSP269" s="600"/>
      <c r="NSQ269" s="437"/>
      <c r="NSR269" s="547"/>
      <c r="NSS269" s="547"/>
      <c r="NST269" s="547"/>
      <c r="NSU269" s="518"/>
      <c r="NSV269" s="544"/>
      <c r="NSW269" s="544"/>
      <c r="NSX269" s="544"/>
      <c r="NSY269" s="437"/>
      <c r="NSZ269" s="547"/>
      <c r="NTA269" s="547"/>
      <c r="NTB269" s="547"/>
      <c r="NTC269" s="596"/>
      <c r="NTD269" s="2"/>
      <c r="NTE269" s="2"/>
      <c r="NTF269" s="2"/>
      <c r="NTG269" s="2"/>
      <c r="NTH269" s="2"/>
      <c r="NTI269" s="2"/>
      <c r="NTJ269" s="2"/>
      <c r="NTK269" s="2"/>
      <c r="NTL269" s="2"/>
      <c r="NTM269" s="2"/>
      <c r="NTN269" s="2"/>
      <c r="NTO269" s="2"/>
      <c r="NTP269" s="2"/>
      <c r="NTQ269" s="2"/>
      <c r="NTR269" s="2"/>
      <c r="NTS269" s="2"/>
      <c r="NTT269" s="2"/>
      <c r="NTU269" s="2"/>
      <c r="NTV269" s="2"/>
      <c r="NTW269" s="2"/>
      <c r="NTX269" s="2"/>
      <c r="NTY269" s="2"/>
      <c r="NTZ269" s="2"/>
      <c r="NUA269" s="2"/>
      <c r="NUB269" s="2"/>
      <c r="NUC269" s="2"/>
      <c r="NUD269" s="2"/>
      <c r="NUE269" s="2"/>
      <c r="NUF269" s="2"/>
      <c r="NUG269" s="2"/>
      <c r="NUH269" s="2"/>
      <c r="NUI269" s="2"/>
      <c r="NUJ269" s="2"/>
      <c r="NUK269" s="2"/>
      <c r="NUL269" s="2"/>
      <c r="NUM269" s="2"/>
      <c r="NUN269" s="2"/>
      <c r="NUO269" s="2"/>
      <c r="NUP269" s="2"/>
      <c r="NUQ269" s="2"/>
      <c r="NUR269" s="2"/>
      <c r="NUS269" s="2"/>
      <c r="NUT269" s="2"/>
      <c r="NUU269" s="2"/>
      <c r="NUV269" s="2"/>
      <c r="NUW269" s="2"/>
      <c r="NUX269" s="2"/>
      <c r="NUY269" s="2"/>
      <c r="NUZ269" s="2"/>
      <c r="NVA269" s="2"/>
      <c r="NVB269" s="2"/>
      <c r="NVC269" s="2"/>
      <c r="NVD269" s="2"/>
      <c r="NVE269" s="2"/>
      <c r="NVF269" s="2"/>
      <c r="NVG269" s="2"/>
      <c r="NVH269" s="2"/>
      <c r="NVI269" s="2"/>
      <c r="NVJ269" s="2"/>
      <c r="NVK269" s="2"/>
      <c r="NVL269" s="2"/>
      <c r="NVM269" s="2"/>
      <c r="NVN269" s="2"/>
      <c r="NVO269" s="2"/>
      <c r="NVP269" s="2"/>
      <c r="NVQ269" s="2"/>
      <c r="NVR269" s="2"/>
      <c r="NVS269" s="2"/>
      <c r="NVT269" s="2"/>
      <c r="NVU269" s="2"/>
      <c r="NVV269" s="2"/>
      <c r="NVW269" s="2"/>
      <c r="NVX269" s="2"/>
      <c r="NVY269" s="2"/>
      <c r="NVZ269" s="2"/>
      <c r="NWA269" s="10"/>
      <c r="NWB269" s="10"/>
      <c r="NWC269" s="10"/>
      <c r="NWD269" s="10"/>
      <c r="NWE269" s="10"/>
      <c r="NWF269" s="10"/>
      <c r="NWG269" s="10"/>
      <c r="NWH269" s="10"/>
      <c r="NWI269" s="10"/>
      <c r="NWJ269" s="10"/>
      <c r="NWK269" s="10"/>
      <c r="NWL269" s="10"/>
      <c r="NWM269" s="10"/>
      <c r="NWN269" s="10"/>
      <c r="NWO269" s="10"/>
      <c r="NWP269" s="10"/>
      <c r="NWQ269" s="10"/>
      <c r="NWR269" s="10"/>
      <c r="NWS269" s="10"/>
      <c r="NWT269" s="10"/>
      <c r="NWU269" s="10"/>
      <c r="NWV269" s="10"/>
      <c r="NWW269" s="10"/>
      <c r="NWX269" s="10"/>
      <c r="NWY269" s="10"/>
      <c r="NWZ269" s="10"/>
      <c r="NXA269" s="10"/>
      <c r="NXB269" s="10"/>
      <c r="NXC269" s="10"/>
      <c r="NXD269" s="10"/>
      <c r="NXE269" s="10"/>
      <c r="NXF269" s="10"/>
      <c r="NXG269" s="10"/>
      <c r="NXH269" s="10"/>
      <c r="NXI269" s="10"/>
      <c r="NXJ269" s="10"/>
      <c r="NXK269" s="10"/>
      <c r="NXL269" s="10"/>
      <c r="NXM269" s="10"/>
      <c r="NXN269" s="10"/>
      <c r="NXO269" s="10"/>
      <c r="NXP269" s="10"/>
      <c r="NXQ269" s="10"/>
      <c r="NXR269" s="10"/>
      <c r="NXS269" s="10"/>
      <c r="NXT269" s="10"/>
      <c r="NXU269" s="10"/>
      <c r="NXV269" s="10"/>
      <c r="NXW269" s="10"/>
      <c r="NXX269" s="10"/>
      <c r="NXY269" s="10"/>
      <c r="NXZ269" s="10"/>
      <c r="NYA269" s="10"/>
      <c r="NYB269" s="10"/>
      <c r="NYC269" s="10"/>
      <c r="NYD269" s="10"/>
      <c r="NYE269" s="10"/>
      <c r="NYF269" s="10"/>
      <c r="NYG269" s="10"/>
      <c r="NYH269" s="10"/>
      <c r="NYI269" s="10"/>
      <c r="NYJ269" s="10"/>
      <c r="NYK269" s="10"/>
      <c r="NYL269" s="10"/>
      <c r="NYM269" s="10"/>
      <c r="NYN269" s="10"/>
      <c r="NYO269" s="10"/>
      <c r="NYP269" s="10"/>
      <c r="NYQ269" s="10"/>
      <c r="NYR269" s="10"/>
      <c r="NYS269" s="10"/>
      <c r="NYT269" s="10"/>
      <c r="NYU269" s="10"/>
      <c r="NYV269" s="10"/>
      <c r="NYW269" s="10"/>
      <c r="NYX269" s="10"/>
      <c r="NYY269" s="10"/>
      <c r="NYZ269" s="10"/>
      <c r="NZA269" s="10"/>
      <c r="NZB269" s="10"/>
      <c r="NZC269" s="10"/>
      <c r="NZD269" s="10"/>
      <c r="NZE269" s="10"/>
      <c r="NZF269" s="10"/>
      <c r="NZG269" s="10"/>
      <c r="NZH269" s="10"/>
      <c r="NZI269" s="10"/>
      <c r="NZJ269" s="10"/>
      <c r="NZK269" s="10"/>
      <c r="NZL269" s="10"/>
      <c r="NZM269" s="10"/>
      <c r="NZN269" s="10"/>
      <c r="NZO269" s="10"/>
      <c r="NZP269" s="10"/>
      <c r="NZQ269" s="10"/>
      <c r="NZR269" s="10"/>
      <c r="NZS269" s="10"/>
      <c r="NZT269" s="10"/>
      <c r="NZU269" s="10"/>
      <c r="NZV269" s="10"/>
      <c r="NZW269" s="10"/>
      <c r="NZX269" s="10"/>
      <c r="NZY269" s="10"/>
      <c r="NZZ269" s="10"/>
      <c r="OAA269" s="10"/>
      <c r="OAB269" s="10"/>
      <c r="OAC269" s="10"/>
      <c r="OAD269" s="10"/>
      <c r="OAE269" s="10"/>
      <c r="OAF269" s="10"/>
      <c r="OAG269" s="10"/>
      <c r="OAH269" s="10"/>
      <c r="OAI269" s="10"/>
      <c r="OAJ269" s="10"/>
      <c r="OAK269" s="10"/>
      <c r="OAL269" s="10"/>
      <c r="OAM269" s="10"/>
      <c r="OAN269" s="10"/>
      <c r="OAO269" s="10"/>
      <c r="OAP269" s="10"/>
      <c r="OAQ269" s="10"/>
      <c r="OAR269" s="10"/>
      <c r="OAS269" s="10"/>
      <c r="OAT269" s="10"/>
      <c r="OAU269" s="10"/>
      <c r="OAV269" s="10"/>
      <c r="OAW269" s="10"/>
      <c r="OAX269" s="10"/>
      <c r="OAY269" s="10"/>
      <c r="OAZ269" s="10"/>
      <c r="OBA269" s="10"/>
      <c r="OND269" s="306"/>
      <c r="ONE269" s="306"/>
      <c r="ONF269" s="572"/>
      <c r="ONG269" s="524"/>
      <c r="ONH269" s="301"/>
      <c r="ONI269" s="577"/>
      <c r="ONJ269" s="301"/>
      <c r="ONK269" s="301"/>
      <c r="ONL269" s="301"/>
      <c r="ONM269" s="301"/>
      <c r="ONN269" s="529"/>
      <c r="ONO269" s="529"/>
      <c r="ONP269" s="597"/>
      <c r="ONQ269" s="598"/>
      <c r="ONR269" s="426"/>
      <c r="ONS269" s="99"/>
      <c r="ONT269" s="548"/>
      <c r="ONU269" s="599"/>
      <c r="ONV269" s="544"/>
      <c r="ONW269" s="600"/>
      <c r="ONX269" s="437"/>
      <c r="ONY269" s="547"/>
      <c r="ONZ269" s="547"/>
      <c r="OOA269" s="547"/>
      <c r="OOB269" s="518"/>
      <c r="OOC269" s="544"/>
      <c r="OOD269" s="544"/>
      <c r="OOE269" s="544"/>
      <c r="OOF269" s="437"/>
      <c r="OOG269" s="547"/>
      <c r="OOH269" s="547"/>
      <c r="OOI269" s="547"/>
      <c r="OOJ269" s="596"/>
      <c r="OOK269" s="2"/>
      <c r="OOL269" s="2"/>
      <c r="OOM269" s="2"/>
      <c r="OON269" s="2"/>
      <c r="OOO269" s="2"/>
      <c r="OOP269" s="2"/>
      <c r="OOQ269" s="2"/>
      <c r="OOR269" s="2"/>
      <c r="OOS269" s="2"/>
      <c r="OOT269" s="2"/>
      <c r="OOU269" s="2"/>
      <c r="OOV269" s="2"/>
      <c r="OOW269" s="2"/>
      <c r="OOX269" s="2"/>
      <c r="OOY269" s="2"/>
      <c r="OOZ269" s="2"/>
      <c r="OPA269" s="2"/>
      <c r="OPB269" s="2"/>
      <c r="OPC269" s="2"/>
      <c r="OPD269" s="2"/>
      <c r="OPE269" s="2"/>
      <c r="OPF269" s="2"/>
      <c r="OPG269" s="2"/>
      <c r="OPH269" s="2"/>
      <c r="OPI269" s="2"/>
      <c r="OPJ269" s="2"/>
      <c r="OPK269" s="2"/>
      <c r="OPL269" s="2"/>
      <c r="OPM269" s="2"/>
      <c r="OPN269" s="2"/>
      <c r="OPO269" s="2"/>
      <c r="OPP269" s="2"/>
      <c r="OPQ269" s="2"/>
      <c r="OPR269" s="2"/>
      <c r="OPS269" s="2"/>
      <c r="OPT269" s="2"/>
      <c r="OPU269" s="2"/>
      <c r="OPV269" s="2"/>
      <c r="OPW269" s="2"/>
      <c r="OPX269" s="2"/>
      <c r="OPY269" s="2"/>
      <c r="OPZ269" s="2"/>
      <c r="OQA269" s="2"/>
      <c r="OQB269" s="2"/>
      <c r="OQC269" s="2"/>
      <c r="OQD269" s="2"/>
      <c r="OQE269" s="2"/>
      <c r="OQF269" s="2"/>
      <c r="OQG269" s="2"/>
      <c r="OQH269" s="2"/>
      <c r="OQI269" s="2"/>
      <c r="OQJ269" s="2"/>
      <c r="OQK269" s="2"/>
      <c r="OQL269" s="2"/>
      <c r="OQM269" s="2"/>
      <c r="OQN269" s="2"/>
      <c r="OQO269" s="2"/>
      <c r="OQP269" s="2"/>
      <c r="OQQ269" s="2"/>
      <c r="OQR269" s="2"/>
      <c r="OQS269" s="2"/>
      <c r="OQT269" s="2"/>
      <c r="OQU269" s="2"/>
      <c r="OQV269" s="2"/>
      <c r="OQW269" s="2"/>
      <c r="OQX269" s="2"/>
      <c r="OQY269" s="2"/>
      <c r="OQZ269" s="2"/>
      <c r="ORA269" s="2"/>
      <c r="ORB269" s="2"/>
      <c r="ORC269" s="2"/>
      <c r="ORD269" s="2"/>
      <c r="ORE269" s="2"/>
      <c r="ORF269" s="2"/>
      <c r="ORG269" s="2"/>
      <c r="ORH269" s="10"/>
      <c r="ORI269" s="10"/>
      <c r="ORJ269" s="10"/>
      <c r="ORK269" s="10"/>
      <c r="ORL269" s="10"/>
      <c r="ORM269" s="10"/>
      <c r="ORN269" s="10"/>
      <c r="ORO269" s="10"/>
      <c r="ORP269" s="10"/>
      <c r="ORQ269" s="10"/>
      <c r="ORR269" s="10"/>
      <c r="ORS269" s="10"/>
      <c r="ORT269" s="10"/>
      <c r="ORU269" s="10"/>
      <c r="ORV269" s="10"/>
      <c r="ORW269" s="10"/>
      <c r="ORX269" s="10"/>
      <c r="ORY269" s="10"/>
      <c r="ORZ269" s="10"/>
      <c r="OSA269" s="10"/>
      <c r="OSB269" s="10"/>
      <c r="OSC269" s="10"/>
      <c r="OSD269" s="10"/>
      <c r="OSE269" s="10"/>
      <c r="OSF269" s="10"/>
      <c r="OSG269" s="10"/>
      <c r="OSH269" s="10"/>
      <c r="OSI269" s="10"/>
      <c r="OSJ269" s="10"/>
      <c r="OSK269" s="10"/>
      <c r="OSL269" s="10"/>
      <c r="OSM269" s="10"/>
      <c r="OSN269" s="10"/>
      <c r="OSO269" s="10"/>
      <c r="OSP269" s="10"/>
      <c r="OSQ269" s="10"/>
      <c r="OSR269" s="10"/>
      <c r="OSS269" s="10"/>
      <c r="OST269" s="10"/>
      <c r="OSU269" s="10"/>
      <c r="OSV269" s="10"/>
      <c r="OSW269" s="10"/>
      <c r="OSX269" s="10"/>
      <c r="OSY269" s="10"/>
      <c r="OSZ269" s="10"/>
      <c r="OTA269" s="10"/>
      <c r="OTB269" s="10"/>
      <c r="OTC269" s="10"/>
      <c r="OTD269" s="10"/>
      <c r="OTE269" s="10"/>
      <c r="OTF269" s="10"/>
      <c r="OTG269" s="10"/>
      <c r="OTH269" s="10"/>
      <c r="OTI269" s="10"/>
      <c r="OTJ269" s="10"/>
      <c r="OTK269" s="10"/>
      <c r="OTL269" s="10"/>
      <c r="OTM269" s="10"/>
      <c r="OTN269" s="10"/>
      <c r="OTO269" s="10"/>
      <c r="OTP269" s="10"/>
      <c r="OTQ269" s="10"/>
      <c r="OTR269" s="10"/>
      <c r="OTS269" s="10"/>
      <c r="OTT269" s="10"/>
      <c r="OTU269" s="10"/>
      <c r="OTV269" s="10"/>
      <c r="OTW269" s="10"/>
      <c r="OTX269" s="10"/>
      <c r="OTY269" s="10"/>
      <c r="OTZ269" s="10"/>
      <c r="OUA269" s="10"/>
      <c r="OUB269" s="10"/>
      <c r="OUC269" s="10"/>
      <c r="OUD269" s="10"/>
      <c r="OUE269" s="10"/>
      <c r="OUF269" s="10"/>
      <c r="OUG269" s="10"/>
      <c r="OUH269" s="10"/>
      <c r="OUI269" s="10"/>
      <c r="OUJ269" s="10"/>
      <c r="OUK269" s="10"/>
      <c r="OUL269" s="10"/>
      <c r="OUM269" s="10"/>
      <c r="OUN269" s="10"/>
      <c r="OUO269" s="10"/>
      <c r="OUP269" s="10"/>
      <c r="OUQ269" s="10"/>
      <c r="OUR269" s="10"/>
      <c r="OUS269" s="10"/>
      <c r="OUT269" s="10"/>
      <c r="OUU269" s="10"/>
      <c r="OUV269" s="10"/>
      <c r="OUW269" s="10"/>
      <c r="OUX269" s="10"/>
      <c r="OUY269" s="10"/>
      <c r="OUZ269" s="10"/>
      <c r="OVA269" s="10"/>
      <c r="OVB269" s="10"/>
      <c r="OVC269" s="10"/>
      <c r="OVD269" s="10"/>
      <c r="OVE269" s="10"/>
      <c r="OVF269" s="10"/>
      <c r="OVG269" s="10"/>
      <c r="OVH269" s="10"/>
      <c r="OVI269" s="10"/>
      <c r="OVJ269" s="10"/>
      <c r="OVK269" s="10"/>
      <c r="OVL269" s="10"/>
      <c r="OVM269" s="10"/>
      <c r="OVN269" s="10"/>
      <c r="OVO269" s="10"/>
      <c r="OVP269" s="10"/>
      <c r="OVQ269" s="10"/>
      <c r="OVR269" s="10"/>
      <c r="OVS269" s="10"/>
      <c r="OVT269" s="10"/>
      <c r="OVU269" s="10"/>
      <c r="OVV269" s="10"/>
      <c r="OVW269" s="10"/>
      <c r="OVX269" s="10"/>
      <c r="OVY269" s="10"/>
      <c r="OVZ269" s="10"/>
      <c r="OWA269" s="10"/>
      <c r="OWB269" s="10"/>
      <c r="OWC269" s="10"/>
      <c r="OWD269" s="10"/>
      <c r="OWE269" s="10"/>
      <c r="OWF269" s="10"/>
      <c r="OWG269" s="10"/>
      <c r="OWH269" s="10"/>
      <c r="PIK269" s="306"/>
      <c r="PIL269" s="306"/>
      <c r="PIM269" s="572"/>
      <c r="PIN269" s="524"/>
      <c r="PIO269" s="301"/>
      <c r="PIP269" s="577"/>
      <c r="PIQ269" s="301"/>
      <c r="PIR269" s="301"/>
      <c r="PIS269" s="301"/>
      <c r="PIT269" s="301"/>
      <c r="PIU269" s="529"/>
      <c r="PIV269" s="529"/>
      <c r="PIW269" s="597"/>
      <c r="PIX269" s="598"/>
      <c r="PIY269" s="426"/>
      <c r="PIZ269" s="99"/>
      <c r="PJA269" s="548"/>
      <c r="PJB269" s="599"/>
      <c r="PJC269" s="544"/>
      <c r="PJD269" s="600"/>
      <c r="PJE269" s="437"/>
      <c r="PJF269" s="547"/>
      <c r="PJG269" s="547"/>
      <c r="PJH269" s="547"/>
      <c r="PJI269" s="518"/>
      <c r="PJJ269" s="544"/>
      <c r="PJK269" s="544"/>
      <c r="PJL269" s="544"/>
      <c r="PJM269" s="437"/>
      <c r="PJN269" s="547"/>
      <c r="PJO269" s="547"/>
      <c r="PJP269" s="547"/>
      <c r="PJQ269" s="596"/>
      <c r="PJR269" s="2"/>
      <c r="PJS269" s="2"/>
      <c r="PJT269" s="2"/>
      <c r="PJU269" s="2"/>
      <c r="PJV269" s="2"/>
      <c r="PJW269" s="2"/>
      <c r="PJX269" s="2"/>
      <c r="PJY269" s="2"/>
      <c r="PJZ269" s="2"/>
      <c r="PKA269" s="2"/>
      <c r="PKB269" s="2"/>
      <c r="PKC269" s="2"/>
      <c r="PKD269" s="2"/>
      <c r="PKE269" s="2"/>
      <c r="PKF269" s="2"/>
      <c r="PKG269" s="2"/>
      <c r="PKH269" s="2"/>
      <c r="PKI269" s="2"/>
      <c r="PKJ269" s="2"/>
      <c r="PKK269" s="2"/>
      <c r="PKL269" s="2"/>
      <c r="PKM269" s="2"/>
      <c r="PKN269" s="2"/>
      <c r="PKO269" s="2"/>
      <c r="PKP269" s="2"/>
      <c r="PKQ269" s="2"/>
      <c r="PKR269" s="2"/>
      <c r="PKS269" s="2"/>
      <c r="PKT269" s="2"/>
      <c r="PKU269" s="2"/>
      <c r="PKV269" s="2"/>
      <c r="PKW269" s="2"/>
      <c r="PKX269" s="2"/>
      <c r="PKY269" s="2"/>
      <c r="PKZ269" s="2"/>
      <c r="PLA269" s="2"/>
      <c r="PLB269" s="2"/>
      <c r="PLC269" s="2"/>
      <c r="PLD269" s="2"/>
      <c r="PLE269" s="2"/>
      <c r="PLF269" s="2"/>
      <c r="PLG269" s="2"/>
      <c r="PLH269" s="2"/>
      <c r="PLI269" s="2"/>
      <c r="PLJ269" s="2"/>
      <c r="PLK269" s="2"/>
      <c r="PLL269" s="2"/>
      <c r="PLM269" s="2"/>
      <c r="PLN269" s="2"/>
      <c r="PLO269" s="2"/>
      <c r="PLP269" s="2"/>
      <c r="PLQ269" s="2"/>
      <c r="PLR269" s="2"/>
      <c r="PLS269" s="2"/>
      <c r="PLT269" s="2"/>
      <c r="PLU269" s="2"/>
      <c r="PLV269" s="2"/>
      <c r="PLW269" s="2"/>
      <c r="PLX269" s="2"/>
      <c r="PLY269" s="2"/>
      <c r="PLZ269" s="2"/>
      <c r="PMA269" s="2"/>
      <c r="PMB269" s="2"/>
      <c r="PMC269" s="2"/>
      <c r="PMD269" s="2"/>
      <c r="PME269" s="2"/>
      <c r="PMF269" s="2"/>
      <c r="PMG269" s="2"/>
      <c r="PMH269" s="2"/>
      <c r="PMI269" s="2"/>
      <c r="PMJ269" s="2"/>
      <c r="PMK269" s="2"/>
      <c r="PML269" s="2"/>
      <c r="PMM269" s="2"/>
      <c r="PMN269" s="2"/>
      <c r="PMO269" s="10"/>
      <c r="PMP269" s="10"/>
      <c r="PMQ269" s="10"/>
      <c r="PMR269" s="10"/>
      <c r="PMS269" s="10"/>
      <c r="PMT269" s="10"/>
      <c r="PMU269" s="10"/>
      <c r="PMV269" s="10"/>
      <c r="PMW269" s="10"/>
      <c r="PMX269" s="10"/>
      <c r="PMY269" s="10"/>
      <c r="PMZ269" s="10"/>
      <c r="PNA269" s="10"/>
      <c r="PNB269" s="10"/>
      <c r="PNC269" s="10"/>
      <c r="PND269" s="10"/>
      <c r="PNE269" s="10"/>
      <c r="PNF269" s="10"/>
      <c r="PNG269" s="10"/>
      <c r="PNH269" s="10"/>
      <c r="PNI269" s="10"/>
      <c r="PNJ269" s="10"/>
      <c r="PNK269" s="10"/>
      <c r="PNL269" s="10"/>
      <c r="PNM269" s="10"/>
      <c r="PNN269" s="10"/>
      <c r="PNO269" s="10"/>
      <c r="PNP269" s="10"/>
      <c r="PNQ269" s="10"/>
      <c r="PNR269" s="10"/>
      <c r="PNS269" s="10"/>
      <c r="PNT269" s="10"/>
      <c r="PNU269" s="10"/>
      <c r="PNV269" s="10"/>
      <c r="PNW269" s="10"/>
      <c r="PNX269" s="10"/>
      <c r="PNY269" s="10"/>
      <c r="PNZ269" s="10"/>
      <c r="POA269" s="10"/>
      <c r="POB269" s="10"/>
      <c r="POC269" s="10"/>
      <c r="POD269" s="10"/>
      <c r="POE269" s="10"/>
      <c r="POF269" s="10"/>
      <c r="POG269" s="10"/>
      <c r="POH269" s="10"/>
      <c r="POI269" s="10"/>
      <c r="POJ269" s="10"/>
      <c r="POK269" s="10"/>
      <c r="POL269" s="10"/>
      <c r="POM269" s="10"/>
      <c r="PON269" s="10"/>
      <c r="POO269" s="10"/>
      <c r="POP269" s="10"/>
      <c r="POQ269" s="10"/>
      <c r="POR269" s="10"/>
      <c r="POS269" s="10"/>
      <c r="POT269" s="10"/>
      <c r="POU269" s="10"/>
      <c r="POV269" s="10"/>
      <c r="POW269" s="10"/>
      <c r="POX269" s="10"/>
      <c r="POY269" s="10"/>
      <c r="POZ269" s="10"/>
      <c r="PPA269" s="10"/>
      <c r="PPB269" s="10"/>
      <c r="PPC269" s="10"/>
      <c r="PPD269" s="10"/>
      <c r="PPE269" s="10"/>
      <c r="PPF269" s="10"/>
      <c r="PPG269" s="10"/>
      <c r="PPH269" s="10"/>
      <c r="PPI269" s="10"/>
      <c r="PPJ269" s="10"/>
      <c r="PPK269" s="10"/>
      <c r="PPL269" s="10"/>
      <c r="PPM269" s="10"/>
      <c r="PPN269" s="10"/>
      <c r="PPO269" s="10"/>
      <c r="PPP269" s="10"/>
      <c r="PPQ269" s="10"/>
      <c r="PPR269" s="10"/>
      <c r="PPS269" s="10"/>
      <c r="PPT269" s="10"/>
      <c r="PPU269" s="10"/>
      <c r="PPV269" s="10"/>
      <c r="PPW269" s="10"/>
      <c r="PPX269" s="10"/>
      <c r="PPY269" s="10"/>
      <c r="PPZ269" s="10"/>
      <c r="PQA269" s="10"/>
      <c r="PQB269" s="10"/>
      <c r="PQC269" s="10"/>
      <c r="PQD269" s="10"/>
      <c r="PQE269" s="10"/>
      <c r="PQF269" s="10"/>
      <c r="PQG269" s="10"/>
      <c r="PQH269" s="10"/>
      <c r="PQI269" s="10"/>
      <c r="PQJ269" s="10"/>
      <c r="PQK269" s="10"/>
      <c r="PQL269" s="10"/>
      <c r="PQM269" s="10"/>
      <c r="PQN269" s="10"/>
      <c r="PQO269" s="10"/>
      <c r="PQP269" s="10"/>
      <c r="PQQ269" s="10"/>
      <c r="PQR269" s="10"/>
      <c r="PQS269" s="10"/>
      <c r="PQT269" s="10"/>
      <c r="PQU269" s="10"/>
      <c r="PQV269" s="10"/>
      <c r="PQW269" s="10"/>
      <c r="PQX269" s="10"/>
      <c r="PQY269" s="10"/>
      <c r="PQZ269" s="10"/>
      <c r="PRA269" s="10"/>
      <c r="PRB269" s="10"/>
      <c r="PRC269" s="10"/>
      <c r="PRD269" s="10"/>
      <c r="PRE269" s="10"/>
      <c r="PRF269" s="10"/>
      <c r="PRG269" s="10"/>
      <c r="PRH269" s="10"/>
      <c r="PRI269" s="10"/>
      <c r="PRJ269" s="10"/>
      <c r="PRK269" s="10"/>
      <c r="PRL269" s="10"/>
      <c r="PRM269" s="10"/>
      <c r="PRN269" s="10"/>
      <c r="PRO269" s="10"/>
      <c r="QDR269" s="306"/>
      <c r="QDS269" s="306"/>
      <c r="QDT269" s="572"/>
      <c r="QDU269" s="524"/>
      <c r="QDV269" s="301"/>
      <c r="QDW269" s="577"/>
      <c r="QDX269" s="301"/>
      <c r="QDY269" s="301"/>
      <c r="QDZ269" s="301"/>
      <c r="QEA269" s="301"/>
      <c r="QEB269" s="529"/>
      <c r="QEC269" s="529"/>
      <c r="QED269" s="597"/>
      <c r="QEE269" s="598"/>
      <c r="QEF269" s="426"/>
      <c r="QEG269" s="99"/>
      <c r="QEH269" s="548"/>
      <c r="QEI269" s="599"/>
      <c r="QEJ269" s="544"/>
      <c r="QEK269" s="600"/>
      <c r="QEL269" s="437"/>
      <c r="QEM269" s="547"/>
      <c r="QEN269" s="547"/>
      <c r="QEO269" s="547"/>
      <c r="QEP269" s="518"/>
      <c r="QEQ269" s="544"/>
      <c r="QER269" s="544"/>
      <c r="QES269" s="544"/>
      <c r="QET269" s="437"/>
      <c r="QEU269" s="547"/>
      <c r="QEV269" s="547"/>
      <c r="QEW269" s="547"/>
      <c r="QEX269" s="596"/>
      <c r="QEY269" s="2"/>
      <c r="QEZ269" s="2"/>
      <c r="QFA269" s="2"/>
      <c r="QFB269" s="2"/>
      <c r="QFC269" s="2"/>
      <c r="QFD269" s="2"/>
      <c r="QFE269" s="2"/>
      <c r="QFF269" s="2"/>
      <c r="QFG269" s="2"/>
      <c r="QFH269" s="2"/>
      <c r="QFI269" s="2"/>
      <c r="QFJ269" s="2"/>
      <c r="QFK269" s="2"/>
      <c r="QFL269" s="2"/>
      <c r="QFM269" s="2"/>
      <c r="QFN269" s="2"/>
      <c r="QFO269" s="2"/>
      <c r="QFP269" s="2"/>
      <c r="QFQ269" s="2"/>
      <c r="QFR269" s="2"/>
      <c r="QFS269" s="2"/>
      <c r="QFT269" s="2"/>
      <c r="QFU269" s="2"/>
      <c r="QFV269" s="2"/>
      <c r="QFW269" s="2"/>
      <c r="QFX269" s="2"/>
      <c r="QFY269" s="2"/>
      <c r="QFZ269" s="2"/>
      <c r="QGA269" s="2"/>
      <c r="QGB269" s="2"/>
      <c r="QGC269" s="2"/>
      <c r="QGD269" s="2"/>
      <c r="QGE269" s="2"/>
      <c r="QGF269" s="2"/>
      <c r="QGG269" s="2"/>
      <c r="QGH269" s="2"/>
      <c r="QGI269" s="2"/>
      <c r="QGJ269" s="2"/>
      <c r="QGK269" s="2"/>
      <c r="QGL269" s="2"/>
      <c r="QGM269" s="2"/>
      <c r="QGN269" s="2"/>
      <c r="QGO269" s="2"/>
      <c r="QGP269" s="2"/>
      <c r="QGQ269" s="2"/>
      <c r="QGR269" s="2"/>
      <c r="QGS269" s="2"/>
      <c r="QGT269" s="2"/>
      <c r="QGU269" s="2"/>
      <c r="QGV269" s="2"/>
      <c r="QGW269" s="2"/>
      <c r="QGX269" s="2"/>
      <c r="QGY269" s="2"/>
      <c r="QGZ269" s="2"/>
      <c r="QHA269" s="2"/>
      <c r="QHB269" s="2"/>
      <c r="QHC269" s="2"/>
      <c r="QHD269" s="2"/>
      <c r="QHE269" s="2"/>
      <c r="QHF269" s="2"/>
      <c r="QHG269" s="2"/>
      <c r="QHH269" s="2"/>
      <c r="QHI269" s="2"/>
      <c r="QHJ269" s="2"/>
      <c r="QHK269" s="2"/>
      <c r="QHL269" s="2"/>
      <c r="QHM269" s="2"/>
      <c r="QHN269" s="2"/>
      <c r="QHO269" s="2"/>
      <c r="QHP269" s="2"/>
      <c r="QHQ269" s="2"/>
      <c r="QHR269" s="2"/>
      <c r="QHS269" s="2"/>
      <c r="QHT269" s="2"/>
      <c r="QHU269" s="2"/>
      <c r="QHV269" s="10"/>
      <c r="QHW269" s="10"/>
      <c r="QHX269" s="10"/>
      <c r="QHY269" s="10"/>
      <c r="QHZ269" s="10"/>
      <c r="QIA269" s="10"/>
      <c r="QIB269" s="10"/>
      <c r="QIC269" s="10"/>
      <c r="QID269" s="10"/>
      <c r="QIE269" s="10"/>
      <c r="QIF269" s="10"/>
      <c r="QIG269" s="10"/>
      <c r="QIH269" s="10"/>
      <c r="QII269" s="10"/>
      <c r="QIJ269" s="10"/>
      <c r="QIK269" s="10"/>
      <c r="QIL269" s="10"/>
      <c r="QIM269" s="10"/>
      <c r="QIN269" s="10"/>
      <c r="QIO269" s="10"/>
      <c r="QIP269" s="10"/>
      <c r="QIQ269" s="10"/>
      <c r="QIR269" s="10"/>
      <c r="QIS269" s="10"/>
      <c r="QIT269" s="10"/>
      <c r="QIU269" s="10"/>
      <c r="QIV269" s="10"/>
      <c r="QIW269" s="10"/>
      <c r="QIX269" s="10"/>
      <c r="QIY269" s="10"/>
      <c r="QIZ269" s="10"/>
      <c r="QJA269" s="10"/>
      <c r="QJB269" s="10"/>
      <c r="QJC269" s="10"/>
      <c r="QJD269" s="10"/>
      <c r="QJE269" s="10"/>
      <c r="QJF269" s="10"/>
      <c r="QJG269" s="10"/>
      <c r="QJH269" s="10"/>
      <c r="QJI269" s="10"/>
      <c r="QJJ269" s="10"/>
      <c r="QJK269" s="10"/>
      <c r="QJL269" s="10"/>
      <c r="QJM269" s="10"/>
      <c r="QJN269" s="10"/>
      <c r="QJO269" s="10"/>
      <c r="QJP269" s="10"/>
      <c r="QJQ269" s="10"/>
      <c r="QJR269" s="10"/>
      <c r="QJS269" s="10"/>
      <c r="QJT269" s="10"/>
      <c r="QJU269" s="10"/>
      <c r="QJV269" s="10"/>
      <c r="QJW269" s="10"/>
      <c r="QJX269" s="10"/>
      <c r="QJY269" s="10"/>
      <c r="QJZ269" s="10"/>
      <c r="QKA269" s="10"/>
      <c r="QKB269" s="10"/>
      <c r="QKC269" s="10"/>
      <c r="QKD269" s="10"/>
      <c r="QKE269" s="10"/>
      <c r="QKF269" s="10"/>
      <c r="QKG269" s="10"/>
      <c r="QKH269" s="10"/>
      <c r="QKI269" s="10"/>
      <c r="QKJ269" s="10"/>
      <c r="QKK269" s="10"/>
      <c r="QKL269" s="10"/>
      <c r="QKM269" s="10"/>
      <c r="QKN269" s="10"/>
      <c r="QKO269" s="10"/>
      <c r="QKP269" s="10"/>
      <c r="QKQ269" s="10"/>
      <c r="QKR269" s="10"/>
      <c r="QKS269" s="10"/>
      <c r="QKT269" s="10"/>
      <c r="QKU269" s="10"/>
      <c r="QKV269" s="10"/>
      <c r="QKW269" s="10"/>
      <c r="QKX269" s="10"/>
      <c r="QKY269" s="10"/>
      <c r="QKZ269" s="10"/>
      <c r="QLA269" s="10"/>
      <c r="QLB269" s="10"/>
      <c r="QLC269" s="10"/>
      <c r="QLD269" s="10"/>
      <c r="QLE269" s="10"/>
      <c r="QLF269" s="10"/>
      <c r="QLG269" s="10"/>
      <c r="QLH269" s="10"/>
      <c r="QLI269" s="10"/>
      <c r="QLJ269" s="10"/>
      <c r="QLK269" s="10"/>
      <c r="QLL269" s="10"/>
      <c r="QLM269" s="10"/>
      <c r="QLN269" s="10"/>
      <c r="QLO269" s="10"/>
      <c r="QLP269" s="10"/>
      <c r="QLQ269" s="10"/>
      <c r="QLR269" s="10"/>
      <c r="QLS269" s="10"/>
      <c r="QLT269" s="10"/>
      <c r="QLU269" s="10"/>
      <c r="QLV269" s="10"/>
      <c r="QLW269" s="10"/>
      <c r="QLX269" s="10"/>
      <c r="QLY269" s="10"/>
      <c r="QLZ269" s="10"/>
      <c r="QMA269" s="10"/>
      <c r="QMB269" s="10"/>
      <c r="QMC269" s="10"/>
      <c r="QMD269" s="10"/>
      <c r="QME269" s="10"/>
      <c r="QMF269" s="10"/>
      <c r="QMG269" s="10"/>
      <c r="QMH269" s="10"/>
      <c r="QMI269" s="10"/>
      <c r="QMJ269" s="10"/>
      <c r="QMK269" s="10"/>
      <c r="QML269" s="10"/>
      <c r="QMM269" s="10"/>
      <c r="QMN269" s="10"/>
      <c r="QMO269" s="10"/>
      <c r="QMP269" s="10"/>
      <c r="QMQ269" s="10"/>
      <c r="QMR269" s="10"/>
      <c r="QMS269" s="10"/>
      <c r="QMT269" s="10"/>
      <c r="QMU269" s="10"/>
      <c r="QMV269" s="10"/>
      <c r="QYY269" s="306"/>
      <c r="QYZ269" s="306"/>
      <c r="QZA269" s="572"/>
      <c r="QZB269" s="524"/>
      <c r="QZC269" s="301"/>
      <c r="QZD269" s="577"/>
      <c r="QZE269" s="301"/>
      <c r="QZF269" s="301"/>
      <c r="QZG269" s="301"/>
      <c r="QZH269" s="301"/>
      <c r="QZI269" s="529"/>
      <c r="QZJ269" s="529"/>
      <c r="QZK269" s="597"/>
      <c r="QZL269" s="598"/>
      <c r="QZM269" s="426"/>
      <c r="QZN269" s="99"/>
      <c r="QZO269" s="548"/>
      <c r="QZP269" s="599"/>
      <c r="QZQ269" s="544"/>
      <c r="QZR269" s="600"/>
      <c r="QZS269" s="437"/>
      <c r="QZT269" s="547"/>
      <c r="QZU269" s="547"/>
      <c r="QZV269" s="547"/>
      <c r="QZW269" s="518"/>
      <c r="QZX269" s="544"/>
      <c r="QZY269" s="544"/>
      <c r="QZZ269" s="544"/>
      <c r="RAA269" s="437"/>
      <c r="RAB269" s="547"/>
      <c r="RAC269" s="547"/>
      <c r="RAD269" s="547"/>
      <c r="RAE269" s="596"/>
      <c r="RAF269" s="2"/>
      <c r="RAG269" s="2"/>
      <c r="RAH269" s="2"/>
      <c r="RAI269" s="2"/>
      <c r="RAJ269" s="2"/>
      <c r="RAK269" s="2"/>
      <c r="RAL269" s="2"/>
      <c r="RAM269" s="2"/>
      <c r="RAN269" s="2"/>
      <c r="RAO269" s="2"/>
      <c r="RAP269" s="2"/>
      <c r="RAQ269" s="2"/>
      <c r="RAR269" s="2"/>
      <c r="RAS269" s="2"/>
      <c r="RAT269" s="2"/>
      <c r="RAU269" s="2"/>
      <c r="RAV269" s="2"/>
      <c r="RAW269" s="2"/>
      <c r="RAX269" s="2"/>
      <c r="RAY269" s="2"/>
      <c r="RAZ269" s="2"/>
      <c r="RBA269" s="2"/>
      <c r="RBB269" s="2"/>
      <c r="RBC269" s="2"/>
      <c r="RBD269" s="2"/>
      <c r="RBE269" s="2"/>
      <c r="RBF269" s="2"/>
      <c r="RBG269" s="2"/>
      <c r="RBH269" s="2"/>
      <c r="RBI269" s="2"/>
      <c r="RBJ269" s="2"/>
      <c r="RBK269" s="2"/>
      <c r="RBL269" s="2"/>
      <c r="RBM269" s="2"/>
      <c r="RBN269" s="2"/>
      <c r="RBO269" s="2"/>
      <c r="RBP269" s="2"/>
      <c r="RBQ269" s="2"/>
      <c r="RBR269" s="2"/>
      <c r="RBS269" s="2"/>
      <c r="RBT269" s="2"/>
      <c r="RBU269" s="2"/>
      <c r="RBV269" s="2"/>
      <c r="RBW269" s="2"/>
      <c r="RBX269" s="2"/>
      <c r="RBY269" s="2"/>
      <c r="RBZ269" s="2"/>
      <c r="RCA269" s="2"/>
      <c r="RCB269" s="2"/>
      <c r="RCC269" s="2"/>
      <c r="RCD269" s="2"/>
      <c r="RCE269" s="2"/>
      <c r="RCF269" s="2"/>
      <c r="RCG269" s="2"/>
      <c r="RCH269" s="2"/>
      <c r="RCI269" s="2"/>
      <c r="RCJ269" s="2"/>
      <c r="RCK269" s="2"/>
      <c r="RCL269" s="2"/>
      <c r="RCM269" s="2"/>
      <c r="RCN269" s="2"/>
      <c r="RCO269" s="2"/>
      <c r="RCP269" s="2"/>
      <c r="RCQ269" s="2"/>
      <c r="RCR269" s="2"/>
      <c r="RCS269" s="2"/>
      <c r="RCT269" s="2"/>
      <c r="RCU269" s="2"/>
      <c r="RCV269" s="2"/>
      <c r="RCW269" s="2"/>
      <c r="RCX269" s="2"/>
      <c r="RCY269" s="2"/>
      <c r="RCZ269" s="2"/>
      <c r="RDA269" s="2"/>
      <c r="RDB269" s="2"/>
      <c r="RDC269" s="10"/>
      <c r="RDD269" s="10"/>
      <c r="RDE269" s="10"/>
      <c r="RDF269" s="10"/>
      <c r="RDG269" s="10"/>
      <c r="RDH269" s="10"/>
      <c r="RDI269" s="10"/>
      <c r="RDJ269" s="10"/>
      <c r="RDK269" s="10"/>
      <c r="RDL269" s="10"/>
      <c r="RDM269" s="10"/>
      <c r="RDN269" s="10"/>
      <c r="RDO269" s="10"/>
      <c r="RDP269" s="10"/>
      <c r="RDQ269" s="10"/>
      <c r="RDR269" s="10"/>
      <c r="RDS269" s="10"/>
      <c r="RDT269" s="10"/>
      <c r="RDU269" s="10"/>
      <c r="RDV269" s="10"/>
      <c r="RDW269" s="10"/>
      <c r="RDX269" s="10"/>
      <c r="RDY269" s="10"/>
      <c r="RDZ269" s="10"/>
      <c r="REA269" s="10"/>
      <c r="REB269" s="10"/>
      <c r="REC269" s="10"/>
      <c r="RED269" s="10"/>
      <c r="REE269" s="10"/>
      <c r="REF269" s="10"/>
      <c r="REG269" s="10"/>
      <c r="REH269" s="10"/>
      <c r="REI269" s="10"/>
      <c r="REJ269" s="10"/>
      <c r="REK269" s="10"/>
      <c r="REL269" s="10"/>
      <c r="REM269" s="10"/>
      <c r="REN269" s="10"/>
      <c r="REO269" s="10"/>
      <c r="REP269" s="10"/>
      <c r="REQ269" s="10"/>
      <c r="RER269" s="10"/>
      <c r="RES269" s="10"/>
      <c r="RET269" s="10"/>
      <c r="REU269" s="10"/>
      <c r="REV269" s="10"/>
      <c r="REW269" s="10"/>
      <c r="REX269" s="10"/>
      <c r="REY269" s="10"/>
      <c r="REZ269" s="10"/>
      <c r="RFA269" s="10"/>
      <c r="RFB269" s="10"/>
      <c r="RFC269" s="10"/>
      <c r="RFD269" s="10"/>
      <c r="RFE269" s="10"/>
      <c r="RFF269" s="10"/>
      <c r="RFG269" s="10"/>
      <c r="RFH269" s="10"/>
      <c r="RFI269" s="10"/>
      <c r="RFJ269" s="10"/>
      <c r="RFK269" s="10"/>
      <c r="RFL269" s="10"/>
      <c r="RFM269" s="10"/>
      <c r="RFN269" s="10"/>
      <c r="RFO269" s="10"/>
      <c r="RFP269" s="10"/>
      <c r="RFQ269" s="10"/>
      <c r="RFR269" s="10"/>
      <c r="RFS269" s="10"/>
      <c r="RFT269" s="10"/>
      <c r="RFU269" s="10"/>
      <c r="RFV269" s="10"/>
      <c r="RFW269" s="10"/>
      <c r="RFX269" s="10"/>
      <c r="RFY269" s="10"/>
      <c r="RFZ269" s="10"/>
      <c r="RGA269" s="10"/>
      <c r="RGB269" s="10"/>
      <c r="RGC269" s="10"/>
      <c r="RGD269" s="10"/>
      <c r="RGE269" s="10"/>
      <c r="RGF269" s="10"/>
      <c r="RGG269" s="10"/>
      <c r="RGH269" s="10"/>
      <c r="RGI269" s="10"/>
      <c r="RGJ269" s="10"/>
      <c r="RGK269" s="10"/>
      <c r="RGL269" s="10"/>
      <c r="RGM269" s="10"/>
      <c r="RGN269" s="10"/>
      <c r="RGO269" s="10"/>
      <c r="RGP269" s="10"/>
      <c r="RGQ269" s="10"/>
      <c r="RGR269" s="10"/>
      <c r="RGS269" s="10"/>
      <c r="RGT269" s="10"/>
      <c r="RGU269" s="10"/>
      <c r="RGV269" s="10"/>
      <c r="RGW269" s="10"/>
      <c r="RGX269" s="10"/>
      <c r="RGY269" s="10"/>
      <c r="RGZ269" s="10"/>
      <c r="RHA269" s="10"/>
      <c r="RHB269" s="10"/>
      <c r="RHC269" s="10"/>
      <c r="RHD269" s="10"/>
      <c r="RHE269" s="10"/>
      <c r="RHF269" s="10"/>
      <c r="RHG269" s="10"/>
      <c r="RHH269" s="10"/>
      <c r="RHI269" s="10"/>
      <c r="RHJ269" s="10"/>
      <c r="RHK269" s="10"/>
      <c r="RHL269" s="10"/>
      <c r="RHM269" s="10"/>
      <c r="RHN269" s="10"/>
      <c r="RHO269" s="10"/>
      <c r="RHP269" s="10"/>
      <c r="RHQ269" s="10"/>
      <c r="RHR269" s="10"/>
      <c r="RHS269" s="10"/>
      <c r="RHT269" s="10"/>
      <c r="RHU269" s="10"/>
      <c r="RHV269" s="10"/>
      <c r="RHW269" s="10"/>
      <c r="RHX269" s="10"/>
      <c r="RHY269" s="10"/>
      <c r="RHZ269" s="10"/>
      <c r="RIA269" s="10"/>
      <c r="RIB269" s="10"/>
      <c r="RIC269" s="10"/>
      <c r="RUF269" s="306"/>
      <c r="RUG269" s="306"/>
      <c r="RUH269" s="572"/>
      <c r="RUI269" s="524"/>
      <c r="RUJ269" s="301"/>
      <c r="RUK269" s="577"/>
      <c r="RUL269" s="301"/>
      <c r="RUM269" s="301"/>
      <c r="RUN269" s="301"/>
      <c r="RUO269" s="301"/>
      <c r="RUP269" s="529"/>
      <c r="RUQ269" s="529"/>
      <c r="RUR269" s="597"/>
      <c r="RUS269" s="598"/>
      <c r="RUT269" s="426"/>
      <c r="RUU269" s="99"/>
      <c r="RUV269" s="548"/>
      <c r="RUW269" s="599"/>
      <c r="RUX269" s="544"/>
      <c r="RUY269" s="600"/>
      <c r="RUZ269" s="437"/>
      <c r="RVA269" s="547"/>
      <c r="RVB269" s="547"/>
      <c r="RVC269" s="547"/>
      <c r="RVD269" s="518"/>
      <c r="RVE269" s="544"/>
      <c r="RVF269" s="544"/>
      <c r="RVG269" s="544"/>
      <c r="RVH269" s="437"/>
      <c r="RVI269" s="547"/>
      <c r="RVJ269" s="547"/>
      <c r="RVK269" s="547"/>
      <c r="RVL269" s="596"/>
      <c r="RVM269" s="2"/>
      <c r="RVN269" s="2"/>
      <c r="RVO269" s="2"/>
      <c r="RVP269" s="2"/>
      <c r="RVQ269" s="2"/>
      <c r="RVR269" s="2"/>
      <c r="RVS269" s="2"/>
      <c r="RVT269" s="2"/>
      <c r="RVU269" s="2"/>
      <c r="RVV269" s="2"/>
      <c r="RVW269" s="2"/>
      <c r="RVX269" s="2"/>
      <c r="RVY269" s="2"/>
      <c r="RVZ269" s="2"/>
      <c r="RWA269" s="2"/>
      <c r="RWB269" s="2"/>
      <c r="RWC269" s="2"/>
      <c r="RWD269" s="2"/>
      <c r="RWE269" s="2"/>
      <c r="RWF269" s="2"/>
      <c r="RWG269" s="2"/>
      <c r="RWH269" s="2"/>
      <c r="RWI269" s="2"/>
      <c r="RWJ269" s="2"/>
      <c r="RWK269" s="2"/>
      <c r="RWL269" s="2"/>
      <c r="RWM269" s="2"/>
      <c r="RWN269" s="2"/>
      <c r="RWO269" s="2"/>
      <c r="RWP269" s="2"/>
      <c r="RWQ269" s="2"/>
      <c r="RWR269" s="2"/>
      <c r="RWS269" s="2"/>
      <c r="RWT269" s="2"/>
      <c r="RWU269" s="2"/>
      <c r="RWV269" s="2"/>
      <c r="RWW269" s="2"/>
      <c r="RWX269" s="2"/>
      <c r="RWY269" s="2"/>
      <c r="RWZ269" s="2"/>
      <c r="RXA269" s="2"/>
      <c r="RXB269" s="2"/>
      <c r="RXC269" s="2"/>
      <c r="RXD269" s="2"/>
      <c r="RXE269" s="2"/>
      <c r="RXF269" s="2"/>
      <c r="RXG269" s="2"/>
      <c r="RXH269" s="2"/>
      <c r="RXI269" s="2"/>
      <c r="RXJ269" s="2"/>
      <c r="RXK269" s="2"/>
      <c r="RXL269" s="2"/>
      <c r="RXM269" s="2"/>
      <c r="RXN269" s="2"/>
      <c r="RXO269" s="2"/>
      <c r="RXP269" s="2"/>
      <c r="RXQ269" s="2"/>
      <c r="RXR269" s="2"/>
      <c r="RXS269" s="2"/>
      <c r="RXT269" s="2"/>
      <c r="RXU269" s="2"/>
      <c r="RXV269" s="2"/>
      <c r="RXW269" s="2"/>
      <c r="RXX269" s="2"/>
      <c r="RXY269" s="2"/>
      <c r="RXZ269" s="2"/>
      <c r="RYA269" s="2"/>
      <c r="RYB269" s="2"/>
      <c r="RYC269" s="2"/>
      <c r="RYD269" s="2"/>
      <c r="RYE269" s="2"/>
      <c r="RYF269" s="2"/>
      <c r="RYG269" s="2"/>
      <c r="RYH269" s="2"/>
      <c r="RYI269" s="2"/>
      <c r="RYJ269" s="10"/>
      <c r="RYK269" s="10"/>
      <c r="RYL269" s="10"/>
      <c r="RYM269" s="10"/>
      <c r="RYN269" s="10"/>
      <c r="RYO269" s="10"/>
      <c r="RYP269" s="10"/>
      <c r="RYQ269" s="10"/>
      <c r="RYR269" s="10"/>
      <c r="RYS269" s="10"/>
      <c r="RYT269" s="10"/>
      <c r="RYU269" s="10"/>
      <c r="RYV269" s="10"/>
      <c r="RYW269" s="10"/>
      <c r="RYX269" s="10"/>
      <c r="RYY269" s="10"/>
      <c r="RYZ269" s="10"/>
      <c r="RZA269" s="10"/>
      <c r="RZB269" s="10"/>
      <c r="RZC269" s="10"/>
      <c r="RZD269" s="10"/>
      <c r="RZE269" s="10"/>
      <c r="RZF269" s="10"/>
      <c r="RZG269" s="10"/>
      <c r="RZH269" s="10"/>
      <c r="RZI269" s="10"/>
      <c r="RZJ269" s="10"/>
      <c r="RZK269" s="10"/>
      <c r="RZL269" s="10"/>
      <c r="RZM269" s="10"/>
      <c r="RZN269" s="10"/>
      <c r="RZO269" s="10"/>
      <c r="RZP269" s="10"/>
      <c r="RZQ269" s="10"/>
      <c r="RZR269" s="10"/>
      <c r="RZS269" s="10"/>
      <c r="RZT269" s="10"/>
      <c r="RZU269" s="10"/>
      <c r="RZV269" s="10"/>
      <c r="RZW269" s="10"/>
      <c r="RZX269" s="10"/>
      <c r="RZY269" s="10"/>
      <c r="RZZ269" s="10"/>
      <c r="SAA269" s="10"/>
      <c r="SAB269" s="10"/>
      <c r="SAC269" s="10"/>
      <c r="SAD269" s="10"/>
      <c r="SAE269" s="10"/>
      <c r="SAF269" s="10"/>
      <c r="SAG269" s="10"/>
      <c r="SAH269" s="10"/>
      <c r="SAI269" s="10"/>
      <c r="SAJ269" s="10"/>
      <c r="SAK269" s="10"/>
      <c r="SAL269" s="10"/>
      <c r="SAM269" s="10"/>
      <c r="SAN269" s="10"/>
      <c r="SAO269" s="10"/>
      <c r="SAP269" s="10"/>
      <c r="SAQ269" s="10"/>
      <c r="SAR269" s="10"/>
      <c r="SAS269" s="10"/>
      <c r="SAT269" s="10"/>
      <c r="SAU269" s="10"/>
      <c r="SAV269" s="10"/>
      <c r="SAW269" s="10"/>
      <c r="SAX269" s="10"/>
      <c r="SAY269" s="10"/>
      <c r="SAZ269" s="10"/>
      <c r="SBA269" s="10"/>
      <c r="SBB269" s="10"/>
      <c r="SBC269" s="10"/>
      <c r="SBD269" s="10"/>
      <c r="SBE269" s="10"/>
      <c r="SBF269" s="10"/>
      <c r="SBG269" s="10"/>
      <c r="SBH269" s="10"/>
      <c r="SBI269" s="10"/>
      <c r="SBJ269" s="10"/>
      <c r="SBK269" s="10"/>
      <c r="SBL269" s="10"/>
      <c r="SBM269" s="10"/>
      <c r="SBN269" s="10"/>
      <c r="SBO269" s="10"/>
      <c r="SBP269" s="10"/>
      <c r="SBQ269" s="10"/>
      <c r="SBR269" s="10"/>
      <c r="SBS269" s="10"/>
      <c r="SBT269" s="10"/>
      <c r="SBU269" s="10"/>
      <c r="SBV269" s="10"/>
      <c r="SBW269" s="10"/>
      <c r="SBX269" s="10"/>
      <c r="SBY269" s="10"/>
      <c r="SBZ269" s="10"/>
      <c r="SCA269" s="10"/>
      <c r="SCB269" s="10"/>
      <c r="SCC269" s="10"/>
      <c r="SCD269" s="10"/>
      <c r="SCE269" s="10"/>
      <c r="SCF269" s="10"/>
      <c r="SCG269" s="10"/>
      <c r="SCH269" s="10"/>
      <c r="SCI269" s="10"/>
      <c r="SCJ269" s="10"/>
      <c r="SCK269" s="10"/>
      <c r="SCL269" s="10"/>
      <c r="SCM269" s="10"/>
      <c r="SCN269" s="10"/>
      <c r="SCO269" s="10"/>
      <c r="SCP269" s="10"/>
      <c r="SCQ269" s="10"/>
      <c r="SCR269" s="10"/>
      <c r="SCS269" s="10"/>
      <c r="SCT269" s="10"/>
      <c r="SCU269" s="10"/>
      <c r="SCV269" s="10"/>
      <c r="SCW269" s="10"/>
      <c r="SCX269" s="10"/>
      <c r="SCY269" s="10"/>
      <c r="SCZ269" s="10"/>
      <c r="SDA269" s="10"/>
      <c r="SDB269" s="10"/>
      <c r="SDC269" s="10"/>
      <c r="SDD269" s="10"/>
      <c r="SDE269" s="10"/>
      <c r="SDF269" s="10"/>
      <c r="SDG269" s="10"/>
      <c r="SDH269" s="10"/>
      <c r="SDI269" s="10"/>
      <c r="SDJ269" s="10"/>
      <c r="SPM269" s="306"/>
      <c r="SPN269" s="306"/>
      <c r="SPO269" s="572"/>
      <c r="SPP269" s="524"/>
      <c r="SPQ269" s="301"/>
      <c r="SPR269" s="577"/>
      <c r="SPS269" s="301"/>
      <c r="SPT269" s="301"/>
      <c r="SPU269" s="301"/>
      <c r="SPV269" s="301"/>
      <c r="SPW269" s="529"/>
      <c r="SPX269" s="529"/>
      <c r="SPY269" s="597"/>
      <c r="SPZ269" s="598"/>
      <c r="SQA269" s="426"/>
      <c r="SQB269" s="99"/>
      <c r="SQC269" s="548"/>
      <c r="SQD269" s="599"/>
      <c r="SQE269" s="544"/>
      <c r="SQF269" s="600"/>
      <c r="SQG269" s="437"/>
      <c r="SQH269" s="547"/>
      <c r="SQI269" s="547"/>
      <c r="SQJ269" s="547"/>
      <c r="SQK269" s="518"/>
      <c r="SQL269" s="544"/>
      <c r="SQM269" s="544"/>
      <c r="SQN269" s="544"/>
      <c r="SQO269" s="437"/>
      <c r="SQP269" s="547"/>
      <c r="SQQ269" s="547"/>
      <c r="SQR269" s="547"/>
      <c r="SQS269" s="596"/>
      <c r="SQT269" s="2"/>
      <c r="SQU269" s="2"/>
      <c r="SQV269" s="2"/>
      <c r="SQW269" s="2"/>
      <c r="SQX269" s="2"/>
      <c r="SQY269" s="2"/>
      <c r="SQZ269" s="2"/>
      <c r="SRA269" s="2"/>
      <c r="SRB269" s="2"/>
      <c r="SRC269" s="2"/>
      <c r="SRD269" s="2"/>
      <c r="SRE269" s="2"/>
      <c r="SRF269" s="2"/>
      <c r="SRG269" s="2"/>
      <c r="SRH269" s="2"/>
      <c r="SRI269" s="2"/>
      <c r="SRJ269" s="2"/>
      <c r="SRK269" s="2"/>
      <c r="SRL269" s="2"/>
      <c r="SRM269" s="2"/>
      <c r="SRN269" s="2"/>
      <c r="SRO269" s="2"/>
      <c r="SRP269" s="2"/>
      <c r="SRQ269" s="2"/>
      <c r="SRR269" s="2"/>
      <c r="SRS269" s="2"/>
      <c r="SRT269" s="2"/>
      <c r="SRU269" s="2"/>
      <c r="SRV269" s="2"/>
      <c r="SRW269" s="2"/>
      <c r="SRX269" s="2"/>
      <c r="SRY269" s="2"/>
      <c r="SRZ269" s="2"/>
      <c r="SSA269" s="2"/>
      <c r="SSB269" s="2"/>
      <c r="SSC269" s="2"/>
      <c r="SSD269" s="2"/>
      <c r="SSE269" s="2"/>
      <c r="SSF269" s="2"/>
      <c r="SSG269" s="2"/>
      <c r="SSH269" s="2"/>
      <c r="SSI269" s="2"/>
      <c r="SSJ269" s="2"/>
      <c r="SSK269" s="2"/>
      <c r="SSL269" s="2"/>
      <c r="SSM269" s="2"/>
      <c r="SSN269" s="2"/>
      <c r="SSO269" s="2"/>
      <c r="SSP269" s="2"/>
      <c r="SSQ269" s="2"/>
      <c r="SSR269" s="2"/>
      <c r="SSS269" s="2"/>
      <c r="SST269" s="2"/>
      <c r="SSU269" s="2"/>
      <c r="SSV269" s="2"/>
      <c r="SSW269" s="2"/>
      <c r="SSX269" s="2"/>
      <c r="SSY269" s="2"/>
      <c r="SSZ269" s="2"/>
      <c r="STA269" s="2"/>
      <c r="STB269" s="2"/>
      <c r="STC269" s="2"/>
      <c r="STD269" s="2"/>
      <c r="STE269" s="2"/>
      <c r="STF269" s="2"/>
      <c r="STG269" s="2"/>
      <c r="STH269" s="2"/>
      <c r="STI269" s="2"/>
      <c r="STJ269" s="2"/>
      <c r="STK269" s="2"/>
      <c r="STL269" s="2"/>
      <c r="STM269" s="2"/>
      <c r="STN269" s="2"/>
      <c r="STO269" s="2"/>
      <c r="STP269" s="2"/>
      <c r="STQ269" s="10"/>
      <c r="STR269" s="10"/>
      <c r="STS269" s="10"/>
      <c r="STT269" s="10"/>
      <c r="STU269" s="10"/>
      <c r="STV269" s="10"/>
      <c r="STW269" s="10"/>
      <c r="STX269" s="10"/>
      <c r="STY269" s="10"/>
      <c r="STZ269" s="10"/>
      <c r="SUA269" s="10"/>
      <c r="SUB269" s="10"/>
      <c r="SUC269" s="10"/>
      <c r="SUD269" s="10"/>
      <c r="SUE269" s="10"/>
      <c r="SUF269" s="10"/>
      <c r="SUG269" s="10"/>
      <c r="SUH269" s="10"/>
      <c r="SUI269" s="10"/>
      <c r="SUJ269" s="10"/>
      <c r="SUK269" s="10"/>
      <c r="SUL269" s="10"/>
      <c r="SUM269" s="10"/>
      <c r="SUN269" s="10"/>
      <c r="SUO269" s="10"/>
      <c r="SUP269" s="10"/>
      <c r="SUQ269" s="10"/>
      <c r="SUR269" s="10"/>
      <c r="SUS269" s="10"/>
      <c r="SUT269" s="10"/>
      <c r="SUU269" s="10"/>
      <c r="SUV269" s="10"/>
      <c r="SUW269" s="10"/>
      <c r="SUX269" s="10"/>
      <c r="SUY269" s="10"/>
      <c r="SUZ269" s="10"/>
      <c r="SVA269" s="10"/>
      <c r="SVB269" s="10"/>
      <c r="SVC269" s="10"/>
      <c r="SVD269" s="10"/>
      <c r="SVE269" s="10"/>
      <c r="SVF269" s="10"/>
      <c r="SVG269" s="10"/>
      <c r="SVH269" s="10"/>
      <c r="SVI269" s="10"/>
      <c r="SVJ269" s="10"/>
      <c r="SVK269" s="10"/>
      <c r="SVL269" s="10"/>
      <c r="SVM269" s="10"/>
      <c r="SVN269" s="10"/>
      <c r="SVO269" s="10"/>
      <c r="SVP269" s="10"/>
      <c r="SVQ269" s="10"/>
      <c r="SVR269" s="10"/>
      <c r="SVS269" s="10"/>
      <c r="SVT269" s="10"/>
      <c r="SVU269" s="10"/>
      <c r="SVV269" s="10"/>
      <c r="SVW269" s="10"/>
      <c r="SVX269" s="10"/>
      <c r="SVY269" s="10"/>
      <c r="SVZ269" s="10"/>
      <c r="SWA269" s="10"/>
      <c r="SWB269" s="10"/>
      <c r="SWC269" s="10"/>
      <c r="SWD269" s="10"/>
      <c r="SWE269" s="10"/>
      <c r="SWF269" s="10"/>
      <c r="SWG269" s="10"/>
      <c r="SWH269" s="10"/>
      <c r="SWI269" s="10"/>
      <c r="SWJ269" s="10"/>
      <c r="SWK269" s="10"/>
      <c r="SWL269" s="10"/>
      <c r="SWM269" s="10"/>
      <c r="SWN269" s="10"/>
      <c r="SWO269" s="10"/>
      <c r="SWP269" s="10"/>
      <c r="SWQ269" s="10"/>
      <c r="SWR269" s="10"/>
      <c r="SWS269" s="10"/>
      <c r="SWT269" s="10"/>
      <c r="SWU269" s="10"/>
      <c r="SWV269" s="10"/>
      <c r="SWW269" s="10"/>
      <c r="SWX269" s="10"/>
      <c r="SWY269" s="10"/>
      <c r="SWZ269" s="10"/>
      <c r="SXA269" s="10"/>
      <c r="SXB269" s="10"/>
      <c r="SXC269" s="10"/>
      <c r="SXD269" s="10"/>
      <c r="SXE269" s="10"/>
      <c r="SXF269" s="10"/>
      <c r="SXG269" s="10"/>
      <c r="SXH269" s="10"/>
      <c r="SXI269" s="10"/>
      <c r="SXJ269" s="10"/>
      <c r="SXK269" s="10"/>
      <c r="SXL269" s="10"/>
      <c r="SXM269" s="10"/>
      <c r="SXN269" s="10"/>
      <c r="SXO269" s="10"/>
      <c r="SXP269" s="10"/>
      <c r="SXQ269" s="10"/>
      <c r="SXR269" s="10"/>
      <c r="SXS269" s="10"/>
      <c r="SXT269" s="10"/>
      <c r="SXU269" s="10"/>
      <c r="SXV269" s="10"/>
      <c r="SXW269" s="10"/>
      <c r="SXX269" s="10"/>
      <c r="SXY269" s="10"/>
      <c r="SXZ269" s="10"/>
      <c r="SYA269" s="10"/>
      <c r="SYB269" s="10"/>
      <c r="SYC269" s="10"/>
      <c r="SYD269" s="10"/>
      <c r="SYE269" s="10"/>
      <c r="SYF269" s="10"/>
      <c r="SYG269" s="10"/>
      <c r="SYH269" s="10"/>
      <c r="SYI269" s="10"/>
      <c r="SYJ269" s="10"/>
      <c r="SYK269" s="10"/>
      <c r="SYL269" s="10"/>
      <c r="SYM269" s="10"/>
      <c r="SYN269" s="10"/>
      <c r="SYO269" s="10"/>
      <c r="SYP269" s="10"/>
      <c r="SYQ269" s="10"/>
      <c r="TKT269" s="306"/>
      <c r="TKU269" s="306"/>
      <c r="TKV269" s="572"/>
      <c r="TKW269" s="524"/>
      <c r="TKX269" s="301"/>
      <c r="TKY269" s="577"/>
      <c r="TKZ269" s="301"/>
      <c r="TLA269" s="301"/>
      <c r="TLB269" s="301"/>
      <c r="TLC269" s="301"/>
      <c r="TLD269" s="529"/>
      <c r="TLE269" s="529"/>
      <c r="TLF269" s="597"/>
      <c r="TLG269" s="598"/>
      <c r="TLH269" s="426"/>
      <c r="TLI269" s="99"/>
      <c r="TLJ269" s="548"/>
      <c r="TLK269" s="599"/>
      <c r="TLL269" s="544"/>
      <c r="TLM269" s="600"/>
      <c r="TLN269" s="437"/>
      <c r="TLO269" s="547"/>
      <c r="TLP269" s="547"/>
      <c r="TLQ269" s="547"/>
      <c r="TLR269" s="518"/>
      <c r="TLS269" s="544"/>
      <c r="TLT269" s="544"/>
      <c r="TLU269" s="544"/>
      <c r="TLV269" s="437"/>
      <c r="TLW269" s="547"/>
      <c r="TLX269" s="547"/>
      <c r="TLY269" s="547"/>
      <c r="TLZ269" s="596"/>
      <c r="TMA269" s="2"/>
      <c r="TMB269" s="2"/>
      <c r="TMC269" s="2"/>
      <c r="TMD269" s="2"/>
      <c r="TME269" s="2"/>
      <c r="TMF269" s="2"/>
      <c r="TMG269" s="2"/>
      <c r="TMH269" s="2"/>
      <c r="TMI269" s="2"/>
      <c r="TMJ269" s="2"/>
      <c r="TMK269" s="2"/>
      <c r="TML269" s="2"/>
      <c r="TMM269" s="2"/>
      <c r="TMN269" s="2"/>
      <c r="TMO269" s="2"/>
      <c r="TMP269" s="2"/>
      <c r="TMQ269" s="2"/>
      <c r="TMR269" s="2"/>
      <c r="TMS269" s="2"/>
      <c r="TMT269" s="2"/>
      <c r="TMU269" s="2"/>
      <c r="TMV269" s="2"/>
      <c r="TMW269" s="2"/>
      <c r="TMX269" s="2"/>
      <c r="TMY269" s="2"/>
      <c r="TMZ269" s="2"/>
      <c r="TNA269" s="2"/>
      <c r="TNB269" s="2"/>
      <c r="TNC269" s="2"/>
      <c r="TND269" s="2"/>
      <c r="TNE269" s="2"/>
      <c r="TNF269" s="2"/>
      <c r="TNG269" s="2"/>
      <c r="TNH269" s="2"/>
      <c r="TNI269" s="2"/>
      <c r="TNJ269" s="2"/>
      <c r="TNK269" s="2"/>
      <c r="TNL269" s="2"/>
      <c r="TNM269" s="2"/>
      <c r="TNN269" s="2"/>
      <c r="TNO269" s="2"/>
      <c r="TNP269" s="2"/>
      <c r="TNQ269" s="2"/>
      <c r="TNR269" s="2"/>
      <c r="TNS269" s="2"/>
      <c r="TNT269" s="2"/>
      <c r="TNU269" s="2"/>
      <c r="TNV269" s="2"/>
      <c r="TNW269" s="2"/>
      <c r="TNX269" s="2"/>
      <c r="TNY269" s="2"/>
      <c r="TNZ269" s="2"/>
      <c r="TOA269" s="2"/>
      <c r="TOB269" s="2"/>
      <c r="TOC269" s="2"/>
      <c r="TOD269" s="2"/>
      <c r="TOE269" s="2"/>
      <c r="TOF269" s="2"/>
      <c r="TOG269" s="2"/>
      <c r="TOH269" s="2"/>
      <c r="TOI269" s="2"/>
      <c r="TOJ269" s="2"/>
      <c r="TOK269" s="2"/>
      <c r="TOL269" s="2"/>
      <c r="TOM269" s="2"/>
      <c r="TON269" s="2"/>
      <c r="TOO269" s="2"/>
      <c r="TOP269" s="2"/>
      <c r="TOQ269" s="2"/>
      <c r="TOR269" s="2"/>
      <c r="TOS269" s="2"/>
      <c r="TOT269" s="2"/>
      <c r="TOU269" s="2"/>
      <c r="TOV269" s="2"/>
      <c r="TOW269" s="2"/>
      <c r="TOX269" s="10"/>
      <c r="TOY269" s="10"/>
      <c r="TOZ269" s="10"/>
      <c r="TPA269" s="10"/>
      <c r="TPB269" s="10"/>
      <c r="TPC269" s="10"/>
      <c r="TPD269" s="10"/>
      <c r="TPE269" s="10"/>
      <c r="TPF269" s="10"/>
      <c r="TPG269" s="10"/>
      <c r="TPH269" s="10"/>
      <c r="TPI269" s="10"/>
      <c r="TPJ269" s="10"/>
      <c r="TPK269" s="10"/>
      <c r="TPL269" s="10"/>
      <c r="TPM269" s="10"/>
      <c r="TPN269" s="10"/>
      <c r="TPO269" s="10"/>
      <c r="TPP269" s="10"/>
      <c r="TPQ269" s="10"/>
      <c r="TPR269" s="10"/>
      <c r="TPS269" s="10"/>
      <c r="TPT269" s="10"/>
      <c r="TPU269" s="10"/>
      <c r="TPV269" s="10"/>
      <c r="TPW269" s="10"/>
      <c r="TPX269" s="10"/>
      <c r="TPY269" s="10"/>
      <c r="TPZ269" s="10"/>
      <c r="TQA269" s="10"/>
      <c r="TQB269" s="10"/>
      <c r="TQC269" s="10"/>
      <c r="TQD269" s="10"/>
      <c r="TQE269" s="10"/>
      <c r="TQF269" s="10"/>
      <c r="TQG269" s="10"/>
      <c r="TQH269" s="10"/>
      <c r="TQI269" s="10"/>
      <c r="TQJ269" s="10"/>
      <c r="TQK269" s="10"/>
      <c r="TQL269" s="10"/>
      <c r="TQM269" s="10"/>
      <c r="TQN269" s="10"/>
      <c r="TQO269" s="10"/>
      <c r="TQP269" s="10"/>
      <c r="TQQ269" s="10"/>
      <c r="TQR269" s="10"/>
      <c r="TQS269" s="10"/>
      <c r="TQT269" s="10"/>
      <c r="TQU269" s="10"/>
      <c r="TQV269" s="10"/>
      <c r="TQW269" s="10"/>
      <c r="TQX269" s="10"/>
      <c r="TQY269" s="10"/>
      <c r="TQZ269" s="10"/>
      <c r="TRA269" s="10"/>
      <c r="TRB269" s="10"/>
      <c r="TRC269" s="10"/>
      <c r="TRD269" s="10"/>
      <c r="TRE269" s="10"/>
      <c r="TRF269" s="10"/>
      <c r="TRG269" s="10"/>
      <c r="TRH269" s="10"/>
      <c r="TRI269" s="10"/>
      <c r="TRJ269" s="10"/>
      <c r="TRK269" s="10"/>
      <c r="TRL269" s="10"/>
      <c r="TRM269" s="10"/>
      <c r="TRN269" s="10"/>
      <c r="TRO269" s="10"/>
      <c r="TRP269" s="10"/>
      <c r="TRQ269" s="10"/>
      <c r="TRR269" s="10"/>
      <c r="TRS269" s="10"/>
      <c r="TRT269" s="10"/>
      <c r="TRU269" s="10"/>
      <c r="TRV269" s="10"/>
      <c r="TRW269" s="10"/>
      <c r="TRX269" s="10"/>
      <c r="TRY269" s="10"/>
      <c r="TRZ269" s="10"/>
      <c r="TSA269" s="10"/>
      <c r="TSB269" s="10"/>
      <c r="TSC269" s="10"/>
      <c r="TSD269" s="10"/>
      <c r="TSE269" s="10"/>
      <c r="TSF269" s="10"/>
      <c r="TSG269" s="10"/>
      <c r="TSH269" s="10"/>
      <c r="TSI269" s="10"/>
      <c r="TSJ269" s="10"/>
      <c r="TSK269" s="10"/>
      <c r="TSL269" s="10"/>
      <c r="TSM269" s="10"/>
      <c r="TSN269" s="10"/>
      <c r="TSO269" s="10"/>
      <c r="TSP269" s="10"/>
      <c r="TSQ269" s="10"/>
      <c r="TSR269" s="10"/>
      <c r="TSS269" s="10"/>
      <c r="TST269" s="10"/>
      <c r="TSU269" s="10"/>
      <c r="TSV269" s="10"/>
      <c r="TSW269" s="10"/>
      <c r="TSX269" s="10"/>
      <c r="TSY269" s="10"/>
      <c r="TSZ269" s="10"/>
      <c r="TTA269" s="10"/>
      <c r="TTB269" s="10"/>
      <c r="TTC269" s="10"/>
      <c r="TTD269" s="10"/>
      <c r="TTE269" s="10"/>
      <c r="TTF269" s="10"/>
      <c r="TTG269" s="10"/>
      <c r="TTH269" s="10"/>
      <c r="TTI269" s="10"/>
      <c r="TTJ269" s="10"/>
      <c r="TTK269" s="10"/>
      <c r="TTL269" s="10"/>
      <c r="TTM269" s="10"/>
      <c r="TTN269" s="10"/>
      <c r="TTO269" s="10"/>
      <c r="TTP269" s="10"/>
      <c r="TTQ269" s="10"/>
      <c r="TTR269" s="10"/>
      <c r="TTS269" s="10"/>
      <c r="TTT269" s="10"/>
      <c r="TTU269" s="10"/>
      <c r="TTV269" s="10"/>
      <c r="TTW269" s="10"/>
      <c r="TTX269" s="10"/>
      <c r="UGA269" s="306"/>
      <c r="UGB269" s="306"/>
      <c r="UGC269" s="572"/>
      <c r="UGD269" s="524"/>
      <c r="UGE269" s="301"/>
      <c r="UGF269" s="577"/>
      <c r="UGG269" s="301"/>
      <c r="UGH269" s="301"/>
      <c r="UGI269" s="301"/>
      <c r="UGJ269" s="301"/>
      <c r="UGK269" s="529"/>
      <c r="UGL269" s="529"/>
      <c r="UGM269" s="597"/>
      <c r="UGN269" s="598"/>
      <c r="UGO269" s="426"/>
      <c r="UGP269" s="99"/>
      <c r="UGQ269" s="548"/>
      <c r="UGR269" s="599"/>
      <c r="UGS269" s="544"/>
      <c r="UGT269" s="600"/>
      <c r="UGU269" s="437"/>
      <c r="UGV269" s="547"/>
      <c r="UGW269" s="547"/>
      <c r="UGX269" s="547"/>
      <c r="UGY269" s="518"/>
      <c r="UGZ269" s="544"/>
      <c r="UHA269" s="544"/>
      <c r="UHB269" s="544"/>
      <c r="UHC269" s="437"/>
      <c r="UHD269" s="547"/>
      <c r="UHE269" s="547"/>
      <c r="UHF269" s="547"/>
      <c r="UHG269" s="596"/>
      <c r="UHH269" s="2"/>
      <c r="UHI269" s="2"/>
      <c r="UHJ269" s="2"/>
      <c r="UHK269" s="2"/>
      <c r="UHL269" s="2"/>
      <c r="UHM269" s="2"/>
      <c r="UHN269" s="2"/>
      <c r="UHO269" s="2"/>
      <c r="UHP269" s="2"/>
      <c r="UHQ269" s="2"/>
      <c r="UHR269" s="2"/>
      <c r="UHS269" s="2"/>
      <c r="UHT269" s="2"/>
      <c r="UHU269" s="2"/>
      <c r="UHV269" s="2"/>
      <c r="UHW269" s="2"/>
      <c r="UHX269" s="2"/>
      <c r="UHY269" s="2"/>
      <c r="UHZ269" s="2"/>
      <c r="UIA269" s="2"/>
      <c r="UIB269" s="2"/>
      <c r="UIC269" s="2"/>
      <c r="UID269" s="2"/>
      <c r="UIE269" s="2"/>
      <c r="UIF269" s="2"/>
      <c r="UIG269" s="2"/>
      <c r="UIH269" s="2"/>
      <c r="UII269" s="2"/>
      <c r="UIJ269" s="2"/>
      <c r="UIK269" s="2"/>
      <c r="UIL269" s="2"/>
      <c r="UIM269" s="2"/>
      <c r="UIN269" s="2"/>
      <c r="UIO269" s="2"/>
      <c r="UIP269" s="2"/>
      <c r="UIQ269" s="2"/>
      <c r="UIR269" s="2"/>
      <c r="UIS269" s="2"/>
      <c r="UIT269" s="2"/>
      <c r="UIU269" s="2"/>
      <c r="UIV269" s="2"/>
      <c r="UIW269" s="2"/>
      <c r="UIX269" s="2"/>
      <c r="UIY269" s="2"/>
      <c r="UIZ269" s="2"/>
      <c r="UJA269" s="2"/>
      <c r="UJB269" s="2"/>
      <c r="UJC269" s="2"/>
      <c r="UJD269" s="2"/>
      <c r="UJE269" s="2"/>
      <c r="UJF269" s="2"/>
      <c r="UJG269" s="2"/>
      <c r="UJH269" s="2"/>
      <c r="UJI269" s="2"/>
      <c r="UJJ269" s="2"/>
      <c r="UJK269" s="2"/>
      <c r="UJL269" s="2"/>
      <c r="UJM269" s="2"/>
      <c r="UJN269" s="2"/>
      <c r="UJO269" s="2"/>
      <c r="UJP269" s="2"/>
      <c r="UJQ269" s="2"/>
      <c r="UJR269" s="2"/>
      <c r="UJS269" s="2"/>
      <c r="UJT269" s="2"/>
      <c r="UJU269" s="2"/>
      <c r="UJV269" s="2"/>
      <c r="UJW269" s="2"/>
      <c r="UJX269" s="2"/>
      <c r="UJY269" s="2"/>
      <c r="UJZ269" s="2"/>
      <c r="UKA269" s="2"/>
      <c r="UKB269" s="2"/>
      <c r="UKC269" s="2"/>
      <c r="UKD269" s="2"/>
      <c r="UKE269" s="10"/>
      <c r="UKF269" s="10"/>
      <c r="UKG269" s="10"/>
      <c r="UKH269" s="10"/>
      <c r="UKI269" s="10"/>
      <c r="UKJ269" s="10"/>
      <c r="UKK269" s="10"/>
      <c r="UKL269" s="10"/>
      <c r="UKM269" s="10"/>
      <c r="UKN269" s="10"/>
      <c r="UKO269" s="10"/>
      <c r="UKP269" s="10"/>
      <c r="UKQ269" s="10"/>
      <c r="UKR269" s="10"/>
      <c r="UKS269" s="10"/>
      <c r="UKT269" s="10"/>
      <c r="UKU269" s="10"/>
      <c r="UKV269" s="10"/>
      <c r="UKW269" s="10"/>
      <c r="UKX269" s="10"/>
      <c r="UKY269" s="10"/>
      <c r="UKZ269" s="10"/>
      <c r="ULA269" s="10"/>
      <c r="ULB269" s="10"/>
      <c r="ULC269" s="10"/>
      <c r="ULD269" s="10"/>
      <c r="ULE269" s="10"/>
      <c r="ULF269" s="10"/>
      <c r="ULG269" s="10"/>
      <c r="ULH269" s="10"/>
      <c r="ULI269" s="10"/>
      <c r="ULJ269" s="10"/>
      <c r="ULK269" s="10"/>
      <c r="ULL269" s="10"/>
      <c r="ULM269" s="10"/>
      <c r="ULN269" s="10"/>
      <c r="ULO269" s="10"/>
      <c r="ULP269" s="10"/>
      <c r="ULQ269" s="10"/>
      <c r="ULR269" s="10"/>
      <c r="ULS269" s="10"/>
      <c r="ULT269" s="10"/>
      <c r="ULU269" s="10"/>
      <c r="ULV269" s="10"/>
      <c r="ULW269" s="10"/>
      <c r="ULX269" s="10"/>
      <c r="ULY269" s="10"/>
      <c r="ULZ269" s="10"/>
      <c r="UMA269" s="10"/>
      <c r="UMB269" s="10"/>
      <c r="UMC269" s="10"/>
      <c r="UMD269" s="10"/>
      <c r="UME269" s="10"/>
      <c r="UMF269" s="10"/>
      <c r="UMG269" s="10"/>
      <c r="UMH269" s="10"/>
      <c r="UMI269" s="10"/>
      <c r="UMJ269" s="10"/>
      <c r="UMK269" s="10"/>
      <c r="UML269" s="10"/>
      <c r="UMM269" s="10"/>
      <c r="UMN269" s="10"/>
      <c r="UMO269" s="10"/>
      <c r="UMP269" s="10"/>
      <c r="UMQ269" s="10"/>
      <c r="UMR269" s="10"/>
      <c r="UMS269" s="10"/>
      <c r="UMT269" s="10"/>
      <c r="UMU269" s="10"/>
      <c r="UMV269" s="10"/>
      <c r="UMW269" s="10"/>
      <c r="UMX269" s="10"/>
      <c r="UMY269" s="10"/>
      <c r="UMZ269" s="10"/>
      <c r="UNA269" s="10"/>
      <c r="UNB269" s="10"/>
      <c r="UNC269" s="10"/>
      <c r="UND269" s="10"/>
      <c r="UNE269" s="10"/>
      <c r="UNF269" s="10"/>
      <c r="UNG269" s="10"/>
      <c r="UNH269" s="10"/>
      <c r="UNI269" s="10"/>
      <c r="UNJ269" s="10"/>
      <c r="UNK269" s="10"/>
      <c r="UNL269" s="10"/>
      <c r="UNM269" s="10"/>
      <c r="UNN269" s="10"/>
      <c r="UNO269" s="10"/>
      <c r="UNP269" s="10"/>
      <c r="UNQ269" s="10"/>
      <c r="UNR269" s="10"/>
      <c r="UNS269" s="10"/>
      <c r="UNT269" s="10"/>
      <c r="UNU269" s="10"/>
      <c r="UNV269" s="10"/>
      <c r="UNW269" s="10"/>
      <c r="UNX269" s="10"/>
      <c r="UNY269" s="10"/>
      <c r="UNZ269" s="10"/>
      <c r="UOA269" s="10"/>
      <c r="UOB269" s="10"/>
      <c r="UOC269" s="10"/>
      <c r="UOD269" s="10"/>
      <c r="UOE269" s="10"/>
      <c r="UOF269" s="10"/>
      <c r="UOG269" s="10"/>
      <c r="UOH269" s="10"/>
      <c r="UOI269" s="10"/>
      <c r="UOJ269" s="10"/>
      <c r="UOK269" s="10"/>
      <c r="UOL269" s="10"/>
      <c r="UOM269" s="10"/>
      <c r="UON269" s="10"/>
      <c r="UOO269" s="10"/>
      <c r="UOP269" s="10"/>
      <c r="UOQ269" s="10"/>
      <c r="UOR269" s="10"/>
      <c r="UOS269" s="10"/>
      <c r="UOT269" s="10"/>
      <c r="UOU269" s="10"/>
      <c r="UOV269" s="10"/>
      <c r="UOW269" s="10"/>
      <c r="UOX269" s="10"/>
      <c r="UOY269" s="10"/>
      <c r="UOZ269" s="10"/>
      <c r="UPA269" s="10"/>
      <c r="UPB269" s="10"/>
      <c r="UPC269" s="10"/>
      <c r="UPD269" s="10"/>
      <c r="UPE269" s="10"/>
      <c r="VBH269" s="306"/>
      <c r="VBI269" s="306"/>
      <c r="VBJ269" s="572"/>
      <c r="VBK269" s="524"/>
      <c r="VBL269" s="301"/>
      <c r="VBM269" s="577"/>
      <c r="VBN269" s="301"/>
      <c r="VBO269" s="301"/>
      <c r="VBP269" s="301"/>
      <c r="VBQ269" s="301"/>
      <c r="VBR269" s="529"/>
      <c r="VBS269" s="529"/>
      <c r="VBT269" s="597"/>
      <c r="VBU269" s="598"/>
      <c r="VBV269" s="426"/>
      <c r="VBW269" s="99"/>
      <c r="VBX269" s="548"/>
      <c r="VBY269" s="599"/>
      <c r="VBZ269" s="544"/>
      <c r="VCA269" s="600"/>
      <c r="VCB269" s="437"/>
      <c r="VCC269" s="547"/>
      <c r="VCD269" s="547"/>
      <c r="VCE269" s="547"/>
      <c r="VCF269" s="518"/>
      <c r="VCG269" s="544"/>
      <c r="VCH269" s="544"/>
      <c r="VCI269" s="544"/>
      <c r="VCJ269" s="437"/>
      <c r="VCK269" s="547"/>
      <c r="VCL269" s="547"/>
      <c r="VCM269" s="547"/>
      <c r="VCN269" s="596"/>
      <c r="VCO269" s="2"/>
      <c r="VCP269" s="2"/>
      <c r="VCQ269" s="2"/>
      <c r="VCR269" s="2"/>
      <c r="VCS269" s="2"/>
      <c r="VCT269" s="2"/>
      <c r="VCU269" s="2"/>
      <c r="VCV269" s="2"/>
      <c r="VCW269" s="2"/>
      <c r="VCX269" s="2"/>
      <c r="VCY269" s="2"/>
      <c r="VCZ269" s="2"/>
      <c r="VDA269" s="2"/>
      <c r="VDB269" s="2"/>
      <c r="VDC269" s="2"/>
      <c r="VDD269" s="2"/>
      <c r="VDE269" s="2"/>
      <c r="VDF269" s="2"/>
      <c r="VDG269" s="2"/>
      <c r="VDH269" s="2"/>
      <c r="VDI269" s="2"/>
      <c r="VDJ269" s="2"/>
      <c r="VDK269" s="2"/>
      <c r="VDL269" s="2"/>
      <c r="VDM269" s="2"/>
      <c r="VDN269" s="2"/>
      <c r="VDO269" s="2"/>
      <c r="VDP269" s="2"/>
      <c r="VDQ269" s="2"/>
      <c r="VDR269" s="2"/>
      <c r="VDS269" s="2"/>
      <c r="VDT269" s="2"/>
      <c r="VDU269" s="2"/>
      <c r="VDV269" s="2"/>
      <c r="VDW269" s="2"/>
      <c r="VDX269" s="2"/>
      <c r="VDY269" s="2"/>
      <c r="VDZ269" s="2"/>
      <c r="VEA269" s="2"/>
      <c r="VEB269" s="2"/>
      <c r="VEC269" s="2"/>
      <c r="VED269" s="2"/>
      <c r="VEE269" s="2"/>
      <c r="VEF269" s="2"/>
      <c r="VEG269" s="2"/>
      <c r="VEH269" s="2"/>
      <c r="VEI269" s="2"/>
      <c r="VEJ269" s="2"/>
      <c r="VEK269" s="2"/>
      <c r="VEL269" s="2"/>
      <c r="VEM269" s="2"/>
      <c r="VEN269" s="2"/>
      <c r="VEO269" s="2"/>
      <c r="VEP269" s="2"/>
      <c r="VEQ269" s="2"/>
      <c r="VER269" s="2"/>
      <c r="VES269" s="2"/>
      <c r="VET269" s="2"/>
      <c r="VEU269" s="2"/>
      <c r="VEV269" s="2"/>
      <c r="VEW269" s="2"/>
      <c r="VEX269" s="2"/>
      <c r="VEY269" s="2"/>
      <c r="VEZ269" s="2"/>
      <c r="VFA269" s="2"/>
      <c r="VFB269" s="2"/>
      <c r="VFC269" s="2"/>
      <c r="VFD269" s="2"/>
      <c r="VFE269" s="2"/>
      <c r="VFF269" s="2"/>
      <c r="VFG269" s="2"/>
      <c r="VFH269" s="2"/>
      <c r="VFI269" s="2"/>
      <c r="VFJ269" s="2"/>
      <c r="VFK269" s="2"/>
      <c r="VFL269" s="10"/>
      <c r="VFM269" s="10"/>
      <c r="VFN269" s="10"/>
      <c r="VFO269" s="10"/>
      <c r="VFP269" s="10"/>
      <c r="VFQ269" s="10"/>
      <c r="VFR269" s="10"/>
      <c r="VFS269" s="10"/>
      <c r="VFT269" s="10"/>
      <c r="VFU269" s="10"/>
      <c r="VFV269" s="10"/>
      <c r="VFW269" s="10"/>
      <c r="VFX269" s="10"/>
      <c r="VFY269" s="10"/>
      <c r="VFZ269" s="10"/>
      <c r="VGA269" s="10"/>
      <c r="VGB269" s="10"/>
      <c r="VGC269" s="10"/>
      <c r="VGD269" s="10"/>
      <c r="VGE269" s="10"/>
      <c r="VGF269" s="10"/>
      <c r="VGG269" s="10"/>
      <c r="VGH269" s="10"/>
      <c r="VGI269" s="10"/>
      <c r="VGJ269" s="10"/>
      <c r="VGK269" s="10"/>
      <c r="VGL269" s="10"/>
      <c r="VGM269" s="10"/>
      <c r="VGN269" s="10"/>
      <c r="VGO269" s="10"/>
      <c r="VGP269" s="10"/>
      <c r="VGQ269" s="10"/>
      <c r="VGR269" s="10"/>
      <c r="VGS269" s="10"/>
      <c r="VGT269" s="10"/>
      <c r="VGU269" s="10"/>
      <c r="VGV269" s="10"/>
      <c r="VGW269" s="10"/>
      <c r="VGX269" s="10"/>
      <c r="VGY269" s="10"/>
      <c r="VGZ269" s="10"/>
      <c r="VHA269" s="10"/>
      <c r="VHB269" s="10"/>
      <c r="VHC269" s="10"/>
      <c r="VHD269" s="10"/>
      <c r="VHE269" s="10"/>
      <c r="VHF269" s="10"/>
      <c r="VHG269" s="10"/>
      <c r="VHH269" s="10"/>
      <c r="VHI269" s="10"/>
      <c r="VHJ269" s="10"/>
      <c r="VHK269" s="10"/>
      <c r="VHL269" s="10"/>
      <c r="VHM269" s="10"/>
      <c r="VHN269" s="10"/>
      <c r="VHO269" s="10"/>
      <c r="VHP269" s="10"/>
      <c r="VHQ269" s="10"/>
      <c r="VHR269" s="10"/>
      <c r="VHS269" s="10"/>
      <c r="VHT269" s="10"/>
      <c r="VHU269" s="10"/>
      <c r="VHV269" s="10"/>
      <c r="VHW269" s="10"/>
      <c r="VHX269" s="10"/>
      <c r="VHY269" s="10"/>
      <c r="VHZ269" s="10"/>
      <c r="VIA269" s="10"/>
      <c r="VIB269" s="10"/>
      <c r="VIC269" s="10"/>
      <c r="VID269" s="10"/>
      <c r="VIE269" s="10"/>
      <c r="VIF269" s="10"/>
      <c r="VIG269" s="10"/>
      <c r="VIH269" s="10"/>
      <c r="VII269" s="10"/>
      <c r="VIJ269" s="10"/>
      <c r="VIK269" s="10"/>
      <c r="VIL269" s="10"/>
      <c r="VIM269" s="10"/>
      <c r="VIN269" s="10"/>
      <c r="VIO269" s="10"/>
      <c r="VIP269" s="10"/>
      <c r="VIQ269" s="10"/>
      <c r="VIR269" s="10"/>
      <c r="VIS269" s="10"/>
      <c r="VIT269" s="10"/>
      <c r="VIU269" s="10"/>
      <c r="VIV269" s="10"/>
      <c r="VIW269" s="10"/>
      <c r="VIX269" s="10"/>
      <c r="VIY269" s="10"/>
      <c r="VIZ269" s="10"/>
      <c r="VJA269" s="10"/>
      <c r="VJB269" s="10"/>
      <c r="VJC269" s="10"/>
      <c r="VJD269" s="10"/>
      <c r="VJE269" s="10"/>
      <c r="VJF269" s="10"/>
      <c r="VJG269" s="10"/>
      <c r="VJH269" s="10"/>
      <c r="VJI269" s="10"/>
      <c r="VJJ269" s="10"/>
      <c r="VJK269" s="10"/>
      <c r="VJL269" s="10"/>
      <c r="VJM269" s="10"/>
      <c r="VJN269" s="10"/>
      <c r="VJO269" s="10"/>
      <c r="VJP269" s="10"/>
      <c r="VJQ269" s="10"/>
      <c r="VJR269" s="10"/>
      <c r="VJS269" s="10"/>
      <c r="VJT269" s="10"/>
      <c r="VJU269" s="10"/>
      <c r="VJV269" s="10"/>
      <c r="VJW269" s="10"/>
      <c r="VJX269" s="10"/>
      <c r="VJY269" s="10"/>
      <c r="VJZ269" s="10"/>
      <c r="VKA269" s="10"/>
      <c r="VKB269" s="10"/>
      <c r="VKC269" s="10"/>
      <c r="VKD269" s="10"/>
      <c r="VKE269" s="10"/>
      <c r="VKF269" s="10"/>
      <c r="VKG269" s="10"/>
      <c r="VKH269" s="10"/>
      <c r="VKI269" s="10"/>
      <c r="VKJ269" s="10"/>
      <c r="VKK269" s="10"/>
      <c r="VKL269" s="10"/>
      <c r="VWO269" s="306"/>
      <c r="VWP269" s="306"/>
      <c r="VWQ269" s="572"/>
      <c r="VWR269" s="524"/>
      <c r="VWS269" s="301"/>
      <c r="VWT269" s="577"/>
      <c r="VWU269" s="301"/>
      <c r="VWV269" s="301"/>
      <c r="VWW269" s="301"/>
      <c r="VWX269" s="301"/>
      <c r="VWY269" s="529"/>
      <c r="VWZ269" s="529"/>
      <c r="VXA269" s="597"/>
      <c r="VXB269" s="598"/>
      <c r="VXC269" s="426"/>
      <c r="VXD269" s="99"/>
      <c r="VXE269" s="548"/>
      <c r="VXF269" s="599"/>
      <c r="VXG269" s="544"/>
      <c r="VXH269" s="600"/>
      <c r="VXI269" s="437"/>
      <c r="VXJ269" s="547"/>
      <c r="VXK269" s="547"/>
      <c r="VXL269" s="547"/>
      <c r="VXM269" s="518"/>
      <c r="VXN269" s="544"/>
      <c r="VXO269" s="544"/>
      <c r="VXP269" s="544"/>
      <c r="VXQ269" s="437"/>
      <c r="VXR269" s="547"/>
      <c r="VXS269" s="547"/>
      <c r="VXT269" s="547"/>
      <c r="VXU269" s="596"/>
      <c r="VXV269" s="2"/>
      <c r="VXW269" s="2"/>
      <c r="VXX269" s="2"/>
      <c r="VXY269" s="2"/>
      <c r="VXZ269" s="2"/>
      <c r="VYA269" s="2"/>
      <c r="VYB269" s="2"/>
      <c r="VYC269" s="2"/>
      <c r="VYD269" s="2"/>
      <c r="VYE269" s="2"/>
      <c r="VYF269" s="2"/>
      <c r="VYG269" s="2"/>
      <c r="VYH269" s="2"/>
      <c r="VYI269" s="2"/>
      <c r="VYJ269" s="2"/>
      <c r="VYK269" s="2"/>
      <c r="VYL269" s="2"/>
      <c r="VYM269" s="2"/>
      <c r="VYN269" s="2"/>
      <c r="VYO269" s="2"/>
      <c r="VYP269" s="2"/>
      <c r="VYQ269" s="2"/>
      <c r="VYR269" s="2"/>
      <c r="VYS269" s="2"/>
      <c r="VYT269" s="2"/>
      <c r="VYU269" s="2"/>
      <c r="VYV269" s="2"/>
      <c r="VYW269" s="2"/>
      <c r="VYX269" s="2"/>
      <c r="VYY269" s="2"/>
      <c r="VYZ269" s="2"/>
      <c r="VZA269" s="2"/>
      <c r="VZB269" s="2"/>
      <c r="VZC269" s="2"/>
      <c r="VZD269" s="2"/>
      <c r="VZE269" s="2"/>
      <c r="VZF269" s="2"/>
      <c r="VZG269" s="2"/>
      <c r="VZH269" s="2"/>
      <c r="VZI269" s="2"/>
      <c r="VZJ269" s="2"/>
      <c r="VZK269" s="2"/>
      <c r="VZL269" s="2"/>
      <c r="VZM269" s="2"/>
      <c r="VZN269" s="2"/>
      <c r="VZO269" s="2"/>
      <c r="VZP269" s="2"/>
      <c r="VZQ269" s="2"/>
      <c r="VZR269" s="2"/>
      <c r="VZS269" s="2"/>
      <c r="VZT269" s="2"/>
      <c r="VZU269" s="2"/>
      <c r="VZV269" s="2"/>
      <c r="VZW269" s="2"/>
      <c r="VZX269" s="2"/>
      <c r="VZY269" s="2"/>
      <c r="VZZ269" s="2"/>
      <c r="WAA269" s="2"/>
      <c r="WAB269" s="2"/>
      <c r="WAC269" s="2"/>
      <c r="WAD269" s="2"/>
      <c r="WAE269" s="2"/>
      <c r="WAF269" s="2"/>
      <c r="WAG269" s="2"/>
      <c r="WAH269" s="2"/>
      <c r="WAI269" s="2"/>
      <c r="WAJ269" s="2"/>
      <c r="WAK269" s="2"/>
      <c r="WAL269" s="2"/>
      <c r="WAM269" s="2"/>
      <c r="WAN269" s="2"/>
      <c r="WAO269" s="2"/>
      <c r="WAP269" s="2"/>
      <c r="WAQ269" s="2"/>
      <c r="WAR269" s="2"/>
      <c r="WAS269" s="10"/>
      <c r="WAT269" s="10"/>
      <c r="WAU269" s="10"/>
      <c r="WAV269" s="10"/>
      <c r="WAW269" s="10"/>
      <c r="WAX269" s="10"/>
      <c r="WAY269" s="10"/>
      <c r="WAZ269" s="10"/>
      <c r="WBA269" s="10"/>
      <c r="WBB269" s="10"/>
      <c r="WBC269" s="10"/>
      <c r="WBD269" s="10"/>
      <c r="WBE269" s="10"/>
      <c r="WBF269" s="10"/>
      <c r="WBG269" s="10"/>
      <c r="WBH269" s="10"/>
      <c r="WBI269" s="10"/>
      <c r="WBJ269" s="10"/>
      <c r="WBK269" s="10"/>
      <c r="WBL269" s="10"/>
      <c r="WBM269" s="10"/>
      <c r="WBN269" s="10"/>
      <c r="WBO269" s="10"/>
      <c r="WBP269" s="10"/>
      <c r="WBQ269" s="10"/>
      <c r="WBR269" s="10"/>
      <c r="WBS269" s="10"/>
      <c r="WBT269" s="10"/>
      <c r="WBU269" s="10"/>
      <c r="WBV269" s="10"/>
      <c r="WBW269" s="10"/>
      <c r="WBX269" s="10"/>
      <c r="WBY269" s="10"/>
      <c r="WBZ269" s="10"/>
      <c r="WCA269" s="10"/>
      <c r="WCB269" s="10"/>
      <c r="WCC269" s="10"/>
      <c r="WCD269" s="10"/>
      <c r="WCE269" s="10"/>
      <c r="WCF269" s="10"/>
      <c r="WCG269" s="10"/>
      <c r="WCH269" s="10"/>
      <c r="WCI269" s="10"/>
      <c r="WCJ269" s="10"/>
      <c r="WCK269" s="10"/>
      <c r="WCL269" s="10"/>
      <c r="WCM269" s="10"/>
      <c r="WCN269" s="10"/>
      <c r="WCO269" s="10"/>
      <c r="WCP269" s="10"/>
      <c r="WCQ269" s="10"/>
      <c r="WCR269" s="10"/>
      <c r="WCS269" s="10"/>
      <c r="WCT269" s="10"/>
      <c r="WCU269" s="10"/>
      <c r="WCV269" s="10"/>
      <c r="WCW269" s="10"/>
      <c r="WCX269" s="10"/>
      <c r="WCY269" s="10"/>
      <c r="WCZ269" s="10"/>
      <c r="WDA269" s="10"/>
      <c r="WDB269" s="10"/>
      <c r="WDC269" s="10"/>
      <c r="WDD269" s="10"/>
      <c r="WDE269" s="10"/>
      <c r="WDF269" s="10"/>
      <c r="WDG269" s="10"/>
      <c r="WDH269" s="10"/>
      <c r="WDI269" s="10"/>
      <c r="WDJ269" s="10"/>
      <c r="WDK269" s="10"/>
      <c r="WDL269" s="10"/>
      <c r="WDM269" s="10"/>
      <c r="WDN269" s="10"/>
      <c r="WDO269" s="10"/>
      <c r="WDP269" s="10"/>
      <c r="WDQ269" s="10"/>
      <c r="WDR269" s="10"/>
      <c r="WDS269" s="10"/>
      <c r="WDT269" s="10"/>
      <c r="WDU269" s="10"/>
      <c r="WDV269" s="10"/>
      <c r="WDW269" s="10"/>
      <c r="WDX269" s="10"/>
      <c r="WDY269" s="10"/>
      <c r="WDZ269" s="10"/>
      <c r="WEA269" s="10"/>
      <c r="WEB269" s="10"/>
      <c r="WEC269" s="10"/>
      <c r="WED269" s="10"/>
      <c r="WEE269" s="10"/>
      <c r="WEF269" s="10"/>
      <c r="WEG269" s="10"/>
      <c r="WEH269" s="10"/>
      <c r="WEI269" s="10"/>
      <c r="WEJ269" s="10"/>
      <c r="WEK269" s="10"/>
      <c r="WEL269" s="10"/>
      <c r="WEM269" s="10"/>
      <c r="WEN269" s="10"/>
      <c r="WEO269" s="10"/>
      <c r="WEP269" s="10"/>
      <c r="WEQ269" s="10"/>
      <c r="WER269" s="10"/>
      <c r="WES269" s="10"/>
      <c r="WET269" s="10"/>
      <c r="WEU269" s="10"/>
      <c r="WEV269" s="10"/>
      <c r="WEW269" s="10"/>
      <c r="WEX269" s="10"/>
      <c r="WEY269" s="10"/>
      <c r="WEZ269" s="10"/>
      <c r="WFA269" s="10"/>
      <c r="WFB269" s="10"/>
      <c r="WFC269" s="10"/>
      <c r="WFD269" s="10"/>
      <c r="WFE269" s="10"/>
      <c r="WFF269" s="10"/>
      <c r="WFG269" s="10"/>
      <c r="WFH269" s="10"/>
      <c r="WFI269" s="10"/>
      <c r="WFJ269" s="10"/>
      <c r="WFK269" s="10"/>
      <c r="WFL269" s="10"/>
      <c r="WFM269" s="10"/>
      <c r="WFN269" s="10"/>
      <c r="WFO269" s="10"/>
      <c r="WFP269" s="10"/>
      <c r="WFQ269" s="10"/>
      <c r="WFR269" s="10"/>
      <c r="WFS269" s="10"/>
      <c r="WRV269" s="306"/>
      <c r="WRW269" s="306"/>
      <c r="WRX269" s="572"/>
      <c r="WRY269" s="524"/>
      <c r="WRZ269" s="301"/>
      <c r="WSA269" s="577"/>
      <c r="WSB269" s="301"/>
      <c r="WSC269" s="301"/>
      <c r="WSD269" s="301"/>
      <c r="WSE269" s="301"/>
      <c r="WSF269" s="529"/>
      <c r="WSG269" s="529"/>
      <c r="WSH269" s="597"/>
      <c r="WSI269" s="598"/>
      <c r="WSJ269" s="426"/>
      <c r="WSK269" s="99"/>
      <c r="WSL269" s="548"/>
      <c r="WSM269" s="599"/>
      <c r="WSN269" s="544"/>
      <c r="WSO269" s="600"/>
      <c r="WSP269" s="437"/>
      <c r="WSQ269" s="547"/>
      <c r="WSR269" s="547"/>
      <c r="WSS269" s="547"/>
      <c r="WST269" s="518"/>
      <c r="WSU269" s="544"/>
      <c r="WSV269" s="544"/>
      <c r="WSW269" s="544"/>
      <c r="WSX269" s="437"/>
      <c r="WSY269" s="547"/>
      <c r="WSZ269" s="547"/>
      <c r="WTA269" s="547"/>
      <c r="WTB269" s="596"/>
      <c r="WTC269" s="2"/>
      <c r="WTD269" s="2"/>
      <c r="WTE269" s="2"/>
      <c r="WTF269" s="2"/>
      <c r="WTG269" s="2"/>
      <c r="WTH269" s="2"/>
      <c r="WTI269" s="2"/>
      <c r="WTJ269" s="2"/>
      <c r="WTK269" s="2"/>
      <c r="WTL269" s="2"/>
      <c r="WTM269" s="2"/>
      <c r="WTN269" s="2"/>
      <c r="WTO269" s="2"/>
      <c r="WTP269" s="2"/>
      <c r="WTQ269" s="2"/>
      <c r="WTR269" s="2"/>
      <c r="WTS269" s="2"/>
      <c r="WTT269" s="2"/>
      <c r="WTU269" s="2"/>
      <c r="WTV269" s="2"/>
      <c r="WTW269" s="2"/>
      <c r="WTX269" s="2"/>
      <c r="WTY269" s="2"/>
      <c r="WTZ269" s="2"/>
      <c r="WUA269" s="2"/>
      <c r="WUB269" s="2"/>
      <c r="WUC269" s="2"/>
      <c r="WUD269" s="2"/>
      <c r="WUE269" s="2"/>
      <c r="WUF269" s="2"/>
      <c r="WUG269" s="2"/>
      <c r="WUH269" s="2"/>
      <c r="WUI269" s="2"/>
      <c r="WUJ269" s="2"/>
      <c r="WUK269" s="2"/>
      <c r="WUL269" s="2"/>
      <c r="WUM269" s="2"/>
      <c r="WUN269" s="2"/>
      <c r="WUO269" s="2"/>
      <c r="WUP269" s="2"/>
      <c r="WUQ269" s="2"/>
      <c r="WUR269" s="2"/>
      <c r="WUS269" s="2"/>
      <c r="WUT269" s="2"/>
      <c r="WUU269" s="2"/>
      <c r="WUV269" s="2"/>
      <c r="WUW269" s="2"/>
      <c r="WUX269" s="2"/>
      <c r="WUY269" s="2"/>
      <c r="WUZ269" s="2"/>
      <c r="WVA269" s="2"/>
      <c r="WVB269" s="2"/>
      <c r="WVC269" s="2"/>
      <c r="WVD269" s="2"/>
      <c r="WVE269" s="2"/>
      <c r="WVF269" s="2"/>
      <c r="WVG269" s="2"/>
      <c r="WVH269" s="2"/>
      <c r="WVI269" s="2"/>
      <c r="WVJ269" s="2"/>
      <c r="WVK269" s="2"/>
      <c r="WVL269" s="2"/>
      <c r="WVM269" s="2"/>
      <c r="WVN269" s="2"/>
      <c r="WVO269" s="2"/>
      <c r="WVP269" s="2"/>
      <c r="WVQ269" s="2"/>
      <c r="WVR269" s="2"/>
      <c r="WVS269" s="2"/>
      <c r="WVT269" s="2"/>
      <c r="WVU269" s="2"/>
      <c r="WVV269" s="2"/>
      <c r="WVW269" s="2"/>
      <c r="WVX269" s="2"/>
      <c r="WVY269" s="2"/>
      <c r="WVZ269" s="10"/>
      <c r="WWA269" s="10"/>
      <c r="WWB269" s="10"/>
      <c r="WWC269" s="10"/>
      <c r="WWD269" s="10"/>
      <c r="WWE269" s="10"/>
      <c r="WWF269" s="10"/>
      <c r="WWG269" s="10"/>
      <c r="WWH269" s="10"/>
      <c r="WWI269" s="10"/>
      <c r="WWJ269" s="10"/>
      <c r="WWK269" s="10"/>
      <c r="WWL269" s="10"/>
      <c r="WWM269" s="10"/>
      <c r="WWN269" s="10"/>
      <c r="WWO269" s="10"/>
      <c r="WWP269" s="10"/>
      <c r="WWQ269" s="10"/>
      <c r="WWR269" s="10"/>
      <c r="WWS269" s="10"/>
      <c r="WWT269" s="10"/>
      <c r="WWU269" s="10"/>
      <c r="WWV269" s="10"/>
      <c r="WWW269" s="10"/>
      <c r="WWX269" s="10"/>
      <c r="WWY269" s="10"/>
      <c r="WWZ269" s="10"/>
      <c r="WXA269" s="10"/>
      <c r="WXB269" s="10"/>
      <c r="WXC269" s="10"/>
      <c r="WXD269" s="10"/>
      <c r="WXE269" s="10"/>
      <c r="WXF269" s="10"/>
      <c r="WXG269" s="10"/>
      <c r="WXH269" s="10"/>
      <c r="WXI269" s="10"/>
      <c r="WXJ269" s="10"/>
      <c r="WXK269" s="10"/>
      <c r="WXL269" s="10"/>
      <c r="WXM269" s="10"/>
      <c r="WXN269" s="10"/>
      <c r="WXO269" s="10"/>
      <c r="WXP269" s="10"/>
      <c r="WXQ269" s="10"/>
      <c r="WXR269" s="10"/>
      <c r="WXS269" s="10"/>
      <c r="WXT269" s="10"/>
      <c r="WXU269" s="10"/>
      <c r="WXV269" s="10"/>
      <c r="WXW269" s="10"/>
      <c r="WXX269" s="10"/>
      <c r="WXY269" s="10"/>
      <c r="WXZ269" s="10"/>
      <c r="WYA269" s="10"/>
      <c r="WYB269" s="10"/>
      <c r="WYC269" s="10"/>
      <c r="WYD269" s="10"/>
      <c r="WYE269" s="10"/>
      <c r="WYF269" s="10"/>
      <c r="WYG269" s="10"/>
      <c r="WYH269" s="10"/>
      <c r="WYI269" s="10"/>
      <c r="WYJ269" s="10"/>
      <c r="WYK269" s="10"/>
      <c r="WYL269" s="10"/>
      <c r="WYM269" s="10"/>
      <c r="WYN269" s="10"/>
      <c r="WYO269" s="10"/>
      <c r="WYP269" s="10"/>
      <c r="WYQ269" s="10"/>
      <c r="WYR269" s="10"/>
      <c r="WYS269" s="10"/>
      <c r="WYT269" s="10"/>
      <c r="WYU269" s="10"/>
      <c r="WYV269" s="10"/>
      <c r="WYW269" s="10"/>
      <c r="WYX269" s="10"/>
      <c r="WYY269" s="10"/>
      <c r="WYZ269" s="10"/>
      <c r="WZA269" s="10"/>
      <c r="WZB269" s="10"/>
      <c r="WZC269" s="10"/>
      <c r="WZD269" s="10"/>
      <c r="WZE269" s="10"/>
      <c r="WZF269" s="10"/>
      <c r="WZG269" s="10"/>
      <c r="WZH269" s="10"/>
      <c r="WZI269" s="10"/>
      <c r="WZJ269" s="10"/>
      <c r="WZK269" s="10"/>
      <c r="WZL269" s="10"/>
      <c r="WZM269" s="10"/>
      <c r="WZN269" s="10"/>
      <c r="WZO269" s="10"/>
      <c r="WZP269" s="10"/>
      <c r="WZQ269" s="10"/>
      <c r="WZR269" s="10"/>
      <c r="WZS269" s="10"/>
      <c r="WZT269" s="10"/>
      <c r="WZU269" s="10"/>
      <c r="WZV269" s="10"/>
      <c r="WZW269" s="10"/>
      <c r="WZX269" s="10"/>
      <c r="WZY269" s="10"/>
      <c r="WZZ269" s="10"/>
      <c r="XAA269" s="10"/>
      <c r="XAB269" s="10"/>
      <c r="XAC269" s="10"/>
      <c r="XAD269" s="10"/>
      <c r="XAE269" s="10"/>
      <c r="XAF269" s="10"/>
      <c r="XAG269" s="10"/>
      <c r="XAH269" s="10"/>
      <c r="XAI269" s="10"/>
      <c r="XAJ269" s="10"/>
      <c r="XAK269" s="10"/>
      <c r="XAL269" s="10"/>
      <c r="XAM269" s="10"/>
      <c r="XAN269" s="10"/>
      <c r="XAO269" s="10"/>
      <c r="XAP269" s="10"/>
      <c r="XAQ269" s="10"/>
      <c r="XAR269" s="10"/>
      <c r="XAS269" s="10"/>
      <c r="XAT269" s="10"/>
      <c r="XAU269" s="10"/>
      <c r="XAV269" s="10"/>
      <c r="XAW269" s="10"/>
      <c r="XAX269" s="10"/>
      <c r="XAY269" s="10"/>
      <c r="XAZ269" s="10"/>
    </row>
    <row r="270" spans="1:792 1107:1898 2213:3004 3319:6875 7190:7981 8296:9087 9402:10193 10508:14064 14379:15170 15485:16276" ht="34.5" customHeight="1" x14ac:dyDescent="0.25">
      <c r="A270" s="494" t="s">
        <v>1007</v>
      </c>
      <c r="B270" s="494" t="s">
        <v>1008</v>
      </c>
      <c r="C270" s="495" t="s">
        <v>1009</v>
      </c>
      <c r="D270" s="496"/>
      <c r="E270" s="496" t="s">
        <v>1010</v>
      </c>
      <c r="F270" s="496" t="s">
        <v>1011</v>
      </c>
      <c r="G270" s="497"/>
      <c r="H270" s="498" t="s">
        <v>95</v>
      </c>
      <c r="I270" s="499">
        <v>3</v>
      </c>
      <c r="J270" s="498">
        <v>3</v>
      </c>
      <c r="K270" s="499"/>
      <c r="L270" s="498"/>
      <c r="M270" s="500"/>
      <c r="N270" s="501"/>
      <c r="O270" s="503"/>
      <c r="P270" s="503"/>
      <c r="Q270" s="505"/>
      <c r="R270" s="503"/>
      <c r="S270" s="503"/>
      <c r="T270" s="503"/>
      <c r="U270" s="506"/>
      <c r="V270" s="507"/>
      <c r="W270" s="507"/>
      <c r="X270" s="507"/>
      <c r="Y270" s="508"/>
      <c r="Z270" s="507"/>
      <c r="AA270" s="507"/>
      <c r="AB270" s="507"/>
      <c r="AC270" s="508"/>
      <c r="AD270" s="507"/>
      <c r="AE270" s="507"/>
      <c r="AF270" s="507"/>
      <c r="AG270" s="509"/>
    </row>
    <row r="271" spans="1:792 1107:1898 2213:3004 3319:6875 7190:7981 8296:9087 9402:10193 10508:14064 14379:15170 15485:16276" ht="42.75" customHeight="1" x14ac:dyDescent="0.25">
      <c r="A271" s="306"/>
      <c r="B271" s="306" t="s">
        <v>1012</v>
      </c>
      <c r="C271" s="572" t="s">
        <v>1013</v>
      </c>
      <c r="D271" s="301" t="s">
        <v>1014</v>
      </c>
      <c r="E271" s="301" t="s">
        <v>1015</v>
      </c>
      <c r="F271" s="301" t="s">
        <v>1016</v>
      </c>
      <c r="G271" s="301" t="s">
        <v>44</v>
      </c>
      <c r="H271" s="301"/>
      <c r="I271" s="601" t="s">
        <v>173</v>
      </c>
      <c r="J271" s="327">
        <v>3</v>
      </c>
      <c r="K271" s="301" t="s">
        <v>59</v>
      </c>
      <c r="L271" s="301">
        <v>14</v>
      </c>
      <c r="M271" s="325" t="s">
        <v>27</v>
      </c>
      <c r="N271" s="602" t="s">
        <v>27</v>
      </c>
      <c r="O271" s="603">
        <v>18</v>
      </c>
      <c r="P271" s="603"/>
      <c r="Q271" s="583">
        <v>1</v>
      </c>
      <c r="R271" s="519" t="s">
        <v>31</v>
      </c>
      <c r="S271" s="519" t="s">
        <v>36</v>
      </c>
      <c r="T271" s="519" t="s">
        <v>27</v>
      </c>
      <c r="U271" s="584">
        <v>1</v>
      </c>
      <c r="V271" s="438" t="s">
        <v>33</v>
      </c>
      <c r="W271" s="438" t="s">
        <v>32</v>
      </c>
      <c r="X271" s="438" t="s">
        <v>37</v>
      </c>
      <c r="Y271" s="585">
        <v>1</v>
      </c>
      <c r="Z271" s="519" t="s">
        <v>33</v>
      </c>
      <c r="AA271" s="519" t="s">
        <v>32</v>
      </c>
      <c r="AB271" s="519" t="s">
        <v>37</v>
      </c>
      <c r="AC271" s="584">
        <v>1</v>
      </c>
      <c r="AD271" s="438" t="s">
        <v>33</v>
      </c>
      <c r="AE271" s="438" t="s">
        <v>32</v>
      </c>
      <c r="AF271" s="438" t="s">
        <v>37</v>
      </c>
      <c r="AG271" s="596" t="s">
        <v>1017</v>
      </c>
      <c r="AH271" s="2" t="s">
        <v>27</v>
      </c>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c r="EG271" s="10"/>
      <c r="EH271" s="10"/>
      <c r="EI271" s="10"/>
      <c r="EJ271" s="10"/>
      <c r="EK271" s="10"/>
      <c r="EL271" s="10"/>
      <c r="EM271" s="10"/>
      <c r="EN271" s="10"/>
      <c r="EO271" s="10"/>
      <c r="EP271" s="10"/>
      <c r="EQ271" s="10"/>
      <c r="ER271" s="10"/>
      <c r="ES271" s="10"/>
      <c r="ET271" s="10"/>
      <c r="EU271" s="10"/>
      <c r="EV271" s="10"/>
      <c r="EW271" s="10"/>
      <c r="EX271" s="10"/>
      <c r="EY271" s="10"/>
      <c r="EZ271" s="10"/>
      <c r="FA271" s="10"/>
      <c r="FB271" s="10"/>
      <c r="FC271" s="10"/>
      <c r="FD271" s="10"/>
      <c r="FE271" s="10"/>
      <c r="FF271" s="10"/>
      <c r="FG271" s="10"/>
      <c r="FH271" s="10"/>
      <c r="FI271" s="10"/>
      <c r="FJ271" s="10"/>
      <c r="FK271" s="10"/>
      <c r="FL271" s="10"/>
      <c r="FM271" s="10"/>
      <c r="FN271" s="10"/>
      <c r="FO271" s="10"/>
      <c r="FP271" s="10"/>
      <c r="FQ271" s="10"/>
      <c r="FR271" s="10"/>
      <c r="FS271" s="10"/>
      <c r="FT271" s="10"/>
      <c r="FU271" s="10"/>
      <c r="FV271" s="10"/>
      <c r="FW271" s="10"/>
      <c r="FX271" s="10"/>
      <c r="FY271" s="10"/>
      <c r="FZ271" s="10"/>
      <c r="GA271" s="10"/>
      <c r="GB271" s="10"/>
      <c r="GC271" s="10"/>
      <c r="GD271" s="10"/>
      <c r="GE271" s="10"/>
      <c r="GF271" s="10"/>
      <c r="GG271" s="10"/>
      <c r="GH271" s="10"/>
      <c r="GI271" s="10"/>
      <c r="GJ271" s="10"/>
      <c r="GK271" s="10"/>
      <c r="GL271" s="10"/>
      <c r="GM271" s="10"/>
      <c r="GN271" s="10"/>
      <c r="GO271" s="10"/>
      <c r="GP271" s="10"/>
      <c r="GQ271" s="10"/>
      <c r="GR271" s="10"/>
      <c r="GS271" s="10"/>
      <c r="GT271" s="10"/>
      <c r="GU271" s="10"/>
      <c r="GV271" s="10"/>
      <c r="GW271" s="10"/>
      <c r="GX271" s="10"/>
      <c r="GY271" s="10"/>
      <c r="GZ271" s="10"/>
      <c r="HA271" s="10"/>
      <c r="HB271" s="10"/>
      <c r="HC271" s="10"/>
      <c r="HD271" s="10"/>
      <c r="HE271" s="10"/>
      <c r="HF271" s="10"/>
      <c r="HG271" s="10"/>
      <c r="HH271" s="10"/>
      <c r="HI271" s="10"/>
      <c r="HJ271" s="10"/>
      <c r="HK271" s="10"/>
      <c r="HL271" s="10"/>
      <c r="HM271" s="10"/>
      <c r="HN271" s="10"/>
      <c r="HO271" s="10"/>
      <c r="HP271" s="10"/>
      <c r="HQ271" s="10"/>
      <c r="HR271" s="10"/>
      <c r="HS271" s="10"/>
      <c r="HT271" s="10"/>
      <c r="HU271" s="10"/>
      <c r="HV271" s="10"/>
      <c r="HW271" s="10"/>
      <c r="HX271" s="10"/>
      <c r="HY271" s="10"/>
      <c r="HZ271" s="10"/>
      <c r="IA271" s="10"/>
      <c r="IB271" s="10"/>
      <c r="IC271" s="10"/>
      <c r="ID271" s="10"/>
      <c r="IE271" s="10"/>
    </row>
    <row r="272" spans="1:792 1107:1898 2213:3004 3319:6875 7190:7981 8296:9087 9402:10193 10508:14064 14379:15170 15485:16276" ht="130.5" customHeight="1" x14ac:dyDescent="0.25">
      <c r="A272" s="522"/>
      <c r="B272" s="522" t="s">
        <v>1018</v>
      </c>
      <c r="C272" s="523" t="s">
        <v>1019</v>
      </c>
      <c r="D272" s="524" t="s">
        <v>1020</v>
      </c>
      <c r="E272" s="524" t="s">
        <v>1021</v>
      </c>
      <c r="F272" s="524" t="s">
        <v>1022</v>
      </c>
      <c r="G272" s="587" t="s">
        <v>44</v>
      </c>
      <c r="H272" s="302"/>
      <c r="I272" s="601" t="s">
        <v>173</v>
      </c>
      <c r="J272" s="307">
        <v>3</v>
      </c>
      <c r="K272" s="578" t="s">
        <v>82</v>
      </c>
      <c r="L272" s="306">
        <v>11</v>
      </c>
      <c r="M272" s="307"/>
      <c r="N272" s="515"/>
      <c r="O272" s="306">
        <v>18</v>
      </c>
      <c r="P272" s="604"/>
      <c r="Q272" s="588">
        <v>1</v>
      </c>
      <c r="R272" s="605" t="s">
        <v>31</v>
      </c>
      <c r="S272" s="519" t="s">
        <v>32</v>
      </c>
      <c r="T272" s="519" t="s">
        <v>39</v>
      </c>
      <c r="U272" s="589">
        <v>1</v>
      </c>
      <c r="V272" s="365" t="s">
        <v>33</v>
      </c>
      <c r="W272" s="365" t="s">
        <v>32</v>
      </c>
      <c r="X272" s="365" t="s">
        <v>34</v>
      </c>
      <c r="Y272" s="590">
        <v>1</v>
      </c>
      <c r="Z272" s="519" t="s">
        <v>33</v>
      </c>
      <c r="AA272" s="519" t="s">
        <v>32</v>
      </c>
      <c r="AB272" s="519" t="s">
        <v>34</v>
      </c>
      <c r="AC272" s="589">
        <v>1</v>
      </c>
      <c r="AD272" s="365" t="s">
        <v>33</v>
      </c>
      <c r="AE272" s="365" t="s">
        <v>32</v>
      </c>
      <c r="AF272" s="365" t="s">
        <v>34</v>
      </c>
      <c r="AG272" s="571" t="s">
        <v>1023</v>
      </c>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3"/>
      <c r="DF272" s="23"/>
      <c r="DG272" s="23"/>
      <c r="DH272" s="23"/>
      <c r="DI272" s="23"/>
      <c r="DJ272" s="23"/>
      <c r="DK272" s="23"/>
      <c r="DL272" s="23"/>
      <c r="DM272" s="23"/>
      <c r="DN272" s="23"/>
      <c r="DO272" s="23"/>
      <c r="DP272" s="23"/>
      <c r="DQ272" s="23"/>
      <c r="DR272" s="23"/>
      <c r="DS272" s="23"/>
      <c r="DT272" s="23"/>
      <c r="DU272" s="23"/>
      <c r="DV272" s="23"/>
      <c r="DW272" s="23"/>
      <c r="DX272" s="23"/>
      <c r="DY272" s="23"/>
      <c r="DZ272" s="23"/>
      <c r="EA272" s="23"/>
      <c r="EB272" s="23"/>
      <c r="EC272" s="23"/>
      <c r="ED272" s="23"/>
      <c r="EE272" s="23"/>
      <c r="EF272" s="23"/>
      <c r="EG272" s="23"/>
      <c r="EH272" s="23"/>
      <c r="EI272" s="23"/>
      <c r="EJ272" s="23"/>
      <c r="EK272" s="23"/>
      <c r="EL272" s="23"/>
      <c r="EM272" s="23"/>
      <c r="EN272" s="23"/>
      <c r="EO272" s="23"/>
      <c r="EP272" s="23"/>
      <c r="EQ272" s="23"/>
      <c r="ER272" s="23"/>
      <c r="ES272" s="23"/>
      <c r="ET272" s="23"/>
      <c r="EU272" s="23"/>
      <c r="EV272" s="23"/>
      <c r="EW272" s="23"/>
      <c r="EX272" s="23"/>
      <c r="EY272" s="23"/>
      <c r="EZ272" s="23"/>
      <c r="FA272" s="23"/>
      <c r="FB272" s="23"/>
      <c r="FC272" s="23"/>
      <c r="FD272" s="23"/>
      <c r="FE272" s="23"/>
      <c r="FF272" s="23"/>
      <c r="FG272" s="23"/>
      <c r="FH272" s="23"/>
      <c r="FI272" s="23"/>
      <c r="FJ272" s="23"/>
      <c r="FK272" s="23"/>
      <c r="FL272" s="23"/>
      <c r="FM272" s="23"/>
      <c r="FN272" s="23"/>
      <c r="FO272" s="23"/>
      <c r="FP272" s="23"/>
      <c r="FQ272" s="23"/>
      <c r="FR272" s="23"/>
      <c r="FS272" s="23"/>
      <c r="FT272" s="23"/>
      <c r="FU272" s="23"/>
      <c r="FV272" s="23"/>
      <c r="FW272" s="23"/>
      <c r="FX272" s="23"/>
      <c r="FY272" s="23"/>
      <c r="FZ272" s="23"/>
      <c r="GA272" s="23"/>
      <c r="GB272" s="23"/>
      <c r="GC272" s="23"/>
      <c r="GD272" s="23"/>
      <c r="GE272" s="23"/>
      <c r="GF272" s="23"/>
      <c r="GG272" s="23"/>
      <c r="GH272" s="23"/>
      <c r="GI272" s="23"/>
      <c r="GJ272" s="23"/>
      <c r="GK272" s="23"/>
      <c r="GL272" s="23"/>
      <c r="GM272" s="23"/>
      <c r="GN272" s="23"/>
      <c r="GO272" s="23"/>
      <c r="GP272" s="23"/>
      <c r="GQ272" s="23"/>
      <c r="GR272" s="23"/>
      <c r="GS272" s="23"/>
      <c r="GT272" s="23"/>
      <c r="GU272" s="23"/>
      <c r="GV272" s="23"/>
      <c r="GW272" s="23"/>
      <c r="GX272" s="23"/>
      <c r="GY272" s="23"/>
      <c r="GZ272" s="23"/>
      <c r="HA272" s="23"/>
      <c r="HB272" s="23"/>
      <c r="HC272" s="23"/>
      <c r="HD272" s="23"/>
      <c r="HE272" s="23"/>
      <c r="HF272" s="23"/>
      <c r="HG272" s="23"/>
      <c r="HH272" s="23"/>
      <c r="HI272" s="23"/>
      <c r="HJ272" s="23"/>
      <c r="HK272" s="23"/>
      <c r="HL272" s="23"/>
      <c r="HM272" s="23"/>
      <c r="HN272" s="23"/>
      <c r="HO272" s="23"/>
      <c r="HP272" s="23"/>
      <c r="HQ272" s="23"/>
      <c r="HR272" s="23"/>
      <c r="HS272" s="23"/>
      <c r="HT272" s="23"/>
      <c r="HU272" s="23"/>
      <c r="HV272" s="23"/>
      <c r="HW272" s="23"/>
      <c r="HX272" s="23"/>
      <c r="HY272" s="23"/>
      <c r="HZ272" s="23"/>
      <c r="IA272" s="23"/>
      <c r="IB272" s="23"/>
      <c r="IC272" s="23"/>
      <c r="ID272" s="23"/>
      <c r="IE272" s="23"/>
    </row>
    <row r="273" spans="1:239" ht="63.75" customHeight="1" x14ac:dyDescent="0.25">
      <c r="A273" s="554" t="s">
        <v>1024</v>
      </c>
      <c r="B273" s="554" t="s">
        <v>1025</v>
      </c>
      <c r="C273" s="555" t="s">
        <v>1026</v>
      </c>
      <c r="D273" s="556"/>
      <c r="E273" s="557" t="s">
        <v>40</v>
      </c>
      <c r="F273" s="557"/>
      <c r="G273" s="557"/>
      <c r="H273" s="558"/>
      <c r="I273" s="559">
        <f>+I275+I274</f>
        <v>6</v>
      </c>
      <c r="J273" s="559">
        <f>+J275+J274</f>
        <v>6</v>
      </c>
      <c r="K273" s="559"/>
      <c r="L273" s="560"/>
      <c r="M273" s="561"/>
      <c r="N273" s="562"/>
      <c r="O273" s="563"/>
      <c r="P273" s="563"/>
      <c r="Q273" s="564"/>
      <c r="R273" s="565"/>
      <c r="S273" s="565"/>
      <c r="T273" s="565"/>
      <c r="U273" s="566"/>
      <c r="V273" s="556"/>
      <c r="W273" s="567"/>
      <c r="X273" s="568"/>
      <c r="Y273" s="569"/>
      <c r="Z273" s="567"/>
      <c r="AA273" s="567"/>
      <c r="AB273" s="567"/>
      <c r="AC273" s="569"/>
      <c r="AD273" s="567"/>
      <c r="AE273" s="567"/>
      <c r="AF273" s="567"/>
      <c r="AG273" s="570"/>
    </row>
    <row r="274" spans="1:239" ht="72" customHeight="1" x14ac:dyDescent="0.3">
      <c r="A274" s="574"/>
      <c r="B274" s="522" t="s">
        <v>1027</v>
      </c>
      <c r="C274" s="523" t="s">
        <v>1028</v>
      </c>
      <c r="D274" s="301"/>
      <c r="E274" s="301" t="s">
        <v>196</v>
      </c>
      <c r="F274" s="301" t="s">
        <v>1029</v>
      </c>
      <c r="G274" s="587" t="s">
        <v>44</v>
      </c>
      <c r="H274" s="302"/>
      <c r="I274" s="601" t="s">
        <v>173</v>
      </c>
      <c r="J274" s="327">
        <v>3</v>
      </c>
      <c r="K274" s="514" t="s">
        <v>55</v>
      </c>
      <c r="L274" s="306" t="s">
        <v>1030</v>
      </c>
      <c r="M274" s="327"/>
      <c r="N274" s="515"/>
      <c r="O274" s="306">
        <v>18</v>
      </c>
      <c r="P274" s="99"/>
      <c r="Q274" s="583">
        <v>1</v>
      </c>
      <c r="R274" s="519" t="s">
        <v>31</v>
      </c>
      <c r="S274" s="519" t="s">
        <v>32</v>
      </c>
      <c r="T274" s="519" t="s">
        <v>34</v>
      </c>
      <c r="U274" s="584">
        <v>1</v>
      </c>
      <c r="V274" s="438" t="s">
        <v>33</v>
      </c>
      <c r="W274" s="438" t="s">
        <v>32</v>
      </c>
      <c r="X274" s="438" t="s">
        <v>34</v>
      </c>
      <c r="Y274" s="585">
        <v>1</v>
      </c>
      <c r="Z274" s="519" t="s">
        <v>33</v>
      </c>
      <c r="AA274" s="519" t="s">
        <v>32</v>
      </c>
      <c r="AB274" s="519" t="s">
        <v>34</v>
      </c>
      <c r="AC274" s="584">
        <v>1</v>
      </c>
      <c r="AD274" s="438" t="s">
        <v>33</v>
      </c>
      <c r="AE274" s="438" t="s">
        <v>32</v>
      </c>
      <c r="AF274" s="438" t="s">
        <v>34</v>
      </c>
      <c r="AG274" s="586" t="s">
        <v>1031</v>
      </c>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row>
    <row r="275" spans="1:239" ht="72" customHeight="1" x14ac:dyDescent="0.3">
      <c r="A275" s="574"/>
      <c r="B275" s="522" t="s">
        <v>1032</v>
      </c>
      <c r="C275" s="539" t="s">
        <v>1033</v>
      </c>
      <c r="D275" s="301"/>
      <c r="E275" s="301" t="s">
        <v>196</v>
      </c>
      <c r="F275" s="301" t="s">
        <v>1029</v>
      </c>
      <c r="G275" s="587" t="s">
        <v>44</v>
      </c>
      <c r="H275" s="302"/>
      <c r="I275" s="601" t="s">
        <v>173</v>
      </c>
      <c r="J275" s="307">
        <v>3</v>
      </c>
      <c r="K275" s="578" t="s">
        <v>76</v>
      </c>
      <c r="L275" s="306">
        <v>11</v>
      </c>
      <c r="M275" s="307"/>
      <c r="N275" s="515"/>
      <c r="O275" s="306">
        <v>18</v>
      </c>
      <c r="P275" s="576"/>
      <c r="Q275" s="588">
        <v>1</v>
      </c>
      <c r="R275" s="519" t="s">
        <v>31</v>
      </c>
      <c r="S275" s="519" t="s">
        <v>32</v>
      </c>
      <c r="T275" s="519" t="s">
        <v>34</v>
      </c>
      <c r="U275" s="589">
        <v>1</v>
      </c>
      <c r="V275" s="365" t="s">
        <v>33</v>
      </c>
      <c r="W275" s="365" t="s">
        <v>32</v>
      </c>
      <c r="X275" s="365" t="s">
        <v>34</v>
      </c>
      <c r="Y275" s="590">
        <v>1</v>
      </c>
      <c r="Z275" s="519" t="s">
        <v>33</v>
      </c>
      <c r="AA275" s="519" t="s">
        <v>32</v>
      </c>
      <c r="AB275" s="519" t="s">
        <v>34</v>
      </c>
      <c r="AC275" s="589">
        <v>1</v>
      </c>
      <c r="AD275" s="365" t="s">
        <v>33</v>
      </c>
      <c r="AE275" s="365" t="s">
        <v>32</v>
      </c>
      <c r="AF275" s="365" t="s">
        <v>34</v>
      </c>
      <c r="AG275" s="571" t="s">
        <v>1034</v>
      </c>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row>
    <row r="276" spans="1:239" ht="63.75" customHeight="1" x14ac:dyDescent="0.25">
      <c r="A276" s="554" t="s">
        <v>1035</v>
      </c>
      <c r="B276" s="554" t="s">
        <v>1036</v>
      </c>
      <c r="C276" s="555" t="s">
        <v>1037</v>
      </c>
      <c r="D276" s="556"/>
      <c r="E276" s="557" t="s">
        <v>40</v>
      </c>
      <c r="F276" s="557"/>
      <c r="G276" s="557"/>
      <c r="H276" s="558"/>
      <c r="I276" s="559"/>
      <c r="J276" s="560"/>
      <c r="K276" s="559"/>
      <c r="L276" s="560"/>
      <c r="M276" s="561"/>
      <c r="N276" s="562"/>
      <c r="O276" s="563"/>
      <c r="P276" s="563"/>
      <c r="Q276" s="564"/>
      <c r="R276" s="565"/>
      <c r="S276" s="565"/>
      <c r="T276" s="565"/>
      <c r="U276" s="566"/>
      <c r="V276" s="556"/>
      <c r="W276" s="567"/>
      <c r="X276" s="568"/>
      <c r="Y276" s="569"/>
      <c r="Z276" s="567"/>
      <c r="AA276" s="567"/>
      <c r="AB276" s="567"/>
      <c r="AC276" s="569"/>
      <c r="AD276" s="567"/>
      <c r="AE276" s="567"/>
      <c r="AF276" s="567"/>
      <c r="AG276" s="570"/>
    </row>
    <row r="277" spans="1:239" s="2" customFormat="1" ht="51" customHeight="1" x14ac:dyDescent="0.3">
      <c r="A277" s="574"/>
      <c r="B277" s="522" t="s">
        <v>1038</v>
      </c>
      <c r="C277" s="539" t="s">
        <v>1039</v>
      </c>
      <c r="D277" s="301" t="s">
        <v>1020</v>
      </c>
      <c r="E277" s="301" t="s">
        <v>196</v>
      </c>
      <c r="F277" s="301" t="s">
        <v>1040</v>
      </c>
      <c r="G277" s="587" t="s">
        <v>44</v>
      </c>
      <c r="H277" s="303"/>
      <c r="I277" s="601" t="s">
        <v>173</v>
      </c>
      <c r="J277" s="327">
        <v>3</v>
      </c>
      <c r="K277" s="514" t="s">
        <v>1041</v>
      </c>
      <c r="L277" s="306">
        <v>11</v>
      </c>
      <c r="M277" s="327"/>
      <c r="N277" s="515"/>
      <c r="O277" s="306">
        <v>18</v>
      </c>
      <c r="P277" s="606"/>
      <c r="Q277" s="583">
        <v>1</v>
      </c>
      <c r="R277" s="519" t="s">
        <v>31</v>
      </c>
      <c r="S277" s="519" t="s">
        <v>36</v>
      </c>
      <c r="T277" s="519" t="s">
        <v>180</v>
      </c>
      <c r="U277" s="584">
        <v>1</v>
      </c>
      <c r="V277" s="438" t="s">
        <v>33</v>
      </c>
      <c r="W277" s="438" t="s">
        <v>32</v>
      </c>
      <c r="X277" s="438" t="s">
        <v>34</v>
      </c>
      <c r="Y277" s="590">
        <v>1</v>
      </c>
      <c r="Z277" s="519" t="s">
        <v>33</v>
      </c>
      <c r="AA277" s="519" t="s">
        <v>32</v>
      </c>
      <c r="AB277" s="519" t="s">
        <v>34</v>
      </c>
      <c r="AC277" s="589">
        <v>1</v>
      </c>
      <c r="AD277" s="365" t="s">
        <v>33</v>
      </c>
      <c r="AE277" s="365" t="s">
        <v>32</v>
      </c>
      <c r="AF277" s="365" t="s">
        <v>34</v>
      </c>
      <c r="AG277" s="571"/>
    </row>
    <row r="278" spans="1:239" s="24" customFormat="1" ht="27.75" customHeight="1" x14ac:dyDescent="0.25">
      <c r="A278" s="494" t="s">
        <v>1042</v>
      </c>
      <c r="B278" s="494" t="s">
        <v>1043</v>
      </c>
      <c r="C278" s="607" t="s">
        <v>1044</v>
      </c>
      <c r="D278" s="494" t="s">
        <v>27</v>
      </c>
      <c r="E278" s="494" t="s">
        <v>73</v>
      </c>
      <c r="F278" s="494" t="s">
        <v>1040</v>
      </c>
      <c r="G278" s="496" t="s">
        <v>27</v>
      </c>
      <c r="H278" s="494" t="s">
        <v>167</v>
      </c>
      <c r="I278" s="498">
        <v>3</v>
      </c>
      <c r="J278" s="498">
        <v>3</v>
      </c>
      <c r="K278" s="494" t="s">
        <v>27</v>
      </c>
      <c r="L278" s="494" t="s">
        <v>27</v>
      </c>
      <c r="M278" s="608" t="s">
        <v>27</v>
      </c>
      <c r="N278" s="609" t="s">
        <v>27</v>
      </c>
      <c r="O278" s="494" t="s">
        <v>27</v>
      </c>
      <c r="P278" s="494"/>
      <c r="Q278" s="610" t="s">
        <v>27</v>
      </c>
      <c r="R278" s="494" t="s">
        <v>27</v>
      </c>
      <c r="S278" s="494" t="s">
        <v>27</v>
      </c>
      <c r="T278" s="494" t="s">
        <v>27</v>
      </c>
      <c r="U278" s="494" t="s">
        <v>27</v>
      </c>
      <c r="V278" s="494" t="s">
        <v>27</v>
      </c>
      <c r="W278" s="494" t="s">
        <v>27</v>
      </c>
      <c r="X278" s="494" t="s">
        <v>27</v>
      </c>
      <c r="Y278" s="494" t="s">
        <v>27</v>
      </c>
      <c r="Z278" s="494" t="s">
        <v>27</v>
      </c>
      <c r="AA278" s="494" t="s">
        <v>27</v>
      </c>
      <c r="AB278" s="494" t="s">
        <v>27</v>
      </c>
      <c r="AC278" s="494" t="s">
        <v>27</v>
      </c>
      <c r="AD278" s="494" t="s">
        <v>27</v>
      </c>
      <c r="AE278" s="494" t="s">
        <v>27</v>
      </c>
      <c r="AF278" s="494" t="s">
        <v>27</v>
      </c>
      <c r="HC278" s="25"/>
      <c r="HD278" s="25"/>
      <c r="HE278" s="25"/>
      <c r="HF278" s="25"/>
      <c r="HG278" s="25"/>
      <c r="HH278" s="25"/>
      <c r="HI278" s="25"/>
      <c r="HJ278" s="25"/>
      <c r="HK278" s="25"/>
    </row>
    <row r="279" spans="1:239" s="2" customFormat="1" ht="39.6" x14ac:dyDescent="0.3">
      <c r="A279" s="574"/>
      <c r="B279" s="522" t="s">
        <v>1045</v>
      </c>
      <c r="C279" s="539" t="s">
        <v>1046</v>
      </c>
      <c r="D279" s="611" t="s">
        <v>1047</v>
      </c>
      <c r="E279" s="301" t="s">
        <v>196</v>
      </c>
      <c r="F279" s="301" t="s">
        <v>1040</v>
      </c>
      <c r="G279" s="587" t="s">
        <v>44</v>
      </c>
      <c r="H279" s="302"/>
      <c r="I279" s="601" t="s">
        <v>173</v>
      </c>
      <c r="J279" s="327">
        <v>3</v>
      </c>
      <c r="K279" s="514" t="s">
        <v>75</v>
      </c>
      <c r="L279" s="306">
        <v>11</v>
      </c>
      <c r="M279" s="327"/>
      <c r="N279" s="515"/>
      <c r="O279" s="306">
        <v>18</v>
      </c>
      <c r="P279" s="99"/>
      <c r="Q279" s="583">
        <v>1</v>
      </c>
      <c r="R279" s="519" t="s">
        <v>31</v>
      </c>
      <c r="S279" s="519" t="s">
        <v>36</v>
      </c>
      <c r="T279" s="519" t="s">
        <v>180</v>
      </c>
      <c r="U279" s="584">
        <v>1</v>
      </c>
      <c r="V279" s="438" t="s">
        <v>33</v>
      </c>
      <c r="W279" s="438" t="s">
        <v>32</v>
      </c>
      <c r="X279" s="438" t="s">
        <v>34</v>
      </c>
      <c r="Y279" s="585">
        <v>1</v>
      </c>
      <c r="Z279" s="519" t="s">
        <v>33</v>
      </c>
      <c r="AA279" s="519" t="s">
        <v>32</v>
      </c>
      <c r="AB279" s="519" t="s">
        <v>34</v>
      </c>
      <c r="AC279" s="584">
        <v>1</v>
      </c>
      <c r="AD279" s="438" t="s">
        <v>33</v>
      </c>
      <c r="AE279" s="438" t="s">
        <v>32</v>
      </c>
      <c r="AF279" s="438" t="s">
        <v>34</v>
      </c>
      <c r="AG279" s="586"/>
    </row>
    <row r="280" spans="1:239" ht="42.75" customHeight="1" x14ac:dyDescent="0.25">
      <c r="A280" s="574"/>
      <c r="B280" s="574" t="s">
        <v>1012</v>
      </c>
      <c r="C280" s="586" t="s">
        <v>1013</v>
      </c>
      <c r="D280" s="301" t="s">
        <v>1014</v>
      </c>
      <c r="E280" s="301" t="s">
        <v>196</v>
      </c>
      <c r="F280" s="303" t="s">
        <v>1040</v>
      </c>
      <c r="G280" s="587" t="s">
        <v>44</v>
      </c>
      <c r="H280" s="302" t="s">
        <v>27</v>
      </c>
      <c r="I280" s="601" t="s">
        <v>173</v>
      </c>
      <c r="J280" s="327">
        <v>3</v>
      </c>
      <c r="K280" s="306" t="s">
        <v>59</v>
      </c>
      <c r="L280" s="306">
        <v>14</v>
      </c>
      <c r="M280" s="327" t="s">
        <v>27</v>
      </c>
      <c r="N280" s="515" t="s">
        <v>27</v>
      </c>
      <c r="O280" s="306">
        <v>18</v>
      </c>
      <c r="P280" s="99"/>
      <c r="Q280" s="583">
        <v>1</v>
      </c>
      <c r="R280" s="519" t="s">
        <v>31</v>
      </c>
      <c r="S280" s="519" t="s">
        <v>36</v>
      </c>
      <c r="T280" s="519" t="s">
        <v>27</v>
      </c>
      <c r="U280" s="584">
        <v>1</v>
      </c>
      <c r="V280" s="438" t="s">
        <v>33</v>
      </c>
      <c r="W280" s="438" t="s">
        <v>32</v>
      </c>
      <c r="X280" s="438" t="s">
        <v>37</v>
      </c>
      <c r="Y280" s="585">
        <v>1</v>
      </c>
      <c r="Z280" s="519" t="s">
        <v>33</v>
      </c>
      <c r="AA280" s="519" t="s">
        <v>32</v>
      </c>
      <c r="AB280" s="519" t="s">
        <v>37</v>
      </c>
      <c r="AC280" s="584">
        <v>1</v>
      </c>
      <c r="AD280" s="438" t="s">
        <v>33</v>
      </c>
      <c r="AE280" s="438" t="s">
        <v>32</v>
      </c>
      <c r="AF280" s="438" t="s">
        <v>37</v>
      </c>
      <c r="AG280" s="586" t="s">
        <v>1017</v>
      </c>
    </row>
    <row r="281" spans="1:239" x14ac:dyDescent="0.25">
      <c r="A281" s="457"/>
      <c r="B281" s="457"/>
      <c r="C281" s="612"/>
      <c r="D281" s="458"/>
      <c r="E281" s="459"/>
      <c r="F281" s="459"/>
      <c r="G281" s="459"/>
      <c r="H281" s="458"/>
      <c r="I281" s="459"/>
      <c r="J281" s="613"/>
      <c r="K281" s="459"/>
      <c r="L281" s="613"/>
      <c r="M281" s="459"/>
      <c r="N281" s="614"/>
      <c r="O281" s="615"/>
      <c r="P281" s="616"/>
      <c r="Q281" s="458"/>
      <c r="R281" s="458"/>
      <c r="S281" s="458"/>
      <c r="T281" s="617"/>
      <c r="U281" s="458"/>
      <c r="V281" s="458"/>
      <c r="W281" s="458"/>
      <c r="X281" s="617"/>
      <c r="Y281" s="458"/>
      <c r="Z281" s="458"/>
      <c r="AA281" s="458"/>
      <c r="AB281" s="617"/>
      <c r="AC281" s="458"/>
      <c r="AD281" s="458"/>
      <c r="AE281" s="458"/>
      <c r="AF281" s="204"/>
    </row>
    <row r="282" spans="1:239" x14ac:dyDescent="0.25">
      <c r="A282" s="618"/>
      <c r="B282" s="618"/>
      <c r="C282" s="619"/>
      <c r="D282" s="620"/>
      <c r="E282" s="621"/>
      <c r="F282" s="621"/>
      <c r="G282" s="621"/>
      <c r="H282" s="620"/>
      <c r="I282" s="621"/>
      <c r="J282" s="621"/>
      <c r="K282" s="621"/>
      <c r="L282" s="621"/>
      <c r="M282" s="621"/>
      <c r="N282" s="622"/>
      <c r="O282" s="623"/>
      <c r="P282" s="624"/>
      <c r="Q282" s="620"/>
      <c r="R282" s="620"/>
      <c r="S282" s="620"/>
      <c r="T282" s="625"/>
      <c r="U282" s="620"/>
      <c r="V282" s="620"/>
      <c r="W282" s="620"/>
      <c r="X282" s="625"/>
      <c r="Y282" s="620"/>
      <c r="Z282" s="620"/>
      <c r="AA282" s="620"/>
      <c r="AB282" s="625"/>
      <c r="AC282" s="620"/>
      <c r="AD282" s="620"/>
      <c r="AE282" s="620"/>
      <c r="AF282" s="204"/>
    </row>
    <row r="283" spans="1:239" s="2" customFormat="1" ht="23.25" customHeight="1" x14ac:dyDescent="0.3">
      <c r="A283" s="470"/>
      <c r="B283" s="471"/>
      <c r="C283" s="472" t="s">
        <v>1048</v>
      </c>
      <c r="D283" s="473"/>
      <c r="E283" s="471"/>
      <c r="F283" s="471"/>
      <c r="G283" s="473"/>
      <c r="H283" s="471"/>
      <c r="I283" s="471"/>
      <c r="J283" s="471"/>
      <c r="K283" s="471"/>
      <c r="L283" s="471"/>
      <c r="M283" s="474"/>
      <c r="N283" s="475"/>
      <c r="O283" s="471"/>
      <c r="P283" s="471"/>
      <c r="Q283" s="476"/>
      <c r="R283" s="471"/>
      <c r="S283" s="471"/>
      <c r="T283" s="471"/>
      <c r="U283" s="471"/>
      <c r="V283" s="471"/>
      <c r="W283" s="471"/>
      <c r="X283" s="471"/>
      <c r="Y283" s="471"/>
      <c r="Z283" s="471"/>
      <c r="AA283" s="471"/>
      <c r="AB283" s="471"/>
      <c r="AC283" s="471"/>
      <c r="AD283" s="471"/>
      <c r="AE283" s="471"/>
      <c r="AF283" s="471"/>
      <c r="AG283" s="477"/>
    </row>
    <row r="284" spans="1:239" ht="20.25" customHeight="1" x14ac:dyDescent="0.25">
      <c r="A284" s="478"/>
      <c r="B284" s="478"/>
      <c r="C284" s="479" t="s">
        <v>26</v>
      </c>
      <c r="D284" s="480"/>
      <c r="E284" s="480"/>
      <c r="F284" s="480"/>
      <c r="G284" s="480"/>
      <c r="H284" s="481"/>
      <c r="I284" s="481">
        <f>+I285+I294</f>
        <v>16</v>
      </c>
      <c r="J284" s="481">
        <f>+J285+J294</f>
        <v>16</v>
      </c>
      <c r="K284" s="481"/>
      <c r="L284" s="481"/>
      <c r="M284" s="482"/>
      <c r="N284" s="483"/>
      <c r="O284" s="481"/>
      <c r="P284" s="481"/>
      <c r="Q284" s="484"/>
      <c r="R284" s="481"/>
      <c r="S284" s="481"/>
      <c r="T284" s="481"/>
      <c r="U284" s="485"/>
      <c r="V284" s="481"/>
      <c r="W284" s="481"/>
      <c r="X284" s="481"/>
      <c r="Y284" s="485"/>
      <c r="Z284" s="481"/>
      <c r="AA284" s="481"/>
      <c r="AB284" s="481"/>
      <c r="AC284" s="485"/>
      <c r="AD284" s="481"/>
      <c r="AE284" s="481"/>
      <c r="AF284" s="481"/>
      <c r="AG284" s="481"/>
    </row>
    <row r="285" spans="1:239" ht="21" customHeight="1" x14ac:dyDescent="0.25">
      <c r="A285" s="486"/>
      <c r="B285" s="486"/>
      <c r="C285" s="487" t="s">
        <v>201</v>
      </c>
      <c r="D285" s="343"/>
      <c r="E285" s="488"/>
      <c r="F285" s="341"/>
      <c r="G285" s="343"/>
      <c r="H285" s="489"/>
      <c r="I285" s="341">
        <f>+I286+I289+I293</f>
        <v>8</v>
      </c>
      <c r="J285" s="341">
        <f>+J286+J289+J293</f>
        <v>8</v>
      </c>
      <c r="K285" s="341"/>
      <c r="L285" s="341"/>
      <c r="M285" s="490"/>
      <c r="N285" s="491"/>
      <c r="O285" s="492"/>
      <c r="P285" s="492"/>
      <c r="Q285" s="428"/>
      <c r="R285" s="345"/>
      <c r="S285" s="345"/>
      <c r="T285" s="345"/>
      <c r="U285" s="429"/>
      <c r="V285" s="345"/>
      <c r="W285" s="345"/>
      <c r="X285" s="345"/>
      <c r="Y285" s="429"/>
      <c r="Z285" s="345"/>
      <c r="AA285" s="345"/>
      <c r="AB285" s="345"/>
      <c r="AC285" s="429"/>
      <c r="AD285" s="345"/>
      <c r="AE285" s="345"/>
      <c r="AF285" s="345"/>
      <c r="AG285" s="493"/>
    </row>
    <row r="286" spans="1:239" ht="19.5" customHeight="1" x14ac:dyDescent="0.25">
      <c r="A286" s="494" t="s">
        <v>1049</v>
      </c>
      <c r="B286" s="494" t="s">
        <v>1050</v>
      </c>
      <c r="C286" s="495" t="s">
        <v>1051</v>
      </c>
      <c r="D286" s="496"/>
      <c r="E286" s="496" t="s">
        <v>527</v>
      </c>
      <c r="F286" s="496"/>
      <c r="G286" s="497"/>
      <c r="H286" s="498"/>
      <c r="I286" s="499">
        <f>+I287+I288</f>
        <v>3</v>
      </c>
      <c r="J286" s="499">
        <f>+J287+J288</f>
        <v>3</v>
      </c>
      <c r="K286" s="499"/>
      <c r="L286" s="498"/>
      <c r="M286" s="500"/>
      <c r="N286" s="501"/>
      <c r="O286" s="503"/>
      <c r="P286" s="503"/>
      <c r="Q286" s="505"/>
      <c r="R286" s="503"/>
      <c r="S286" s="503"/>
      <c r="T286" s="503"/>
      <c r="U286" s="506"/>
      <c r="V286" s="507"/>
      <c r="W286" s="507"/>
      <c r="X286" s="507"/>
      <c r="Y286" s="508"/>
      <c r="Z286" s="507"/>
      <c r="AA286" s="507"/>
      <c r="AB286" s="507"/>
      <c r="AC286" s="508"/>
      <c r="AD286" s="507"/>
      <c r="AE286" s="507"/>
      <c r="AF286" s="507"/>
      <c r="AG286" s="509"/>
    </row>
    <row r="287" spans="1:239" ht="72" customHeight="1" x14ac:dyDescent="0.25">
      <c r="A287" s="247"/>
      <c r="B287" s="203" t="s">
        <v>1052</v>
      </c>
      <c r="C287" s="539" t="s">
        <v>1053</v>
      </c>
      <c r="D287" s="203" t="s">
        <v>1054</v>
      </c>
      <c r="E287" s="524" t="s">
        <v>162</v>
      </c>
      <c r="F287" s="531"/>
      <c r="G287" s="530" t="s">
        <v>97</v>
      </c>
      <c r="H287" s="525"/>
      <c r="I287" s="530">
        <v>1</v>
      </c>
      <c r="J287" s="530">
        <v>1</v>
      </c>
      <c r="K287" s="626" t="s">
        <v>265</v>
      </c>
      <c r="L287" s="535" t="s">
        <v>71</v>
      </c>
      <c r="M287" s="231"/>
      <c r="N287" s="582"/>
      <c r="O287" s="532">
        <v>12</v>
      </c>
      <c r="P287" s="99"/>
      <c r="Q287" s="516" t="s">
        <v>764</v>
      </c>
      <c r="R287" s="594" t="s">
        <v>31</v>
      </c>
      <c r="S287" s="517" t="s">
        <v>32</v>
      </c>
      <c r="T287" s="517" t="s">
        <v>39</v>
      </c>
      <c r="U287" s="437">
        <v>1</v>
      </c>
      <c r="V287" s="438" t="s">
        <v>33</v>
      </c>
      <c r="W287" s="438" t="s">
        <v>32</v>
      </c>
      <c r="X287" s="438" t="s">
        <v>39</v>
      </c>
      <c r="Y287" s="518">
        <v>1</v>
      </c>
      <c r="Z287" s="519" t="s">
        <v>33</v>
      </c>
      <c r="AA287" s="519" t="s">
        <v>32</v>
      </c>
      <c r="AB287" s="519" t="s">
        <v>39</v>
      </c>
      <c r="AC287" s="437">
        <v>1</v>
      </c>
      <c r="AD287" s="438" t="s">
        <v>33</v>
      </c>
      <c r="AE287" s="438" t="s">
        <v>32</v>
      </c>
      <c r="AF287" s="424" t="s">
        <v>39</v>
      </c>
      <c r="AG287" s="204" t="s">
        <v>1055</v>
      </c>
    </row>
    <row r="288" spans="1:239" ht="72" customHeight="1" x14ac:dyDescent="0.25">
      <c r="A288" s="247"/>
      <c r="B288" s="203" t="s">
        <v>1056</v>
      </c>
      <c r="C288" s="539" t="s">
        <v>1057</v>
      </c>
      <c r="D288" s="203" t="s">
        <v>1058</v>
      </c>
      <c r="E288" s="524" t="s">
        <v>162</v>
      </c>
      <c r="F288" s="531"/>
      <c r="G288" s="524" t="s">
        <v>97</v>
      </c>
      <c r="H288" s="525"/>
      <c r="I288" s="524">
        <v>2</v>
      </c>
      <c r="J288" s="524">
        <v>2</v>
      </c>
      <c r="K288" s="626" t="s">
        <v>83</v>
      </c>
      <c r="L288" s="535" t="s">
        <v>71</v>
      </c>
      <c r="M288" s="246"/>
      <c r="N288" s="582"/>
      <c r="O288" s="232">
        <v>18</v>
      </c>
      <c r="P288" s="576"/>
      <c r="Q288" s="520" t="s">
        <v>87</v>
      </c>
      <c r="R288" s="519" t="s">
        <v>88</v>
      </c>
      <c r="S288" s="519" t="s">
        <v>32</v>
      </c>
      <c r="T288" s="519" t="s">
        <v>34</v>
      </c>
      <c r="U288" s="364">
        <v>1</v>
      </c>
      <c r="V288" s="365" t="s">
        <v>33</v>
      </c>
      <c r="W288" s="365" t="s">
        <v>32</v>
      </c>
      <c r="X288" s="365" t="s">
        <v>34</v>
      </c>
      <c r="Y288" s="518">
        <v>1</v>
      </c>
      <c r="Z288" s="519" t="s">
        <v>33</v>
      </c>
      <c r="AA288" s="519" t="s">
        <v>32</v>
      </c>
      <c r="AB288" s="519" t="s">
        <v>34</v>
      </c>
      <c r="AC288" s="364">
        <v>1</v>
      </c>
      <c r="AD288" s="365" t="s">
        <v>33</v>
      </c>
      <c r="AE288" s="365" t="s">
        <v>32</v>
      </c>
      <c r="AF288" s="367" t="s">
        <v>34</v>
      </c>
      <c r="AG288" s="204" t="s">
        <v>1059</v>
      </c>
    </row>
    <row r="289" spans="1:33" ht="19.5" customHeight="1" x14ac:dyDescent="0.25">
      <c r="A289" s="494" t="s">
        <v>1060</v>
      </c>
      <c r="B289" s="494" t="s">
        <v>1061</v>
      </c>
      <c r="C289" s="495" t="s">
        <v>1062</v>
      </c>
      <c r="D289" s="496" t="s">
        <v>1063</v>
      </c>
      <c r="E289" s="496" t="s">
        <v>527</v>
      </c>
      <c r="F289" s="496"/>
      <c r="G289" s="497"/>
      <c r="H289" s="498"/>
      <c r="I289" s="499">
        <f>+I290+I291</f>
        <v>3</v>
      </c>
      <c r="J289" s="499">
        <f>+J290+J291</f>
        <v>3</v>
      </c>
      <c r="K289" s="499"/>
      <c r="L289" s="498"/>
      <c r="M289" s="500"/>
      <c r="N289" s="501"/>
      <c r="O289" s="503"/>
      <c r="P289" s="503"/>
      <c r="Q289" s="505"/>
      <c r="R289" s="503"/>
      <c r="S289" s="503"/>
      <c r="T289" s="503"/>
      <c r="U289" s="506"/>
      <c r="V289" s="507"/>
      <c r="W289" s="507"/>
      <c r="X289" s="507"/>
      <c r="Y289" s="508"/>
      <c r="Z289" s="507"/>
      <c r="AA289" s="507"/>
      <c r="AB289" s="507"/>
      <c r="AC289" s="508"/>
      <c r="AD289" s="507"/>
      <c r="AE289" s="507"/>
      <c r="AF289" s="507"/>
      <c r="AG289" s="509"/>
    </row>
    <row r="290" spans="1:33" ht="42.75" customHeight="1" x14ac:dyDescent="0.25">
      <c r="A290" s="247"/>
      <c r="B290" s="203" t="s">
        <v>1064</v>
      </c>
      <c r="C290" s="539" t="s">
        <v>1065</v>
      </c>
      <c r="D290" s="524" t="s">
        <v>1066</v>
      </c>
      <c r="E290" s="524" t="s">
        <v>162</v>
      </c>
      <c r="F290" s="244"/>
      <c r="G290" s="524" t="s">
        <v>97</v>
      </c>
      <c r="H290" s="525"/>
      <c r="I290" s="524">
        <v>1</v>
      </c>
      <c r="J290" s="535" t="s">
        <v>195</v>
      </c>
      <c r="K290" s="626" t="s">
        <v>777</v>
      </c>
      <c r="L290" s="627" t="s">
        <v>71</v>
      </c>
      <c r="M290" s="325"/>
      <c r="N290" s="515"/>
      <c r="O290" s="204"/>
      <c r="P290" s="513"/>
      <c r="Q290" s="534">
        <v>1</v>
      </c>
      <c r="R290" s="519" t="s">
        <v>31</v>
      </c>
      <c r="S290" s="519" t="s">
        <v>49</v>
      </c>
      <c r="T290" s="519"/>
      <c r="U290" s="437">
        <v>1</v>
      </c>
      <c r="V290" s="438" t="s">
        <v>33</v>
      </c>
      <c r="W290" s="438" t="s">
        <v>49</v>
      </c>
      <c r="X290" s="438" t="s">
        <v>69</v>
      </c>
      <c r="Y290" s="518">
        <v>1</v>
      </c>
      <c r="Z290" s="519" t="s">
        <v>33</v>
      </c>
      <c r="AA290" s="519" t="s">
        <v>49</v>
      </c>
      <c r="AB290" s="519" t="s">
        <v>69</v>
      </c>
      <c r="AC290" s="437">
        <v>1</v>
      </c>
      <c r="AD290" s="438" t="s">
        <v>33</v>
      </c>
      <c r="AE290" s="438" t="s">
        <v>49</v>
      </c>
      <c r="AF290" s="424" t="s">
        <v>69</v>
      </c>
      <c r="AG290" s="204" t="s">
        <v>778</v>
      </c>
    </row>
    <row r="291" spans="1:33" ht="42.75" customHeight="1" x14ac:dyDescent="0.25">
      <c r="A291" s="247"/>
      <c r="B291" s="203" t="s">
        <v>1067</v>
      </c>
      <c r="C291" s="539" t="s">
        <v>1068</v>
      </c>
      <c r="D291" s="524" t="s">
        <v>1069</v>
      </c>
      <c r="E291" s="524" t="s">
        <v>162</v>
      </c>
      <c r="F291" s="531"/>
      <c r="G291" s="524" t="s">
        <v>97</v>
      </c>
      <c r="H291" s="525"/>
      <c r="I291" s="524">
        <v>2</v>
      </c>
      <c r="J291" s="535" t="s">
        <v>174</v>
      </c>
      <c r="K291" s="626" t="s">
        <v>1070</v>
      </c>
      <c r="L291" s="627" t="s">
        <v>71</v>
      </c>
      <c r="M291" s="325"/>
      <c r="N291" s="515"/>
      <c r="O291" s="513">
        <v>18</v>
      </c>
      <c r="P291" s="99"/>
      <c r="Q291" s="534">
        <v>1</v>
      </c>
      <c r="R291" s="519" t="s">
        <v>31</v>
      </c>
      <c r="S291" s="519" t="s">
        <v>32</v>
      </c>
      <c r="T291" s="519" t="s">
        <v>34</v>
      </c>
      <c r="U291" s="437">
        <v>1</v>
      </c>
      <c r="V291" s="438" t="s">
        <v>33</v>
      </c>
      <c r="W291" s="438" t="s">
        <v>32</v>
      </c>
      <c r="X291" s="438" t="s">
        <v>34</v>
      </c>
      <c r="Y291" s="518">
        <v>1</v>
      </c>
      <c r="Z291" s="519" t="s">
        <v>33</v>
      </c>
      <c r="AA291" s="519" t="s">
        <v>32</v>
      </c>
      <c r="AB291" s="519" t="s">
        <v>34</v>
      </c>
      <c r="AC291" s="364">
        <v>1</v>
      </c>
      <c r="AD291" s="365" t="s">
        <v>33</v>
      </c>
      <c r="AE291" s="365" t="s">
        <v>32</v>
      </c>
      <c r="AF291" s="367" t="s">
        <v>34</v>
      </c>
      <c r="AG291" s="204" t="s">
        <v>1071</v>
      </c>
    </row>
    <row r="292" spans="1:33" ht="19.5" customHeight="1" x14ac:dyDescent="0.25">
      <c r="A292" s="494"/>
      <c r="B292" s="494"/>
      <c r="C292" s="495" t="s">
        <v>274</v>
      </c>
      <c r="D292" s="496"/>
      <c r="E292" s="496"/>
      <c r="F292" s="496"/>
      <c r="G292" s="497"/>
      <c r="H292" s="498"/>
      <c r="I292" s="499"/>
      <c r="J292" s="498"/>
      <c r="K292" s="499"/>
      <c r="L292" s="498"/>
      <c r="M292" s="500"/>
      <c r="N292" s="501"/>
      <c r="O292" s="503"/>
      <c r="P292" s="503"/>
      <c r="Q292" s="540"/>
      <c r="R292" s="541"/>
      <c r="S292" s="541"/>
      <c r="T292" s="541"/>
      <c r="U292" s="506"/>
      <c r="V292" s="507"/>
      <c r="W292" s="507"/>
      <c r="X292" s="507"/>
      <c r="Y292" s="508"/>
      <c r="Z292" s="507"/>
      <c r="AA292" s="507"/>
      <c r="AB292" s="507"/>
      <c r="AC292" s="508"/>
      <c r="AD292" s="507"/>
      <c r="AE292" s="507"/>
      <c r="AF292" s="507"/>
      <c r="AG292" s="509"/>
    </row>
    <row r="293" spans="1:33" ht="57.75" customHeight="1" x14ac:dyDescent="0.25">
      <c r="A293" s="247"/>
      <c r="B293" s="203" t="s">
        <v>1072</v>
      </c>
      <c r="C293" s="204" t="s">
        <v>1073</v>
      </c>
      <c r="D293" s="301" t="s">
        <v>1074</v>
      </c>
      <c r="E293" s="301" t="s">
        <v>162</v>
      </c>
      <c r="F293" s="300"/>
      <c r="G293" s="301" t="s">
        <v>97</v>
      </c>
      <c r="H293" s="302"/>
      <c r="I293" s="301">
        <v>2</v>
      </c>
      <c r="J293" s="627" t="s">
        <v>174</v>
      </c>
      <c r="K293" s="626" t="s">
        <v>777</v>
      </c>
      <c r="L293" s="627" t="s">
        <v>71</v>
      </c>
      <c r="M293" s="325"/>
      <c r="N293" s="515"/>
      <c r="O293" s="577">
        <v>15</v>
      </c>
      <c r="P293" s="576"/>
      <c r="Q293" s="520">
        <v>1</v>
      </c>
      <c r="R293" s="519" t="s">
        <v>31</v>
      </c>
      <c r="S293" s="519" t="s">
        <v>36</v>
      </c>
      <c r="T293" s="519"/>
      <c r="U293" s="364">
        <v>1</v>
      </c>
      <c r="V293" s="365" t="s">
        <v>33</v>
      </c>
      <c r="W293" s="365" t="s">
        <v>32</v>
      </c>
      <c r="X293" s="365" t="s">
        <v>37</v>
      </c>
      <c r="Y293" s="518">
        <v>1</v>
      </c>
      <c r="Z293" s="519" t="s">
        <v>33</v>
      </c>
      <c r="AA293" s="519" t="s">
        <v>32</v>
      </c>
      <c r="AB293" s="519" t="s">
        <v>34</v>
      </c>
      <c r="AC293" s="364">
        <v>1</v>
      </c>
      <c r="AD293" s="365" t="s">
        <v>33</v>
      </c>
      <c r="AE293" s="365" t="s">
        <v>32</v>
      </c>
      <c r="AF293" s="367" t="s">
        <v>34</v>
      </c>
      <c r="AG293" s="204" t="s">
        <v>1075</v>
      </c>
    </row>
    <row r="294" spans="1:33" ht="19.5" customHeight="1" x14ac:dyDescent="0.25">
      <c r="A294" s="494" t="s">
        <v>1076</v>
      </c>
      <c r="B294" s="494" t="s">
        <v>1077</v>
      </c>
      <c r="C294" s="495" t="s">
        <v>1078</v>
      </c>
      <c r="D294" s="496"/>
      <c r="E294" s="496" t="s">
        <v>527</v>
      </c>
      <c r="F294" s="496"/>
      <c r="G294" s="497"/>
      <c r="H294" s="498"/>
      <c r="I294" s="499">
        <f>+I295+I296+I297</f>
        <v>8</v>
      </c>
      <c r="J294" s="499">
        <f>+J295+J296+J297</f>
        <v>8</v>
      </c>
      <c r="K294" s="499"/>
      <c r="L294" s="498"/>
      <c r="M294" s="500"/>
      <c r="N294" s="501"/>
      <c r="O294" s="503"/>
      <c r="P294" s="503"/>
      <c r="Q294" s="505"/>
      <c r="R294" s="503"/>
      <c r="S294" s="503"/>
      <c r="T294" s="503"/>
      <c r="U294" s="506"/>
      <c r="V294" s="507"/>
      <c r="W294" s="507"/>
      <c r="X294" s="507"/>
      <c r="Y294" s="508"/>
      <c r="Z294" s="507"/>
      <c r="AA294" s="507"/>
      <c r="AB294" s="507"/>
      <c r="AC294" s="508"/>
      <c r="AD294" s="507"/>
      <c r="AE294" s="507"/>
      <c r="AF294" s="507"/>
      <c r="AG294" s="509"/>
    </row>
    <row r="295" spans="1:33" ht="126.75" customHeight="1" x14ac:dyDescent="0.25">
      <c r="A295" s="247"/>
      <c r="B295" s="203" t="s">
        <v>1079</v>
      </c>
      <c r="C295" s="204" t="s">
        <v>1080</v>
      </c>
      <c r="D295" s="524" t="s">
        <v>1081</v>
      </c>
      <c r="E295" s="524" t="s">
        <v>162</v>
      </c>
      <c r="F295" s="531"/>
      <c r="G295" s="524" t="s">
        <v>97</v>
      </c>
      <c r="H295" s="525"/>
      <c r="I295" s="626">
        <v>2</v>
      </c>
      <c r="J295" s="626" t="s">
        <v>174</v>
      </c>
      <c r="K295" s="626" t="s">
        <v>178</v>
      </c>
      <c r="L295" s="626" t="s">
        <v>1082</v>
      </c>
      <c r="M295" s="626"/>
      <c r="N295" s="626"/>
      <c r="O295" s="626">
        <v>18</v>
      </c>
      <c r="P295" s="99"/>
      <c r="Q295" s="534">
        <v>1</v>
      </c>
      <c r="R295" s="519" t="s">
        <v>31</v>
      </c>
      <c r="S295" s="519"/>
      <c r="T295" s="519"/>
      <c r="U295" s="437">
        <v>1</v>
      </c>
      <c r="V295" s="438" t="s">
        <v>33</v>
      </c>
      <c r="W295" s="438" t="s">
        <v>32</v>
      </c>
      <c r="X295" s="438" t="s">
        <v>34</v>
      </c>
      <c r="Y295" s="518">
        <v>1</v>
      </c>
      <c r="Z295" s="519" t="s">
        <v>33</v>
      </c>
      <c r="AA295" s="519" t="s">
        <v>32</v>
      </c>
      <c r="AB295" s="519" t="s">
        <v>34</v>
      </c>
      <c r="AC295" s="437">
        <v>1</v>
      </c>
      <c r="AD295" s="438" t="s">
        <v>33</v>
      </c>
      <c r="AE295" s="438" t="s">
        <v>32</v>
      </c>
      <c r="AF295" s="424" t="s">
        <v>34</v>
      </c>
      <c r="AG295" s="204" t="s">
        <v>1083</v>
      </c>
    </row>
    <row r="296" spans="1:33" ht="45" customHeight="1" x14ac:dyDescent="0.25">
      <c r="A296" s="628"/>
      <c r="B296" s="629" t="s">
        <v>1084</v>
      </c>
      <c r="C296" s="630" t="s">
        <v>1085</v>
      </c>
      <c r="D296" s="301" t="s">
        <v>1086</v>
      </c>
      <c r="E296" s="301" t="s">
        <v>162</v>
      </c>
      <c r="F296" s="512"/>
      <c r="G296" s="301" t="s">
        <v>97</v>
      </c>
      <c r="H296" s="302"/>
      <c r="I296" s="301">
        <v>3</v>
      </c>
      <c r="J296" s="627" t="s">
        <v>173</v>
      </c>
      <c r="K296" s="603" t="s">
        <v>800</v>
      </c>
      <c r="L296" s="627" t="s">
        <v>1087</v>
      </c>
      <c r="M296" s="325"/>
      <c r="N296" s="631">
        <v>18</v>
      </c>
      <c r="O296" s="513">
        <v>12</v>
      </c>
      <c r="P296" s="99"/>
      <c r="Q296" s="534" t="s">
        <v>87</v>
      </c>
      <c r="R296" s="519" t="s">
        <v>88</v>
      </c>
      <c r="S296" s="519" t="s">
        <v>32</v>
      </c>
      <c r="T296" s="519" t="s">
        <v>39</v>
      </c>
      <c r="U296" s="437">
        <v>1</v>
      </c>
      <c r="V296" s="438" t="s">
        <v>33</v>
      </c>
      <c r="W296" s="438" t="s">
        <v>32</v>
      </c>
      <c r="X296" s="438" t="s">
        <v>39</v>
      </c>
      <c r="Y296" s="518">
        <v>1</v>
      </c>
      <c r="Z296" s="519" t="s">
        <v>33</v>
      </c>
      <c r="AA296" s="519" t="s">
        <v>32</v>
      </c>
      <c r="AB296" s="519" t="s">
        <v>39</v>
      </c>
      <c r="AC296" s="437">
        <v>1</v>
      </c>
      <c r="AD296" s="438" t="s">
        <v>33</v>
      </c>
      <c r="AE296" s="438" t="s">
        <v>32</v>
      </c>
      <c r="AF296" s="424" t="s">
        <v>39</v>
      </c>
      <c r="AG296" s="204" t="s">
        <v>1088</v>
      </c>
    </row>
    <row r="297" spans="1:33" ht="67.5" customHeight="1" x14ac:dyDescent="0.25">
      <c r="A297" s="628"/>
      <c r="B297" s="203" t="s">
        <v>1089</v>
      </c>
      <c r="C297" s="204" t="s">
        <v>1090</v>
      </c>
      <c r="D297" s="524" t="s">
        <v>1091</v>
      </c>
      <c r="E297" s="524" t="s">
        <v>162</v>
      </c>
      <c r="F297" s="530" t="s">
        <v>1092</v>
      </c>
      <c r="G297" s="524" t="s">
        <v>56</v>
      </c>
      <c r="H297" s="525"/>
      <c r="I297" s="524">
        <v>3</v>
      </c>
      <c r="J297" s="535" t="s">
        <v>173</v>
      </c>
      <c r="K297" s="514" t="s">
        <v>800</v>
      </c>
      <c r="L297" s="535" t="s">
        <v>104</v>
      </c>
      <c r="M297" s="246"/>
      <c r="N297" s="527">
        <v>18</v>
      </c>
      <c r="O297" s="532">
        <v>12</v>
      </c>
      <c r="P297" s="99"/>
      <c r="Q297" s="534" t="s">
        <v>1093</v>
      </c>
      <c r="R297" s="519" t="s">
        <v>88</v>
      </c>
      <c r="S297" s="519" t="s">
        <v>36</v>
      </c>
      <c r="T297" s="519" t="s">
        <v>34</v>
      </c>
      <c r="U297" s="437">
        <v>1</v>
      </c>
      <c r="V297" s="438" t="s">
        <v>33</v>
      </c>
      <c r="W297" s="438" t="s">
        <v>32</v>
      </c>
      <c r="X297" s="438" t="s">
        <v>34</v>
      </c>
      <c r="Y297" s="518">
        <v>1</v>
      </c>
      <c r="Z297" s="519" t="s">
        <v>33</v>
      </c>
      <c r="AA297" s="519" t="s">
        <v>32</v>
      </c>
      <c r="AB297" s="519" t="s">
        <v>34</v>
      </c>
      <c r="AC297" s="437">
        <v>1</v>
      </c>
      <c r="AD297" s="438" t="s">
        <v>33</v>
      </c>
      <c r="AE297" s="438" t="s">
        <v>32</v>
      </c>
      <c r="AF297" s="424" t="s">
        <v>34</v>
      </c>
      <c r="AG297" s="204" t="s">
        <v>1094</v>
      </c>
    </row>
    <row r="298" spans="1:33" ht="31.5" customHeight="1" x14ac:dyDescent="0.25">
      <c r="A298" s="486"/>
      <c r="B298" s="486"/>
      <c r="C298" s="487" t="s">
        <v>808</v>
      </c>
      <c r="D298" s="343"/>
      <c r="E298" s="488"/>
      <c r="F298" s="341"/>
      <c r="G298" s="343"/>
      <c r="H298" s="489"/>
      <c r="I298" s="341"/>
      <c r="J298" s="341"/>
      <c r="K298" s="341"/>
      <c r="L298" s="341"/>
      <c r="M298" s="490"/>
      <c r="N298" s="491"/>
      <c r="O298" s="492"/>
      <c r="P298" s="492"/>
      <c r="Q298" s="428"/>
      <c r="R298" s="345"/>
      <c r="S298" s="345"/>
      <c r="T298" s="345"/>
      <c r="U298" s="429"/>
      <c r="V298" s="345"/>
      <c r="W298" s="345"/>
      <c r="X298" s="345"/>
      <c r="Y298" s="429"/>
      <c r="Z298" s="345"/>
      <c r="AA298" s="345"/>
      <c r="AB298" s="345"/>
      <c r="AC298" s="429"/>
      <c r="AD298" s="345"/>
      <c r="AE298" s="345"/>
      <c r="AF298" s="345"/>
      <c r="AG298" s="493"/>
    </row>
    <row r="299" spans="1:33" s="2" customFormat="1" ht="28.5" customHeight="1" x14ac:dyDescent="0.3">
      <c r="A299" s="471" t="s">
        <v>1095</v>
      </c>
      <c r="B299" s="471" t="s">
        <v>1096</v>
      </c>
      <c r="C299" s="472" t="s">
        <v>1097</v>
      </c>
      <c r="D299" s="473" t="s">
        <v>1098</v>
      </c>
      <c r="E299" s="471" t="s">
        <v>25</v>
      </c>
      <c r="F299" s="471"/>
      <c r="G299" s="473"/>
      <c r="H299" s="471"/>
      <c r="I299" s="471">
        <f>+I$284++I300+I304+I306+I$357</f>
        <v>30</v>
      </c>
      <c r="J299" s="471">
        <f>+J$284++J300+J304+J306+J$357</f>
        <v>30</v>
      </c>
      <c r="K299" s="471"/>
      <c r="L299" s="471"/>
      <c r="M299" s="474"/>
      <c r="N299" s="475"/>
      <c r="O299" s="471"/>
      <c r="P299" s="471"/>
      <c r="Q299" s="476"/>
      <c r="R299" s="471"/>
      <c r="S299" s="471"/>
      <c r="T299" s="471"/>
      <c r="U299" s="471"/>
      <c r="V299" s="471"/>
      <c r="W299" s="471"/>
      <c r="X299" s="471"/>
      <c r="Y299" s="471"/>
      <c r="Z299" s="471"/>
      <c r="AA299" s="471"/>
      <c r="AB299" s="471"/>
      <c r="AC299" s="471"/>
      <c r="AD299" s="471"/>
      <c r="AE299" s="471"/>
      <c r="AF299" s="471"/>
      <c r="AG299" s="477"/>
    </row>
    <row r="300" spans="1:33" ht="28.5" customHeight="1" x14ac:dyDescent="0.25">
      <c r="A300" s="494" t="s">
        <v>1099</v>
      </c>
      <c r="B300" s="494" t="s">
        <v>1100</v>
      </c>
      <c r="C300" s="495" t="s">
        <v>1101</v>
      </c>
      <c r="D300" s="496" t="s">
        <v>1102</v>
      </c>
      <c r="E300" s="496" t="s">
        <v>527</v>
      </c>
      <c r="F300" s="496"/>
      <c r="G300" s="497"/>
      <c r="H300" s="498"/>
      <c r="I300" s="499">
        <f>+I301+I302</f>
        <v>4</v>
      </c>
      <c r="J300" s="499">
        <f>+J301+J302</f>
        <v>4</v>
      </c>
      <c r="K300" s="499"/>
      <c r="L300" s="498"/>
      <c r="M300" s="500"/>
      <c r="N300" s="501"/>
      <c r="O300" s="503"/>
      <c r="P300" s="503"/>
      <c r="Q300" s="505"/>
      <c r="R300" s="503"/>
      <c r="S300" s="503"/>
      <c r="T300" s="503"/>
      <c r="U300" s="506"/>
      <c r="V300" s="507"/>
      <c r="W300" s="507"/>
      <c r="X300" s="507"/>
      <c r="Y300" s="508"/>
      <c r="Z300" s="507"/>
      <c r="AA300" s="507"/>
      <c r="AB300" s="507"/>
      <c r="AC300" s="508"/>
      <c r="AD300" s="507"/>
      <c r="AE300" s="507"/>
      <c r="AF300" s="507"/>
      <c r="AG300" s="509"/>
    </row>
    <row r="301" spans="1:33" ht="69" customHeight="1" x14ac:dyDescent="0.25">
      <c r="A301" s="247"/>
      <c r="B301" s="203" t="s">
        <v>1103</v>
      </c>
      <c r="C301" s="539" t="s">
        <v>1104</v>
      </c>
      <c r="D301" s="301" t="s">
        <v>1105</v>
      </c>
      <c r="E301" s="301" t="s">
        <v>162</v>
      </c>
      <c r="F301" s="512"/>
      <c r="G301" s="303" t="s">
        <v>97</v>
      </c>
      <c r="H301" s="302"/>
      <c r="I301" s="301">
        <v>2</v>
      </c>
      <c r="J301" s="627" t="s">
        <v>174</v>
      </c>
      <c r="K301" s="629" t="s">
        <v>57</v>
      </c>
      <c r="L301" s="627" t="s">
        <v>1106</v>
      </c>
      <c r="M301" s="325"/>
      <c r="N301" s="515"/>
      <c r="O301" s="513">
        <v>18</v>
      </c>
      <c r="P301" s="99"/>
      <c r="Q301" s="534">
        <v>1</v>
      </c>
      <c r="R301" s="519" t="s">
        <v>31</v>
      </c>
      <c r="S301" s="519"/>
      <c r="T301" s="519"/>
      <c r="U301" s="437">
        <v>1</v>
      </c>
      <c r="V301" s="438" t="s">
        <v>33</v>
      </c>
      <c r="W301" s="438" t="s">
        <v>32</v>
      </c>
      <c r="X301" s="438" t="s">
        <v>34</v>
      </c>
      <c r="Y301" s="518">
        <v>1</v>
      </c>
      <c r="Z301" s="519" t="s">
        <v>33</v>
      </c>
      <c r="AA301" s="519" t="s">
        <v>32</v>
      </c>
      <c r="AB301" s="519" t="s">
        <v>37</v>
      </c>
      <c r="AC301" s="437">
        <v>1</v>
      </c>
      <c r="AD301" s="438" t="s">
        <v>33</v>
      </c>
      <c r="AE301" s="438" t="s">
        <v>32</v>
      </c>
      <c r="AF301" s="424" t="s">
        <v>37</v>
      </c>
      <c r="AG301" s="204" t="s">
        <v>1107</v>
      </c>
    </row>
    <row r="302" spans="1:33" ht="30" customHeight="1" x14ac:dyDescent="0.25">
      <c r="A302" s="632"/>
      <c r="B302" s="203" t="s">
        <v>1108</v>
      </c>
      <c r="C302" s="539" t="s">
        <v>1109</v>
      </c>
      <c r="D302" s="301" t="s">
        <v>1110</v>
      </c>
      <c r="E302" s="301" t="s">
        <v>162</v>
      </c>
      <c r="F302" s="512"/>
      <c r="G302" s="301" t="s">
        <v>97</v>
      </c>
      <c r="H302" s="302"/>
      <c r="I302" s="301">
        <v>2</v>
      </c>
      <c r="J302" s="627" t="s">
        <v>174</v>
      </c>
      <c r="K302" s="629" t="s">
        <v>57</v>
      </c>
      <c r="L302" s="627" t="s">
        <v>1106</v>
      </c>
      <c r="M302" s="325"/>
      <c r="N302" s="515"/>
      <c r="O302" s="577">
        <v>18</v>
      </c>
      <c r="P302" s="576"/>
      <c r="Q302" s="534">
        <v>1</v>
      </c>
      <c r="R302" s="519" t="s">
        <v>31</v>
      </c>
      <c r="S302" s="519" t="s">
        <v>32</v>
      </c>
      <c r="T302" s="519"/>
      <c r="U302" s="364">
        <v>1</v>
      </c>
      <c r="V302" s="365" t="s">
        <v>33</v>
      </c>
      <c r="W302" s="365" t="s">
        <v>32</v>
      </c>
      <c r="X302" s="365" t="s">
        <v>34</v>
      </c>
      <c r="Y302" s="518">
        <v>1</v>
      </c>
      <c r="Z302" s="519" t="s">
        <v>33</v>
      </c>
      <c r="AA302" s="519" t="s">
        <v>32</v>
      </c>
      <c r="AB302" s="519" t="s">
        <v>37</v>
      </c>
      <c r="AC302" s="364">
        <v>1</v>
      </c>
      <c r="AD302" s="365" t="s">
        <v>33</v>
      </c>
      <c r="AE302" s="365" t="s">
        <v>32</v>
      </c>
      <c r="AF302" s="367" t="s">
        <v>37</v>
      </c>
      <c r="AG302" s="204" t="s">
        <v>1111</v>
      </c>
    </row>
    <row r="303" spans="1:33" ht="19.5" customHeight="1" x14ac:dyDescent="0.25">
      <c r="A303" s="494"/>
      <c r="B303" s="494"/>
      <c r="C303" s="495" t="s">
        <v>150</v>
      </c>
      <c r="D303" s="496"/>
      <c r="E303" s="496" t="s">
        <v>527</v>
      </c>
      <c r="F303" s="496"/>
      <c r="G303" s="497"/>
      <c r="H303" s="498"/>
      <c r="I303" s="499"/>
      <c r="J303" s="498"/>
      <c r="K303" s="499"/>
      <c r="L303" s="498"/>
      <c r="M303" s="500"/>
      <c r="N303" s="501"/>
      <c r="O303" s="503"/>
      <c r="P303" s="503"/>
      <c r="Q303" s="505"/>
      <c r="R303" s="503"/>
      <c r="S303" s="503"/>
      <c r="T303" s="503"/>
      <c r="U303" s="506"/>
      <c r="V303" s="507"/>
      <c r="W303" s="507"/>
      <c r="X303" s="507"/>
      <c r="Y303" s="508"/>
      <c r="Z303" s="507"/>
      <c r="AA303" s="507"/>
      <c r="AB303" s="507"/>
      <c r="AC303" s="508"/>
      <c r="AD303" s="507"/>
      <c r="AE303" s="507"/>
      <c r="AF303" s="507"/>
      <c r="AG303" s="509"/>
    </row>
    <row r="304" spans="1:33" ht="57.75" customHeight="1" x14ac:dyDescent="0.25">
      <c r="A304" s="632"/>
      <c r="B304" s="203" t="s">
        <v>1112</v>
      </c>
      <c r="C304" s="204" t="s">
        <v>1113</v>
      </c>
      <c r="D304" s="301" t="s">
        <v>1114</v>
      </c>
      <c r="E304" s="301" t="s">
        <v>162</v>
      </c>
      <c r="F304" s="512"/>
      <c r="G304" s="301" t="s">
        <v>97</v>
      </c>
      <c r="H304" s="302"/>
      <c r="I304" s="303">
        <v>2</v>
      </c>
      <c r="J304" s="627" t="s">
        <v>174</v>
      </c>
      <c r="K304" s="629" t="s">
        <v>57</v>
      </c>
      <c r="L304" s="627" t="s">
        <v>1106</v>
      </c>
      <c r="M304" s="305"/>
      <c r="N304" s="515"/>
      <c r="O304" s="99">
        <v>18</v>
      </c>
      <c r="P304" s="99"/>
      <c r="Q304" s="534">
        <v>1</v>
      </c>
      <c r="R304" s="519" t="s">
        <v>31</v>
      </c>
      <c r="S304" s="519" t="s">
        <v>36</v>
      </c>
      <c r="T304" s="519"/>
      <c r="U304" s="437">
        <v>1</v>
      </c>
      <c r="V304" s="438" t="s">
        <v>33</v>
      </c>
      <c r="W304" s="438" t="s">
        <v>36</v>
      </c>
      <c r="X304" s="438" t="s">
        <v>1115</v>
      </c>
      <c r="Y304" s="518">
        <v>1</v>
      </c>
      <c r="Z304" s="519" t="s">
        <v>33</v>
      </c>
      <c r="AA304" s="519" t="s">
        <v>36</v>
      </c>
      <c r="AB304" s="519" t="s">
        <v>1116</v>
      </c>
      <c r="AC304" s="364">
        <v>1</v>
      </c>
      <c r="AD304" s="365" t="s">
        <v>33</v>
      </c>
      <c r="AE304" s="365" t="s">
        <v>36</v>
      </c>
      <c r="AF304" s="367" t="s">
        <v>1117</v>
      </c>
      <c r="AG304" s="204" t="s">
        <v>833</v>
      </c>
    </row>
    <row r="305" spans="1:33" ht="19.5" customHeight="1" x14ac:dyDescent="0.25">
      <c r="A305" s="494"/>
      <c r="B305" s="494"/>
      <c r="C305" s="495" t="s">
        <v>834</v>
      </c>
      <c r="D305" s="496"/>
      <c r="E305" s="496"/>
      <c r="F305" s="496"/>
      <c r="G305" s="496"/>
      <c r="H305" s="498"/>
      <c r="I305" s="499"/>
      <c r="J305" s="498"/>
      <c r="K305" s="499"/>
      <c r="L305" s="498"/>
      <c r="M305" s="500"/>
      <c r="N305" s="501"/>
      <c r="O305" s="503"/>
      <c r="P305" s="503"/>
      <c r="Q305" s="505"/>
      <c r="R305" s="503"/>
      <c r="S305" s="503"/>
      <c r="T305" s="503"/>
      <c r="U305" s="506"/>
      <c r="V305" s="507"/>
      <c r="W305" s="507"/>
      <c r="X305" s="507"/>
      <c r="Y305" s="508"/>
      <c r="Z305" s="507"/>
      <c r="AA305" s="507"/>
      <c r="AB305" s="507"/>
      <c r="AC305" s="508"/>
      <c r="AD305" s="507"/>
      <c r="AE305" s="507"/>
      <c r="AF305" s="507"/>
      <c r="AG305" s="509"/>
    </row>
    <row r="306" spans="1:33" ht="47.25" customHeight="1" x14ac:dyDescent="0.25">
      <c r="A306" s="632"/>
      <c r="B306" s="203" t="s">
        <v>1118</v>
      </c>
      <c r="C306" s="511" t="s">
        <v>836</v>
      </c>
      <c r="D306" s="303" t="s">
        <v>1119</v>
      </c>
      <c r="E306" s="301" t="s">
        <v>162</v>
      </c>
      <c r="F306" s="512"/>
      <c r="G306" s="303" t="s">
        <v>97</v>
      </c>
      <c r="H306" s="302"/>
      <c r="I306" s="303">
        <v>2</v>
      </c>
      <c r="J306" s="627" t="s">
        <v>174</v>
      </c>
      <c r="K306" s="629" t="s">
        <v>57</v>
      </c>
      <c r="L306" s="627" t="s">
        <v>1106</v>
      </c>
      <c r="M306" s="305"/>
      <c r="N306" s="515"/>
      <c r="O306" s="576">
        <v>15</v>
      </c>
      <c r="P306" s="576"/>
      <c r="Q306" s="534">
        <v>1</v>
      </c>
      <c r="R306" s="519" t="s">
        <v>31</v>
      </c>
      <c r="S306" s="519" t="s">
        <v>36</v>
      </c>
      <c r="T306" s="519"/>
      <c r="U306" s="364">
        <v>1</v>
      </c>
      <c r="V306" s="365" t="s">
        <v>33</v>
      </c>
      <c r="W306" s="365" t="s">
        <v>32</v>
      </c>
      <c r="X306" s="365" t="s">
        <v>34</v>
      </c>
      <c r="Y306" s="518">
        <v>1</v>
      </c>
      <c r="Z306" s="519" t="s">
        <v>33</v>
      </c>
      <c r="AA306" s="519" t="s">
        <v>49</v>
      </c>
      <c r="AB306" s="519" t="s">
        <v>37</v>
      </c>
      <c r="AC306" s="364">
        <v>1</v>
      </c>
      <c r="AD306" s="365" t="s">
        <v>33</v>
      </c>
      <c r="AE306" s="365" t="s">
        <v>49</v>
      </c>
      <c r="AF306" s="367" t="s">
        <v>37</v>
      </c>
      <c r="AG306" s="204" t="s">
        <v>1120</v>
      </c>
    </row>
    <row r="307" spans="1:33" s="2" customFormat="1" ht="55.5" customHeight="1" x14ac:dyDescent="0.3">
      <c r="A307" s="471" t="s">
        <v>1121</v>
      </c>
      <c r="B307" s="471" t="s">
        <v>1122</v>
      </c>
      <c r="C307" s="471" t="s">
        <v>1123</v>
      </c>
      <c r="D307" s="473" t="s">
        <v>1124</v>
      </c>
      <c r="E307" s="471" t="s">
        <v>25</v>
      </c>
      <c r="F307" s="471"/>
      <c r="G307" s="473"/>
      <c r="H307" s="471"/>
      <c r="I307" s="471">
        <f>+I308+I316+I284</f>
        <v>30</v>
      </c>
      <c r="J307" s="471">
        <f>+J308+J316+J284</f>
        <v>30</v>
      </c>
      <c r="K307" s="471"/>
      <c r="L307" s="471"/>
      <c r="M307" s="633"/>
      <c r="N307" s="475"/>
      <c r="O307" s="471"/>
      <c r="P307" s="471"/>
      <c r="Q307" s="476"/>
      <c r="R307" s="471"/>
      <c r="S307" s="471"/>
      <c r="T307" s="471"/>
      <c r="U307" s="471"/>
      <c r="V307" s="471"/>
      <c r="W307" s="471"/>
      <c r="X307" s="471"/>
      <c r="Y307" s="471"/>
      <c r="Z307" s="471"/>
      <c r="AA307" s="471"/>
      <c r="AB307" s="471"/>
      <c r="AC307" s="471"/>
      <c r="AD307" s="471"/>
      <c r="AE307" s="471"/>
      <c r="AF307" s="471"/>
      <c r="AG307" s="477"/>
    </row>
    <row r="308" spans="1:33" ht="20.25" customHeight="1" x14ac:dyDescent="0.25">
      <c r="A308" s="478"/>
      <c r="B308" s="478"/>
      <c r="C308" s="479" t="s">
        <v>26</v>
      </c>
      <c r="D308" s="480"/>
      <c r="E308" s="480"/>
      <c r="F308" s="480"/>
      <c r="G308" s="480"/>
      <c r="H308" s="481"/>
      <c r="I308" s="481">
        <f>+I309+I310</f>
        <v>8</v>
      </c>
      <c r="J308" s="481">
        <f>+J309+J310</f>
        <v>8</v>
      </c>
      <c r="K308" s="481"/>
      <c r="L308" s="481"/>
      <c r="M308" s="634"/>
      <c r="N308" s="483"/>
      <c r="O308" s="481"/>
      <c r="P308" s="481"/>
      <c r="Q308" s="635"/>
      <c r="R308" s="481"/>
      <c r="S308" s="481"/>
      <c r="T308" s="481"/>
      <c r="U308" s="485"/>
      <c r="V308" s="481"/>
      <c r="W308" s="481"/>
      <c r="X308" s="481"/>
      <c r="Y308" s="485"/>
      <c r="Z308" s="481"/>
      <c r="AA308" s="481"/>
      <c r="AB308" s="481"/>
      <c r="AC308" s="485"/>
      <c r="AD308" s="481"/>
      <c r="AE308" s="481"/>
      <c r="AF308" s="481"/>
      <c r="AG308" s="481"/>
    </row>
    <row r="309" spans="1:33" ht="47.25" customHeight="1" x14ac:dyDescent="0.25">
      <c r="A309" s="632" t="str">
        <f t="shared" ref="A309:G309" si="20">IF(A306="","",A306)</f>
        <v/>
      </c>
      <c r="B309" s="203" t="str">
        <f t="shared" si="20"/>
        <v>LLA4J6A</v>
      </c>
      <c r="C309" s="511" t="str">
        <f t="shared" si="20"/>
        <v>Civilisation langue B : civilisation des pays germanophones S3</v>
      </c>
      <c r="D309" s="303" t="str">
        <f t="shared" si="20"/>
        <v>LOL4J5B1</v>
      </c>
      <c r="E309" s="301" t="str">
        <f t="shared" si="20"/>
        <v>UE TRONC COMMUN</v>
      </c>
      <c r="F309" s="512" t="str">
        <f t="shared" si="20"/>
        <v/>
      </c>
      <c r="G309" s="303" t="str">
        <f t="shared" si="20"/>
        <v>o</v>
      </c>
      <c r="H309" s="302"/>
      <c r="I309" s="303">
        <v>2</v>
      </c>
      <c r="J309" s="627" t="s">
        <v>174</v>
      </c>
      <c r="K309" s="629" t="str">
        <f>IF(K306="","",K306)</f>
        <v>DELOUIS Anne</v>
      </c>
      <c r="L309" s="627" t="str">
        <f>IF(L306="","",L306)</f>
        <v>12</v>
      </c>
      <c r="M309" s="305" t="str">
        <f>IF(M306="","",M306)</f>
        <v/>
      </c>
      <c r="N309" s="515" t="str">
        <f>IF(N306="","",N306)</f>
        <v/>
      </c>
      <c r="O309" s="576">
        <f>IF(O306="","",O306)</f>
        <v>15</v>
      </c>
      <c r="P309" s="576"/>
      <c r="Q309" s="534">
        <f t="shared" ref="Q309:X309" si="21">IF(Q306="","",Q306)</f>
        <v>1</v>
      </c>
      <c r="R309" s="519" t="str">
        <f t="shared" si="21"/>
        <v>CC</v>
      </c>
      <c r="S309" s="519" t="str">
        <f t="shared" si="21"/>
        <v>écrit et oral</v>
      </c>
      <c r="T309" s="519" t="str">
        <f t="shared" si="21"/>
        <v/>
      </c>
      <c r="U309" s="364">
        <f t="shared" si="21"/>
        <v>1</v>
      </c>
      <c r="V309" s="365" t="str">
        <f t="shared" si="21"/>
        <v>CT</v>
      </c>
      <c r="W309" s="365" t="str">
        <f t="shared" si="21"/>
        <v>écrit</v>
      </c>
      <c r="X309" s="365" t="str">
        <f t="shared" si="21"/>
        <v>1h30</v>
      </c>
      <c r="Y309" s="518">
        <f t="shared" ref="Y309:AG309" si="22">IF(Y306="","",Y306)</f>
        <v>1</v>
      </c>
      <c r="Z309" s="519" t="str">
        <f t="shared" si="22"/>
        <v>CT</v>
      </c>
      <c r="AA309" s="519" t="str">
        <f t="shared" si="22"/>
        <v>oral</v>
      </c>
      <c r="AB309" s="519" t="str">
        <f t="shared" si="22"/>
        <v>2h00</v>
      </c>
      <c r="AC309" s="364">
        <f t="shared" si="22"/>
        <v>1</v>
      </c>
      <c r="AD309" s="365" t="str">
        <f t="shared" si="22"/>
        <v>CT</v>
      </c>
      <c r="AE309" s="365" t="str">
        <f t="shared" si="22"/>
        <v>oral</v>
      </c>
      <c r="AF309" s="367" t="str">
        <f t="shared" si="22"/>
        <v>2h00</v>
      </c>
      <c r="AG309" s="204" t="str">
        <f t="shared" si="22"/>
        <v>Ce cours vise à explorer différents aspects des réalités politiques, économiques et culturelles des pays germanophones. Au semestre 4, on s'intéressera plus spécifiquement à l'économie (données structurelles, entreprises, management interculturel dans le domaine franco-allemand) et au système éducatif (organisation et traits distinctifs de l'enseignement supérieur). Des comparaisons systématiques avec la France permettront de saisir les spécificités de chaque pays étudié.
Le travail attendu inclut la réalisation d'un exposé suivi d'un débat ainsi que la rédaction d'un petit mémoire selon des règles de présentation précises.</v>
      </c>
    </row>
    <row r="310" spans="1:33" ht="36.75" customHeight="1" x14ac:dyDescent="0.25">
      <c r="A310" s="494" t="s">
        <v>1125</v>
      </c>
      <c r="B310" s="494" t="s">
        <v>1126</v>
      </c>
      <c r="C310" s="495" t="s">
        <v>1127</v>
      </c>
      <c r="D310" s="496"/>
      <c r="E310" s="496" t="s">
        <v>527</v>
      </c>
      <c r="F310" s="496"/>
      <c r="G310" s="497"/>
      <c r="H310" s="498"/>
      <c r="I310" s="499">
        <f>+I311+I312</f>
        <v>6</v>
      </c>
      <c r="J310" s="499">
        <f>+J311+J312</f>
        <v>6</v>
      </c>
      <c r="K310" s="499"/>
      <c r="L310" s="498"/>
      <c r="M310" s="500"/>
      <c r="N310" s="501"/>
      <c r="O310" s="503"/>
      <c r="P310" s="503"/>
      <c r="Q310" s="505"/>
      <c r="R310" s="503"/>
      <c r="S310" s="503"/>
      <c r="T310" s="503"/>
      <c r="U310" s="506"/>
      <c r="V310" s="507"/>
      <c r="W310" s="507"/>
      <c r="X310" s="507"/>
      <c r="Y310" s="508"/>
      <c r="Z310" s="507"/>
      <c r="AA310" s="507"/>
      <c r="AB310" s="507"/>
      <c r="AC310" s="508"/>
      <c r="AD310" s="507"/>
      <c r="AE310" s="507"/>
      <c r="AF310" s="507"/>
      <c r="AG310" s="509"/>
    </row>
    <row r="311" spans="1:33" ht="45.75" customHeight="1" x14ac:dyDescent="0.25">
      <c r="A311" s="628"/>
      <c r="B311" s="522" t="s">
        <v>1128</v>
      </c>
      <c r="C311" s="523" t="s">
        <v>1129</v>
      </c>
      <c r="D311" s="301" t="s">
        <v>1130</v>
      </c>
      <c r="E311" s="300"/>
      <c r="F311" s="512"/>
      <c r="G311" s="301" t="s">
        <v>97</v>
      </c>
      <c r="H311" s="302"/>
      <c r="I311" s="301">
        <v>3</v>
      </c>
      <c r="J311" s="627" t="s">
        <v>173</v>
      </c>
      <c r="K311" s="629" t="s">
        <v>57</v>
      </c>
      <c r="L311" s="627" t="s">
        <v>1106</v>
      </c>
      <c r="M311" s="325"/>
      <c r="N311" s="636" t="s">
        <v>24</v>
      </c>
      <c r="O311" s="99">
        <v>15</v>
      </c>
      <c r="P311" s="532"/>
      <c r="Q311" s="534">
        <v>1</v>
      </c>
      <c r="R311" s="519" t="s">
        <v>31</v>
      </c>
      <c r="S311" s="519" t="s">
        <v>32</v>
      </c>
      <c r="T311" s="519" t="s">
        <v>34</v>
      </c>
      <c r="U311" s="437">
        <v>1</v>
      </c>
      <c r="V311" s="438" t="s">
        <v>33</v>
      </c>
      <c r="W311" s="438" t="s">
        <v>32</v>
      </c>
      <c r="X311" s="438" t="s">
        <v>34</v>
      </c>
      <c r="Y311" s="518">
        <v>1</v>
      </c>
      <c r="Z311" s="519" t="s">
        <v>33</v>
      </c>
      <c r="AA311" s="519" t="s">
        <v>32</v>
      </c>
      <c r="AB311" s="519" t="s">
        <v>37</v>
      </c>
      <c r="AC311" s="364">
        <v>1</v>
      </c>
      <c r="AD311" s="365" t="s">
        <v>33</v>
      </c>
      <c r="AE311" s="365" t="s">
        <v>32</v>
      </c>
      <c r="AF311" s="367" t="s">
        <v>37</v>
      </c>
      <c r="AG311" s="204" t="s">
        <v>1131</v>
      </c>
    </row>
    <row r="312" spans="1:33" ht="36.75" customHeight="1" x14ac:dyDescent="0.25">
      <c r="A312" s="494" t="s">
        <v>1132</v>
      </c>
      <c r="B312" s="494" t="s">
        <v>1133</v>
      </c>
      <c r="C312" s="495" t="s">
        <v>1134</v>
      </c>
      <c r="D312" s="496"/>
      <c r="E312" s="496" t="s">
        <v>96</v>
      </c>
      <c r="F312" s="496"/>
      <c r="G312" s="497"/>
      <c r="H312" s="498" t="s">
        <v>95</v>
      </c>
      <c r="I312" s="499">
        <v>3</v>
      </c>
      <c r="J312" s="498">
        <v>3</v>
      </c>
      <c r="K312" s="499"/>
      <c r="L312" s="498"/>
      <c r="M312" s="500"/>
      <c r="N312" s="501"/>
      <c r="O312" s="503"/>
      <c r="P312" s="503"/>
      <c r="Q312" s="505"/>
      <c r="R312" s="503"/>
      <c r="S312" s="503"/>
      <c r="T312" s="503"/>
      <c r="U312" s="506"/>
      <c r="V312" s="507"/>
      <c r="W312" s="507"/>
      <c r="X312" s="507"/>
      <c r="Y312" s="508"/>
      <c r="Z312" s="507"/>
      <c r="AA312" s="507"/>
      <c r="AB312" s="507"/>
      <c r="AC312" s="508"/>
      <c r="AD312" s="507"/>
      <c r="AE312" s="507"/>
      <c r="AF312" s="507"/>
      <c r="AG312" s="509"/>
    </row>
    <row r="313" spans="1:33" ht="63" customHeight="1" x14ac:dyDescent="0.25">
      <c r="A313" s="628" t="str">
        <f t="shared" ref="A313:G313" si="23">IF(A373="","",A373)</f>
        <v/>
      </c>
      <c r="B313" s="510" t="str">
        <f t="shared" si="23"/>
        <v>LLA4B5A</v>
      </c>
      <c r="C313" s="586" t="str">
        <f t="shared" si="23"/>
        <v>Traduction et multimédias 2</v>
      </c>
      <c r="D313" s="301" t="str">
        <f t="shared" si="23"/>
        <v/>
      </c>
      <c r="E313" s="301" t="str">
        <f t="shared" si="23"/>
        <v>UE spécialisation</v>
      </c>
      <c r="F313" s="303" t="str">
        <f t="shared" si="23"/>
        <v>L2 LEA et L2 LLCER parc. Traduction, L2 LEA ANG/ALLD Siegen</v>
      </c>
      <c r="G313" s="303" t="str">
        <f t="shared" si="23"/>
        <v>LLCER</v>
      </c>
      <c r="H313" s="302"/>
      <c r="I313" s="301">
        <v>3</v>
      </c>
      <c r="J313" s="627">
        <v>3</v>
      </c>
      <c r="K313" s="301" t="str">
        <f>IF(K373="","",K373)</f>
        <v>CLOISEAU Gilles</v>
      </c>
      <c r="L313" s="627">
        <f>IF(L373="","",L373)</f>
        <v>11</v>
      </c>
      <c r="M313" s="325" t="str">
        <f>IF(M373="","",M373)</f>
        <v/>
      </c>
      <c r="N313" s="515" t="str">
        <f>IF(N373="","",N373)</f>
        <v/>
      </c>
      <c r="O313" s="513">
        <f>IF(O373="","",O373)</f>
        <v>18</v>
      </c>
      <c r="P313" s="99"/>
      <c r="Q313" s="534">
        <f t="shared" ref="Q313:X313" si="24">IF(Q373="","",Q373)</f>
        <v>1</v>
      </c>
      <c r="R313" s="519" t="str">
        <f t="shared" si="24"/>
        <v>CC</v>
      </c>
      <c r="S313" s="519" t="str">
        <f t="shared" si="24"/>
        <v>écrit</v>
      </c>
      <c r="T313" s="519" t="str">
        <f t="shared" si="24"/>
        <v>1h30</v>
      </c>
      <c r="U313" s="437">
        <f t="shared" si="24"/>
        <v>1</v>
      </c>
      <c r="V313" s="438" t="str">
        <f t="shared" si="24"/>
        <v>CT</v>
      </c>
      <c r="W313" s="438" t="str">
        <f t="shared" si="24"/>
        <v>écrit</v>
      </c>
      <c r="X313" s="438" t="str">
        <f t="shared" si="24"/>
        <v>1h30</v>
      </c>
      <c r="Y313" s="518">
        <f t="shared" ref="Y313:AG313" si="25">IF(Y373="","",Y373)</f>
        <v>1</v>
      </c>
      <c r="Z313" s="519" t="str">
        <f t="shared" si="25"/>
        <v>CT</v>
      </c>
      <c r="AA313" s="519" t="str">
        <f t="shared" si="25"/>
        <v>écrit</v>
      </c>
      <c r="AB313" s="519" t="str">
        <f t="shared" si="25"/>
        <v>1h30</v>
      </c>
      <c r="AC313" s="437">
        <f t="shared" si="25"/>
        <v>1</v>
      </c>
      <c r="AD313" s="438" t="str">
        <f t="shared" si="25"/>
        <v>CT</v>
      </c>
      <c r="AE313" s="438" t="str">
        <f t="shared" si="25"/>
        <v>écrit</v>
      </c>
      <c r="AF313" s="424" t="str">
        <f t="shared" si="25"/>
        <v>1h30</v>
      </c>
      <c r="AG313" s="204" t="str">
        <f t="shared" si="25"/>
        <v>Dans le prolongement du semestre 3, ce cours vise à amener à la pratique de la traduction orale consécutive et simultanée à partir de documents multimédia, audio et vidéo.</v>
      </c>
    </row>
    <row r="314" spans="1:33" ht="63" customHeight="1" x14ac:dyDescent="0.25">
      <c r="A314" s="628" t="str">
        <f t="shared" ref="A314:G314" si="26">IF(A365="","",A365)</f>
        <v/>
      </c>
      <c r="B314" s="510" t="str">
        <f t="shared" si="26"/>
        <v>LLA4H6A</v>
      </c>
      <c r="C314" s="586" t="str">
        <f t="shared" si="26"/>
        <v>Communication interculturelle</v>
      </c>
      <c r="D314" s="301" t="str">
        <f t="shared" si="26"/>
        <v/>
      </c>
      <c r="E314" s="301" t="str">
        <f t="shared" si="26"/>
        <v>UE spécialisation</v>
      </c>
      <c r="F314" s="303" t="str">
        <f t="shared" si="26"/>
        <v>L2 SDL,  L2 LLCER parc. MEF FLM-FLE, L2 LEA parc. MEF FLM-FLE, L2 LEA ANG/ALLD parc. Siegen, L3 Lettres parc. Métiers des lettres</v>
      </c>
      <c r="G314" s="303" t="str">
        <f t="shared" si="26"/>
        <v>SDL</v>
      </c>
      <c r="H314" s="302"/>
      <c r="I314" s="301">
        <v>3</v>
      </c>
      <c r="J314" s="627" t="s">
        <v>173</v>
      </c>
      <c r="K314" s="301" t="str">
        <f>IF(K365="","",K365)</f>
        <v>ENGUEHARD Guillaume</v>
      </c>
      <c r="L314" s="627">
        <f>IF(L365="","",L365)</f>
        <v>71</v>
      </c>
      <c r="M314" s="325" t="str">
        <f>IF(M365="","",M365)</f>
        <v/>
      </c>
      <c r="N314" s="515" t="str">
        <f>IF(N365="","",N365)</f>
        <v/>
      </c>
      <c r="O314" s="513">
        <f>IF(O365="","",O365)</f>
        <v>24</v>
      </c>
      <c r="P314" s="99"/>
      <c r="Q314" s="534">
        <f t="shared" ref="Q314:X314" si="27">IF(Q365="","",Q365)</f>
        <v>1</v>
      </c>
      <c r="R314" s="519" t="str">
        <f t="shared" si="27"/>
        <v>CC</v>
      </c>
      <c r="S314" s="519" t="str">
        <f t="shared" si="27"/>
        <v/>
      </c>
      <c r="T314" s="519" t="str">
        <f t="shared" si="27"/>
        <v/>
      </c>
      <c r="U314" s="437">
        <f t="shared" si="27"/>
        <v>1</v>
      </c>
      <c r="V314" s="438" t="str">
        <f t="shared" si="27"/>
        <v>CT</v>
      </c>
      <c r="W314" s="438" t="str">
        <f t="shared" si="27"/>
        <v>Oral</v>
      </c>
      <c r="X314" s="438" t="str">
        <f t="shared" si="27"/>
        <v>15-20 min</v>
      </c>
      <c r="Y314" s="518">
        <f t="shared" ref="Y314:AG314" si="28">IF(Y365="","",Y365)</f>
        <v>1</v>
      </c>
      <c r="Z314" s="519" t="str">
        <f t="shared" si="28"/>
        <v>CT</v>
      </c>
      <c r="AA314" s="519" t="str">
        <f t="shared" si="28"/>
        <v>Oral</v>
      </c>
      <c r="AB314" s="519" t="str">
        <f t="shared" si="28"/>
        <v>15-20 min</v>
      </c>
      <c r="AC314" s="437">
        <f t="shared" si="28"/>
        <v>1</v>
      </c>
      <c r="AD314" s="438" t="str">
        <f t="shared" si="28"/>
        <v>CT</v>
      </c>
      <c r="AE314" s="438" t="str">
        <f t="shared" si="28"/>
        <v>Oral</v>
      </c>
      <c r="AF314" s="424" t="str">
        <f t="shared" si="28"/>
        <v>15-20 min</v>
      </c>
      <c r="AG314" s="204" t="str">
        <f t="shared" si="28"/>
        <v>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v>
      </c>
    </row>
    <row r="315" spans="1:33" ht="75" customHeight="1" x14ac:dyDescent="0.25">
      <c r="A315" s="628" t="str">
        <f>IF(A361="","",A361)</f>
        <v/>
      </c>
      <c r="B315" s="203" t="str">
        <f t="shared" ref="B315:N315" si="29">IF(OR(B361="",B361=0),"",B361)</f>
        <v>LLA4J8C</v>
      </c>
      <c r="C315" s="511" t="str">
        <f t="shared" si="29"/>
        <v>Communication for international tourism</v>
      </c>
      <c r="D315" s="524" t="str">
        <f t="shared" si="29"/>
        <v/>
      </c>
      <c r="E315" s="524" t="str">
        <f t="shared" si="29"/>
        <v>UE spécialisation</v>
      </c>
      <c r="F315" s="524" t="str">
        <f t="shared" si="29"/>
        <v>L2 LEA et L2 LLCER parc. Commerce international</v>
      </c>
      <c r="G315" s="524" t="str">
        <f t="shared" si="29"/>
        <v>LEA</v>
      </c>
      <c r="H315" s="525" t="str">
        <f t="shared" si="29"/>
        <v/>
      </c>
      <c r="I315" s="535" t="str">
        <f t="shared" si="29"/>
        <v>3</v>
      </c>
      <c r="J315" s="245">
        <f t="shared" si="29"/>
        <v>3</v>
      </c>
      <c r="K315" s="532" t="str">
        <f t="shared" si="29"/>
        <v>MICHEL Alice</v>
      </c>
      <c r="L315" s="532">
        <f t="shared" si="29"/>
        <v>11</v>
      </c>
      <c r="M315" s="245" t="str">
        <f t="shared" si="29"/>
        <v/>
      </c>
      <c r="N315" s="582">
        <f t="shared" si="29"/>
        <v>12</v>
      </c>
      <c r="O315" s="533">
        <f>IF(OR(O361="",O361=0),"",O361)</f>
        <v>12</v>
      </c>
      <c r="P315" s="99"/>
      <c r="Q315" s="543">
        <f t="shared" ref="Q315:X315" si="30">IF(OR(Q361="",Q361=0),"",Q361)</f>
        <v>1</v>
      </c>
      <c r="R315" s="544" t="str">
        <f t="shared" si="30"/>
        <v>CC</v>
      </c>
      <c r="S315" s="519" t="str">
        <f t="shared" si="30"/>
        <v>écrit et oral</v>
      </c>
      <c r="T315" s="519" t="str">
        <f t="shared" si="30"/>
        <v/>
      </c>
      <c r="U315" s="437">
        <f t="shared" si="30"/>
        <v>1</v>
      </c>
      <c r="V315" s="438" t="str">
        <f t="shared" si="30"/>
        <v>CT</v>
      </c>
      <c r="W315" s="438" t="str">
        <f t="shared" si="30"/>
        <v>oral sur dossier (prendre contact avec l'enseignant)
Ecrit</v>
      </c>
      <c r="X315" s="438" t="str">
        <f t="shared" si="30"/>
        <v>15 min
1h</v>
      </c>
      <c r="Y315" s="548">
        <f t="shared" ref="Y315:AG315" si="31">IF(OR(Y361="",Y361=0),"",Y361)</f>
        <v>1</v>
      </c>
      <c r="Z315" s="545" t="str">
        <f t="shared" si="31"/>
        <v>CT</v>
      </c>
      <c r="AA315" s="545" t="str">
        <f t="shared" si="31"/>
        <v>écrit</v>
      </c>
      <c r="AB315" s="545" t="str">
        <f t="shared" si="31"/>
        <v>1h30
1h</v>
      </c>
      <c r="AC315" s="546">
        <f t="shared" si="31"/>
        <v>1</v>
      </c>
      <c r="AD315" s="637" t="str">
        <f t="shared" si="31"/>
        <v>CT</v>
      </c>
      <c r="AE315" s="637" t="str">
        <f t="shared" si="31"/>
        <v>écrit</v>
      </c>
      <c r="AF315" s="637" t="str">
        <f t="shared" si="31"/>
        <v>1h30
1h</v>
      </c>
      <c r="AG315" s="638" t="str">
        <f t="shared" si="31"/>
        <v>Ce cours de communication professionnelle dans le domaine du tourisme international vise à acquérir les savoirs et savoir-faire nécessaires à un travail ou un stage dans le domaine du tourisme international. Il s’agit de développer ses connaissances de l’industrie du tourisme  ainsi que ses compétences culturelles et langagières, notamment en rapport avec les spécificités du tourisme en France et en Région Centre Val-de-Loire, ainsi que dans des domaines généraux du tourisme applicables en France et à l’international.</v>
      </c>
    </row>
    <row r="316" spans="1:33" ht="36.75" customHeight="1" x14ac:dyDescent="0.25">
      <c r="A316" s="554" t="s">
        <v>1135</v>
      </c>
      <c r="B316" s="554" t="s">
        <v>1136</v>
      </c>
      <c r="C316" s="555" t="s">
        <v>858</v>
      </c>
      <c r="D316" s="556"/>
      <c r="E316" s="557" t="s">
        <v>40</v>
      </c>
      <c r="F316" s="557"/>
      <c r="G316" s="557"/>
      <c r="H316" s="558"/>
      <c r="I316" s="559">
        <f>+I317+I318</f>
        <v>6</v>
      </c>
      <c r="J316" s="559">
        <f>+J317+J318</f>
        <v>6</v>
      </c>
      <c r="K316" s="559"/>
      <c r="L316" s="560"/>
      <c r="M316" s="561"/>
      <c r="N316" s="562"/>
      <c r="O316" s="563"/>
      <c r="P316" s="563"/>
      <c r="Q316" s="564"/>
      <c r="R316" s="565"/>
      <c r="S316" s="565"/>
      <c r="T316" s="565"/>
      <c r="U316" s="566"/>
      <c r="V316" s="556"/>
      <c r="W316" s="567"/>
      <c r="X316" s="568"/>
      <c r="Y316" s="569"/>
      <c r="Z316" s="567"/>
      <c r="AA316" s="567"/>
      <c r="AB316" s="567"/>
      <c r="AC316" s="569"/>
      <c r="AD316" s="567"/>
      <c r="AE316" s="567"/>
      <c r="AF316" s="567"/>
      <c r="AG316" s="570"/>
    </row>
    <row r="317" spans="1:33" ht="63" customHeight="1" x14ac:dyDescent="0.25">
      <c r="A317" s="510" t="str">
        <f t="shared" ref="A317:G317" si="32">IF(OR(A304=0,A304=""),"",A304)</f>
        <v/>
      </c>
      <c r="B317" s="573" t="str">
        <f t="shared" si="32"/>
        <v>LLA4J5A</v>
      </c>
      <c r="C317" s="586" t="str">
        <f t="shared" si="32"/>
        <v>Expression écrite et orale langue B : Allemand S4</v>
      </c>
      <c r="D317" s="301" t="str">
        <f t="shared" si="32"/>
        <v>LOL4J4A2</v>
      </c>
      <c r="E317" s="301" t="str">
        <f t="shared" si="32"/>
        <v>UE TRONC COMMUN</v>
      </c>
      <c r="F317" s="303" t="str">
        <f t="shared" si="32"/>
        <v/>
      </c>
      <c r="G317" s="303" t="str">
        <f t="shared" si="32"/>
        <v>o</v>
      </c>
      <c r="H317" s="302"/>
      <c r="I317" s="301">
        <f>IF(I304="","",I304)</f>
        <v>2</v>
      </c>
      <c r="J317" s="627" t="str">
        <f>IF(J304="","",J304)</f>
        <v>2</v>
      </c>
      <c r="K317" s="301" t="str">
        <f>IF(OR(K304=0,K304=""),"",K304)</f>
        <v>DELOUIS Anne</v>
      </c>
      <c r="L317" s="627" t="str">
        <f>IF(OR(L304=0,L304=""),"",L304)</f>
        <v>12</v>
      </c>
      <c r="M317" s="325" t="str">
        <f>IF(OR(M304=0,M304=""),"",M304)</f>
        <v/>
      </c>
      <c r="N317" s="515" t="str">
        <f>IF(OR(N304=0,N304=""),"",N304)</f>
        <v/>
      </c>
      <c r="O317" s="513">
        <f>IF(OR(O304=0,O304=""),"",O304)</f>
        <v>18</v>
      </c>
      <c r="P317" s="99"/>
      <c r="Q317" s="534">
        <f t="shared" ref="Q317:X317" si="33">IF(OR(Q304=0,Q304=""),"",Q304)</f>
        <v>1</v>
      </c>
      <c r="R317" s="519" t="str">
        <f t="shared" si="33"/>
        <v>CC</v>
      </c>
      <c r="S317" s="519" t="str">
        <f t="shared" si="33"/>
        <v>écrit et oral</v>
      </c>
      <c r="T317" s="519" t="str">
        <f t="shared" si="33"/>
        <v/>
      </c>
      <c r="U317" s="437">
        <f t="shared" si="33"/>
        <v>1</v>
      </c>
      <c r="V317" s="438" t="str">
        <f t="shared" si="33"/>
        <v>CT</v>
      </c>
      <c r="W317" s="438" t="str">
        <f t="shared" si="33"/>
        <v>écrit et oral</v>
      </c>
      <c r="X317" s="438" t="str">
        <f t="shared" si="33"/>
        <v>1h30 écrit + 15 min d'oral</v>
      </c>
      <c r="Y317" s="518">
        <f t="shared" ref="Y317:AG317" si="34">IF(OR(Y304=0,Y304=""),"",Y304)</f>
        <v>1</v>
      </c>
      <c r="Z317" s="519" t="str">
        <f t="shared" si="34"/>
        <v>CT</v>
      </c>
      <c r="AA317" s="519" t="str">
        <f t="shared" si="34"/>
        <v>écrit et oral</v>
      </c>
      <c r="AB317" s="519" t="str">
        <f t="shared" si="34"/>
        <v>2h écrit + oral de 15 min</v>
      </c>
      <c r="AC317" s="364">
        <f t="shared" si="34"/>
        <v>1</v>
      </c>
      <c r="AD317" s="365" t="str">
        <f t="shared" si="34"/>
        <v>CT</v>
      </c>
      <c r="AE317" s="365" t="str">
        <f t="shared" si="34"/>
        <v>écrit et oral</v>
      </c>
      <c r="AF317" s="367" t="str">
        <f t="shared" si="34"/>
        <v>2h écrit + 15 min oral</v>
      </c>
      <c r="AG317" s="204" t="str">
        <f t="shared" si="34"/>
        <v>Expression orale : s'exprimer de manière détaillée et organisée sur une gamme étendue de sujets relatifs à ses domaines d'intérêt ou de connaissance.
Expression écrite : écrire des textes clairs et détaillés sur une gamme étendue de sujets relatifs à son domaine d'intérêt en fasant la synthèse et l'évaluation d'informations et d'arguments empruntés à des sources diverses. Le débat. Le vocabulaire de l'université et des études, des différentes possibilités de trouver un logement, etc.
Niveau cible du CECRL : B2.</v>
      </c>
    </row>
    <row r="318" spans="1:33" ht="36.75" customHeight="1" x14ac:dyDescent="0.25">
      <c r="A318" s="494" t="s">
        <v>1137</v>
      </c>
      <c r="B318" s="494" t="s">
        <v>1138</v>
      </c>
      <c r="C318" s="495" t="s">
        <v>1139</v>
      </c>
      <c r="D318" s="496"/>
      <c r="E318" s="496" t="s">
        <v>527</v>
      </c>
      <c r="F318" s="496"/>
      <c r="G318" s="497"/>
      <c r="H318" s="498"/>
      <c r="I318" s="499">
        <f>+I319+I320</f>
        <v>4</v>
      </c>
      <c r="J318" s="499">
        <f>+J319+J320</f>
        <v>4</v>
      </c>
      <c r="K318" s="499"/>
      <c r="L318" s="498"/>
      <c r="M318" s="500"/>
      <c r="N318" s="501"/>
      <c r="O318" s="503"/>
      <c r="P318" s="503"/>
      <c r="Q318" s="505"/>
      <c r="R318" s="503"/>
      <c r="S318" s="503"/>
      <c r="T318" s="503"/>
      <c r="U318" s="506"/>
      <c r="V318" s="507"/>
      <c r="W318" s="507"/>
      <c r="X318" s="507"/>
      <c r="Y318" s="508"/>
      <c r="Z318" s="507"/>
      <c r="AA318" s="507"/>
      <c r="AB318" s="507"/>
      <c r="AC318" s="508"/>
      <c r="AD318" s="507"/>
      <c r="AE318" s="507"/>
      <c r="AF318" s="507"/>
      <c r="AG318" s="509"/>
    </row>
    <row r="319" spans="1:33" ht="63" customHeight="1" x14ac:dyDescent="0.25">
      <c r="A319" s="510" t="str">
        <f t="shared" ref="A319:G319" si="35">IF(OR(A302=0,A302=""),"",A302)</f>
        <v/>
      </c>
      <c r="B319" s="573" t="str">
        <f t="shared" si="35"/>
        <v>LLA4J4A2</v>
      </c>
      <c r="C319" s="586" t="str">
        <f t="shared" si="35"/>
        <v>Traduction Allemand S4</v>
      </c>
      <c r="D319" s="301" t="str">
        <f t="shared" si="35"/>
        <v>LOL4J3A2</v>
      </c>
      <c r="E319" s="301" t="str">
        <f t="shared" si="35"/>
        <v>UE TRONC COMMUN</v>
      </c>
      <c r="F319" s="303" t="str">
        <f t="shared" si="35"/>
        <v/>
      </c>
      <c r="G319" s="303" t="str">
        <f t="shared" si="35"/>
        <v>o</v>
      </c>
      <c r="H319" s="302" t="str">
        <f>IF(H302="","",H302)</f>
        <v/>
      </c>
      <c r="I319" s="301">
        <f>IF(I302="","",I302)</f>
        <v>2</v>
      </c>
      <c r="J319" s="627" t="str">
        <f>IF(J302="","",J302)</f>
        <v>2</v>
      </c>
      <c r="K319" s="301" t="str">
        <f>IF(OR(K302=0,K302=""),"",K302)</f>
        <v>DELOUIS Anne</v>
      </c>
      <c r="L319" s="627" t="str">
        <f>IF(OR(L302=0,L302=""),"",L302)</f>
        <v>12</v>
      </c>
      <c r="M319" s="325" t="str">
        <f>IF(OR(M302=0,M302=""),"",M302)</f>
        <v/>
      </c>
      <c r="N319" s="515" t="str">
        <f>IF(OR(N302=0,N302=""),"",N302)</f>
        <v/>
      </c>
      <c r="O319" s="577">
        <f>IF(OR(O302=0,O302=""),"",O302)</f>
        <v>18</v>
      </c>
      <c r="P319" s="576"/>
      <c r="Q319" s="534">
        <f t="shared" ref="Q319:X319" si="36">IF(OR(Q302=0,Q302=""),"",Q302)</f>
        <v>1</v>
      </c>
      <c r="R319" s="519" t="str">
        <f t="shared" si="36"/>
        <v>CC</v>
      </c>
      <c r="S319" s="519" t="str">
        <f t="shared" si="36"/>
        <v>écrit</v>
      </c>
      <c r="T319" s="519" t="str">
        <f t="shared" si="36"/>
        <v/>
      </c>
      <c r="U319" s="364">
        <f t="shared" si="36"/>
        <v>1</v>
      </c>
      <c r="V319" s="365" t="str">
        <f t="shared" si="36"/>
        <v>CT</v>
      </c>
      <c r="W319" s="365" t="str">
        <f t="shared" si="36"/>
        <v>écrit</v>
      </c>
      <c r="X319" s="365" t="str">
        <f t="shared" si="36"/>
        <v>1h30</v>
      </c>
      <c r="Y319" s="518">
        <f t="shared" ref="Y319:AG319" si="37">IF(OR(Y302=0,Y302=""),"",Y302)</f>
        <v>1</v>
      </c>
      <c r="Z319" s="519" t="str">
        <f t="shared" si="37"/>
        <v>CT</v>
      </c>
      <c r="AA319" s="519" t="str">
        <f t="shared" si="37"/>
        <v>écrit</v>
      </c>
      <c r="AB319" s="519" t="str">
        <f t="shared" si="37"/>
        <v>2h00</v>
      </c>
      <c r="AC319" s="364">
        <f t="shared" si="37"/>
        <v>1</v>
      </c>
      <c r="AD319" s="365" t="str">
        <f t="shared" si="37"/>
        <v>CT</v>
      </c>
      <c r="AE319" s="365" t="str">
        <f t="shared" si="37"/>
        <v>écrit</v>
      </c>
      <c r="AF319" s="367" t="str">
        <f t="shared" si="37"/>
        <v>2h00</v>
      </c>
      <c r="AG319" s="204" t="str">
        <f t="shared" si="37"/>
        <v>Exercices de version et de thème à partir de textes contemporains, tirés de la presse.</v>
      </c>
    </row>
    <row r="320" spans="1:33" ht="36.75" customHeight="1" x14ac:dyDescent="0.25">
      <c r="A320" s="494" t="s">
        <v>1140</v>
      </c>
      <c r="B320" s="494" t="s">
        <v>1141</v>
      </c>
      <c r="C320" s="495" t="s">
        <v>1142</v>
      </c>
      <c r="D320" s="496"/>
      <c r="E320" s="496" t="s">
        <v>96</v>
      </c>
      <c r="F320" s="496"/>
      <c r="G320" s="497"/>
      <c r="H320" s="498" t="s">
        <v>54</v>
      </c>
      <c r="I320" s="499">
        <v>2</v>
      </c>
      <c r="J320" s="499">
        <v>2</v>
      </c>
      <c r="K320" s="499"/>
      <c r="L320" s="498"/>
      <c r="M320" s="500"/>
      <c r="N320" s="501"/>
      <c r="O320" s="503"/>
      <c r="P320" s="503"/>
      <c r="Q320" s="505"/>
      <c r="R320" s="503"/>
      <c r="S320" s="503"/>
      <c r="T320" s="503"/>
      <c r="U320" s="506"/>
      <c r="V320" s="507"/>
      <c r="W320" s="507"/>
      <c r="X320" s="507"/>
      <c r="Y320" s="508"/>
      <c r="Z320" s="507"/>
      <c r="AA320" s="507"/>
      <c r="AB320" s="507"/>
      <c r="AC320" s="508"/>
      <c r="AD320" s="507"/>
      <c r="AE320" s="507"/>
      <c r="AF320" s="507"/>
      <c r="AG320" s="509"/>
    </row>
    <row r="321" spans="1:33" ht="63" customHeight="1" x14ac:dyDescent="0.25">
      <c r="A321" s="510" t="str">
        <f>IF(A301="","",A301)</f>
        <v/>
      </c>
      <c r="B321" s="573" t="str">
        <f t="shared" ref="B321:G321" si="38">IF(OR(B301=0,B301=""),"",B301)</f>
        <v>LLA4J4A1</v>
      </c>
      <c r="C321" s="586" t="str">
        <f t="shared" si="38"/>
        <v>Grammaire allemande S4</v>
      </c>
      <c r="D321" s="301" t="str">
        <f t="shared" si="38"/>
        <v>LOL4J3A1</v>
      </c>
      <c r="E321" s="301" t="str">
        <f t="shared" si="38"/>
        <v>UE TRONC COMMUN</v>
      </c>
      <c r="F321" s="303" t="str">
        <f t="shared" si="38"/>
        <v/>
      </c>
      <c r="G321" s="303" t="str">
        <f t="shared" si="38"/>
        <v>o</v>
      </c>
      <c r="H321" s="302"/>
      <c r="I321" s="301">
        <v>2</v>
      </c>
      <c r="J321" s="627" t="s">
        <v>174</v>
      </c>
      <c r="K321" s="301" t="str">
        <f>IF(OR(K301=0,K301=""),"",K301)</f>
        <v>DELOUIS Anne</v>
      </c>
      <c r="L321" s="627" t="str">
        <f>IF(OR(L301=0,L301=""),"",L301)</f>
        <v>12</v>
      </c>
      <c r="M321" s="325" t="str">
        <f>IF(OR(M301=0,M301=""),"",M301)</f>
        <v/>
      </c>
      <c r="N321" s="515" t="str">
        <f>IF(OR(N301=0,N301=""),"",N301)</f>
        <v/>
      </c>
      <c r="O321" s="513">
        <f>IF(OR(O301=0,O301=""),"",O301)</f>
        <v>18</v>
      </c>
      <c r="P321" s="99"/>
      <c r="Q321" s="534">
        <f t="shared" ref="Q321:X321" si="39">IF(OR(Q301=0,Q301=""),"",Q301)</f>
        <v>1</v>
      </c>
      <c r="R321" s="519" t="str">
        <f t="shared" si="39"/>
        <v>CC</v>
      </c>
      <c r="S321" s="519" t="str">
        <f t="shared" si="39"/>
        <v/>
      </c>
      <c r="T321" s="519" t="str">
        <f t="shared" si="39"/>
        <v/>
      </c>
      <c r="U321" s="437">
        <f t="shared" si="39"/>
        <v>1</v>
      </c>
      <c r="V321" s="438" t="str">
        <f t="shared" si="39"/>
        <v>CT</v>
      </c>
      <c r="W321" s="438" t="str">
        <f t="shared" si="39"/>
        <v>écrit</v>
      </c>
      <c r="X321" s="438" t="str">
        <f t="shared" si="39"/>
        <v>1h30</v>
      </c>
      <c r="Y321" s="518">
        <f t="shared" ref="Y321:AG321" si="40">IF(OR(Y301=0,Y301=""),"",Y301)</f>
        <v>1</v>
      </c>
      <c r="Z321" s="519" t="str">
        <f t="shared" si="40"/>
        <v>CT</v>
      </c>
      <c r="AA321" s="519" t="str">
        <f t="shared" si="40"/>
        <v>écrit</v>
      </c>
      <c r="AB321" s="519" t="str">
        <f t="shared" si="40"/>
        <v>2h00</v>
      </c>
      <c r="AC321" s="437">
        <f t="shared" si="40"/>
        <v>1</v>
      </c>
      <c r="AD321" s="438" t="str">
        <f t="shared" si="40"/>
        <v>CT</v>
      </c>
      <c r="AE321" s="438" t="str">
        <f t="shared" si="40"/>
        <v>écrit</v>
      </c>
      <c r="AF321" s="424" t="str">
        <f t="shared" si="40"/>
        <v>2h00</v>
      </c>
      <c r="AG321" s="204" t="str">
        <f t="shared" si="40"/>
        <v>Programme en L2 :
- le plus-que-parfait
- l'emploi des modes et des temps
- le passif avec sein
- le subjonctif I et II
- le discours indirect
- les subordonnées
- les pronoms réfléchis
- l'usage de la virgule en allemand
- rappel des verbes irréguliers et ajout d'autres exemples.
Niveau cible du CECRL : B2.1:</v>
      </c>
    </row>
    <row r="322" spans="1:33" ht="63" customHeight="1" x14ac:dyDescent="0.25">
      <c r="A322" s="510" t="str">
        <f>IF(A484="","",A484)</f>
        <v/>
      </c>
      <c r="B322" s="573" t="str">
        <f t="shared" ref="B322:G322" si="41">IF(OR(B484=0,B484=""),"",B484)</f>
        <v>LLA6J4A3</v>
      </c>
      <c r="C322" s="586" t="str">
        <f t="shared" si="41"/>
        <v>Allemand économique et commercial 2</v>
      </c>
      <c r="D322" s="301" t="str">
        <f t="shared" si="41"/>
        <v>LOL4JAA4
LOL6J4A</v>
      </c>
      <c r="E322" s="301" t="str">
        <f t="shared" si="41"/>
        <v>CHOIX TRONC COMMUN</v>
      </c>
      <c r="F322" s="303" t="str">
        <f t="shared" si="41"/>
        <v>L3 LEA ANG-ALLD et L2 LEA ANG-ALLD parc. SIEGEN</v>
      </c>
      <c r="G322" s="303" t="str">
        <f t="shared" si="41"/>
        <v>o</v>
      </c>
      <c r="H322" s="302" t="str">
        <f>IF(H484="","",H484)</f>
        <v/>
      </c>
      <c r="I322" s="301">
        <f>IF(I484="","",I484)</f>
        <v>2</v>
      </c>
      <c r="J322" s="627" t="s">
        <v>174</v>
      </c>
      <c r="K322" s="524" t="str">
        <f>IF(OR(K484=0,K484=""),"",K484)</f>
        <v>DELOUIS Anne</v>
      </c>
      <c r="L322" s="627" t="str">
        <f>IF(OR(L484=0,L484=""),"",L484)</f>
        <v>12</v>
      </c>
      <c r="M322" s="325" t="str">
        <f>IF(OR(M484=0,M484=""),"",M484)</f>
        <v/>
      </c>
      <c r="N322" s="515" t="str">
        <f>IF(OR(N484=0,N484=""),"",N484)</f>
        <v/>
      </c>
      <c r="O322" s="513">
        <f>IF(OR(O484=0,O484=""),"",O484)</f>
        <v>15</v>
      </c>
      <c r="P322" s="99"/>
      <c r="Q322" s="534">
        <f t="shared" ref="Q322:X322" si="42">IF(OR(Q484=0,Q484=""),"",Q484)</f>
        <v>1</v>
      </c>
      <c r="R322" s="519" t="str">
        <f t="shared" si="42"/>
        <v>CC</v>
      </c>
      <c r="S322" s="519" t="str">
        <f t="shared" si="42"/>
        <v>écrit</v>
      </c>
      <c r="T322" s="519" t="str">
        <f t="shared" si="42"/>
        <v>1h30</v>
      </c>
      <c r="U322" s="437">
        <f t="shared" si="42"/>
        <v>1</v>
      </c>
      <c r="V322" s="438" t="str">
        <f t="shared" si="42"/>
        <v>CT</v>
      </c>
      <c r="W322" s="438" t="str">
        <f t="shared" si="42"/>
        <v>écrit</v>
      </c>
      <c r="X322" s="438" t="str">
        <f t="shared" si="42"/>
        <v>1h30</v>
      </c>
      <c r="Y322" s="518">
        <f t="shared" ref="Y322:AG322" si="43">IF(OR(Y484=0,Y484=""),"",Y484)</f>
        <v>1</v>
      </c>
      <c r="Z322" s="519" t="str">
        <f t="shared" si="43"/>
        <v>CT</v>
      </c>
      <c r="AA322" s="519" t="str">
        <f t="shared" si="43"/>
        <v>écrit</v>
      </c>
      <c r="AB322" s="519" t="str">
        <f t="shared" si="43"/>
        <v>2h00</v>
      </c>
      <c r="AC322" s="364">
        <f t="shared" si="43"/>
        <v>1</v>
      </c>
      <c r="AD322" s="365" t="str">
        <f t="shared" si="43"/>
        <v>CT</v>
      </c>
      <c r="AE322" s="365" t="str">
        <f t="shared" si="43"/>
        <v>écrit</v>
      </c>
      <c r="AF322" s="367" t="str">
        <f t="shared" si="43"/>
        <v>2h00</v>
      </c>
      <c r="AG322" s="204" t="str">
        <f t="shared" si="43"/>
        <v>Allemand économique :
- Les grand principes économiques.
- La situation de l'Allemagne sur les marchés internationaux.
- Analyse de la presse économique allemande : réaliser une revue de presse économique.
Allemand commercial :
Approche de quelques notions professionnelles :
- La communication en milieu professionnel : les tournures linguistiques usuelles.
- La correspondance commerciale : écrire un courrier.
- Lentretien téléphonique.</v>
      </c>
    </row>
    <row r="323" spans="1:33" ht="36.75" customHeight="1" x14ac:dyDescent="0.25">
      <c r="A323" s="554" t="s">
        <v>1143</v>
      </c>
      <c r="B323" s="554" t="s">
        <v>1144</v>
      </c>
      <c r="C323" s="555" t="s">
        <v>1145</v>
      </c>
      <c r="D323" s="556"/>
      <c r="E323" s="557"/>
      <c r="F323" s="557"/>
      <c r="G323" s="557"/>
      <c r="H323" s="558"/>
      <c r="I323" s="559">
        <f>+I324+I325+I326</f>
        <v>6</v>
      </c>
      <c r="J323" s="559">
        <f>+J324+J325+J326</f>
        <v>6</v>
      </c>
      <c r="K323" s="559"/>
      <c r="L323" s="560"/>
      <c r="M323" s="561"/>
      <c r="N323" s="562"/>
      <c r="O323" s="563"/>
      <c r="P323" s="563"/>
      <c r="Q323" s="564"/>
      <c r="R323" s="565"/>
      <c r="S323" s="565"/>
      <c r="T323" s="565"/>
      <c r="U323" s="566"/>
      <c r="V323" s="556"/>
      <c r="W323" s="567"/>
      <c r="X323" s="568"/>
      <c r="Y323" s="569"/>
      <c r="Z323" s="567"/>
      <c r="AA323" s="567"/>
      <c r="AB323" s="567"/>
      <c r="AC323" s="569"/>
      <c r="AD323" s="567"/>
      <c r="AE323" s="567"/>
      <c r="AF323" s="567"/>
      <c r="AG323" s="570"/>
    </row>
    <row r="324" spans="1:33" ht="63" customHeight="1" x14ac:dyDescent="0.25">
      <c r="A324" s="628"/>
      <c r="B324" s="573" t="s">
        <v>115</v>
      </c>
      <c r="C324" s="523" t="s">
        <v>116</v>
      </c>
      <c r="D324" s="524" t="s">
        <v>114</v>
      </c>
      <c r="E324" s="301" t="s">
        <v>26</v>
      </c>
      <c r="F324" s="303" t="s">
        <v>117</v>
      </c>
      <c r="G324" s="303" t="s">
        <v>38</v>
      </c>
      <c r="H324" s="302"/>
      <c r="I324" s="301">
        <v>2</v>
      </c>
      <c r="J324" s="627">
        <v>2</v>
      </c>
      <c r="K324" s="639" t="s">
        <v>113</v>
      </c>
      <c r="L324" s="627" t="s">
        <v>74</v>
      </c>
      <c r="M324" s="325"/>
      <c r="N324" s="515"/>
      <c r="O324" s="513"/>
      <c r="P324" s="99">
        <v>18</v>
      </c>
      <c r="Q324" s="640">
        <v>1</v>
      </c>
      <c r="R324" s="641" t="s">
        <v>31</v>
      </c>
      <c r="S324" s="641"/>
      <c r="T324" s="641"/>
      <c r="U324" s="642">
        <v>1</v>
      </c>
      <c r="V324" s="643" t="s">
        <v>33</v>
      </c>
      <c r="W324" s="643" t="s">
        <v>118</v>
      </c>
      <c r="X324" s="643"/>
      <c r="Y324" s="518">
        <v>1</v>
      </c>
      <c r="Z324" s="519" t="s">
        <v>33</v>
      </c>
      <c r="AA324" s="519" t="s">
        <v>118</v>
      </c>
      <c r="AB324" s="519"/>
      <c r="AC324" s="437">
        <v>1</v>
      </c>
      <c r="AD324" s="438" t="s">
        <v>33</v>
      </c>
      <c r="AE324" s="438" t="s">
        <v>118</v>
      </c>
      <c r="AF324" s="424"/>
      <c r="AG324" s="204"/>
    </row>
    <row r="325" spans="1:33" ht="33.75" customHeight="1" x14ac:dyDescent="0.25">
      <c r="A325" s="510" t="str">
        <f>IF(A$302="","",A$302)</f>
        <v/>
      </c>
      <c r="B325" s="573" t="str">
        <f t="shared" ref="B325:G325" si="44">IF(OR(B302=0,B302=""),"",B302)</f>
        <v>LLA4J4A2</v>
      </c>
      <c r="C325" s="586" t="str">
        <f t="shared" si="44"/>
        <v>Traduction Allemand S4</v>
      </c>
      <c r="D325" s="301" t="str">
        <f t="shared" si="44"/>
        <v>LOL4J3A2</v>
      </c>
      <c r="E325" s="301" t="str">
        <f t="shared" si="44"/>
        <v>UE TRONC COMMUN</v>
      </c>
      <c r="F325" s="303" t="str">
        <f t="shared" si="44"/>
        <v/>
      </c>
      <c r="G325" s="303" t="str">
        <f t="shared" si="44"/>
        <v>o</v>
      </c>
      <c r="H325" s="302"/>
      <c r="I325" s="301">
        <v>2</v>
      </c>
      <c r="J325" s="627" t="s">
        <v>174</v>
      </c>
      <c r="K325" s="301" t="str">
        <f>IF(OR(K302=0,K302=""),"",K302)</f>
        <v>DELOUIS Anne</v>
      </c>
      <c r="L325" s="627" t="str">
        <f>IF(OR(L302=0,L302=""),"",L302)</f>
        <v>12</v>
      </c>
      <c r="M325" s="325" t="str">
        <f>IF(OR(M302=0,M302=""),"",M302)</f>
        <v/>
      </c>
      <c r="N325" s="515" t="str">
        <f>IF(OR(N302=0,N302=""),"",N302)</f>
        <v/>
      </c>
      <c r="O325" s="513">
        <f>IF(OR(O302=0,O302=""),"",O302)</f>
        <v>18</v>
      </c>
      <c r="P325" s="99"/>
      <c r="Q325" s="534">
        <f t="shared" ref="Q325:X325" si="45">IF(OR(Q302=0,Q302=""),"",Q302)</f>
        <v>1</v>
      </c>
      <c r="R325" s="519" t="str">
        <f t="shared" si="45"/>
        <v>CC</v>
      </c>
      <c r="S325" s="519" t="str">
        <f t="shared" si="45"/>
        <v>écrit</v>
      </c>
      <c r="T325" s="519" t="str">
        <f t="shared" si="45"/>
        <v/>
      </c>
      <c r="U325" s="437">
        <f t="shared" si="45"/>
        <v>1</v>
      </c>
      <c r="V325" s="438" t="str">
        <f t="shared" si="45"/>
        <v>CT</v>
      </c>
      <c r="W325" s="438" t="str">
        <f t="shared" si="45"/>
        <v>écrit</v>
      </c>
      <c r="X325" s="438" t="str">
        <f t="shared" si="45"/>
        <v>1h30</v>
      </c>
      <c r="Y325" s="518">
        <f t="shared" ref="Y325:AG325" si="46">IF(OR(Y302=0,Y302=""),"",Y302)</f>
        <v>1</v>
      </c>
      <c r="Z325" s="519" t="str">
        <f t="shared" si="46"/>
        <v>CT</v>
      </c>
      <c r="AA325" s="519" t="str">
        <f t="shared" si="46"/>
        <v>écrit</v>
      </c>
      <c r="AB325" s="519" t="str">
        <f t="shared" si="46"/>
        <v>2h00</v>
      </c>
      <c r="AC325" s="437">
        <f t="shared" si="46"/>
        <v>1</v>
      </c>
      <c r="AD325" s="438" t="str">
        <f t="shared" si="46"/>
        <v>CT</v>
      </c>
      <c r="AE325" s="438" t="str">
        <f t="shared" si="46"/>
        <v>écrit</v>
      </c>
      <c r="AF325" s="463" t="str">
        <f t="shared" si="46"/>
        <v>2h00</v>
      </c>
      <c r="AG325" s="204" t="str">
        <f t="shared" si="46"/>
        <v>Exercices de version et de thème à partir de textes contemporains, tirés de la presse.</v>
      </c>
    </row>
    <row r="326" spans="1:33" ht="36.75" customHeight="1" x14ac:dyDescent="0.25">
      <c r="A326" s="494" t="s">
        <v>1146</v>
      </c>
      <c r="B326" s="494" t="s">
        <v>1147</v>
      </c>
      <c r="C326" s="495" t="s">
        <v>1148</v>
      </c>
      <c r="D326" s="496"/>
      <c r="E326" s="496" t="s">
        <v>96</v>
      </c>
      <c r="F326" s="496"/>
      <c r="G326" s="497"/>
      <c r="H326" s="498" t="s">
        <v>148</v>
      </c>
      <c r="I326" s="499">
        <v>2</v>
      </c>
      <c r="J326" s="498">
        <v>2</v>
      </c>
      <c r="K326" s="499"/>
      <c r="L326" s="498"/>
      <c r="M326" s="500"/>
      <c r="N326" s="501"/>
      <c r="O326" s="503"/>
      <c r="P326" s="503"/>
      <c r="Q326" s="505"/>
      <c r="R326" s="503"/>
      <c r="S326" s="503"/>
      <c r="T326" s="503"/>
      <c r="U326" s="506"/>
      <c r="V326" s="507"/>
      <c r="W326" s="507"/>
      <c r="X326" s="507"/>
      <c r="Y326" s="508"/>
      <c r="Z326" s="507"/>
      <c r="AA326" s="507"/>
      <c r="AB326" s="507"/>
      <c r="AC326" s="508"/>
      <c r="AD326" s="507"/>
      <c r="AE326" s="507"/>
      <c r="AF326" s="507"/>
      <c r="AG326" s="509"/>
    </row>
    <row r="327" spans="1:33" ht="23.25" customHeight="1" x14ac:dyDescent="0.25">
      <c r="A327" s="628"/>
      <c r="B327" s="510" t="s">
        <v>1149</v>
      </c>
      <c r="C327" s="586" t="s">
        <v>1150</v>
      </c>
      <c r="D327" s="301" t="s">
        <v>1151</v>
      </c>
      <c r="E327" s="301" t="s">
        <v>1152</v>
      </c>
      <c r="F327" s="303" t="s">
        <v>875</v>
      </c>
      <c r="G327" s="301" t="s">
        <v>875</v>
      </c>
      <c r="H327" s="302"/>
      <c r="I327" s="301">
        <v>2</v>
      </c>
      <c r="J327" s="627">
        <v>2</v>
      </c>
      <c r="K327" s="303" t="s">
        <v>875</v>
      </c>
      <c r="L327" s="627" t="s">
        <v>74</v>
      </c>
      <c r="M327" s="325"/>
      <c r="N327" s="515"/>
      <c r="O327" s="513">
        <v>15</v>
      </c>
      <c r="P327" s="99"/>
      <c r="Q327" s="534">
        <v>1</v>
      </c>
      <c r="R327" s="519" t="s">
        <v>31</v>
      </c>
      <c r="S327" s="519" t="s">
        <v>32</v>
      </c>
      <c r="T327" s="519"/>
      <c r="U327" s="846" t="s">
        <v>876</v>
      </c>
      <c r="V327" s="847"/>
      <c r="W327" s="847"/>
      <c r="X327" s="847"/>
      <c r="Y327" s="847"/>
      <c r="Z327" s="847"/>
      <c r="AA327" s="847"/>
      <c r="AB327" s="847"/>
      <c r="AC327" s="847"/>
      <c r="AD327" s="847"/>
      <c r="AE327" s="847"/>
      <c r="AF327" s="848"/>
      <c r="AG327" s="204"/>
    </row>
    <row r="328" spans="1:33" ht="23.25" customHeight="1" x14ac:dyDescent="0.25">
      <c r="A328" s="628"/>
      <c r="B328" s="510" t="s">
        <v>1153</v>
      </c>
      <c r="C328" s="586" t="s">
        <v>1154</v>
      </c>
      <c r="D328" s="301" t="s">
        <v>1155</v>
      </c>
      <c r="E328" s="301" t="s">
        <v>1152</v>
      </c>
      <c r="F328" s="303" t="s">
        <v>875</v>
      </c>
      <c r="G328" s="301" t="s">
        <v>875</v>
      </c>
      <c r="H328" s="302"/>
      <c r="I328" s="301">
        <v>2</v>
      </c>
      <c r="J328" s="627">
        <v>2</v>
      </c>
      <c r="K328" s="303" t="s">
        <v>875</v>
      </c>
      <c r="L328" s="627" t="s">
        <v>74</v>
      </c>
      <c r="M328" s="325"/>
      <c r="N328" s="515"/>
      <c r="O328" s="513">
        <v>15</v>
      </c>
      <c r="P328" s="99"/>
      <c r="Q328" s="534">
        <v>1</v>
      </c>
      <c r="R328" s="519" t="s">
        <v>31</v>
      </c>
      <c r="S328" s="519" t="s">
        <v>49</v>
      </c>
      <c r="T328" s="519"/>
      <c r="U328" s="833" t="s">
        <v>876</v>
      </c>
      <c r="V328" s="840"/>
      <c r="W328" s="840"/>
      <c r="X328" s="840"/>
      <c r="Y328" s="840"/>
      <c r="Z328" s="840"/>
      <c r="AA328" s="840"/>
      <c r="AB328" s="840"/>
      <c r="AC328" s="840"/>
      <c r="AD328" s="840"/>
      <c r="AE328" s="840"/>
      <c r="AF328" s="841"/>
      <c r="AG328" s="204"/>
    </row>
    <row r="329" spans="1:33" ht="23.25" customHeight="1" x14ac:dyDescent="0.25">
      <c r="A329" s="628"/>
      <c r="B329" s="510" t="s">
        <v>1156</v>
      </c>
      <c r="C329" s="586" t="s">
        <v>1157</v>
      </c>
      <c r="D329" s="301" t="s">
        <v>1158</v>
      </c>
      <c r="E329" s="301" t="s">
        <v>1152</v>
      </c>
      <c r="F329" s="303" t="s">
        <v>875</v>
      </c>
      <c r="G329" s="301" t="s">
        <v>875</v>
      </c>
      <c r="H329" s="302"/>
      <c r="I329" s="301">
        <v>2</v>
      </c>
      <c r="J329" s="627">
        <v>2</v>
      </c>
      <c r="K329" s="303" t="s">
        <v>875</v>
      </c>
      <c r="L329" s="627" t="s">
        <v>74</v>
      </c>
      <c r="M329" s="325"/>
      <c r="N329" s="515"/>
      <c r="O329" s="513">
        <v>15</v>
      </c>
      <c r="P329" s="99"/>
      <c r="Q329" s="534">
        <v>1</v>
      </c>
      <c r="R329" s="519" t="s">
        <v>31</v>
      </c>
      <c r="S329" s="519" t="s">
        <v>32</v>
      </c>
      <c r="T329" s="519"/>
      <c r="U329" s="842" t="s">
        <v>876</v>
      </c>
      <c r="V329" s="840"/>
      <c r="W329" s="840"/>
      <c r="X329" s="840"/>
      <c r="Y329" s="840"/>
      <c r="Z329" s="840"/>
      <c r="AA329" s="840"/>
      <c r="AB329" s="840"/>
      <c r="AC329" s="840"/>
      <c r="AD329" s="840"/>
      <c r="AE329" s="840"/>
      <c r="AF329" s="841"/>
      <c r="AG329" s="204"/>
    </row>
    <row r="330" spans="1:33" s="2" customFormat="1" ht="28.5" customHeight="1" x14ac:dyDescent="0.3">
      <c r="A330" s="471" t="s">
        <v>1159</v>
      </c>
      <c r="B330" s="471" t="s">
        <v>1160</v>
      </c>
      <c r="C330" s="472" t="s">
        <v>1161</v>
      </c>
      <c r="D330" s="473" t="s">
        <v>1162</v>
      </c>
      <c r="E330" s="471"/>
      <c r="F330" s="471"/>
      <c r="G330" s="473"/>
      <c r="H330" s="471"/>
      <c r="I330" s="471">
        <f>+I331+I334+I338+I$284+I$357</f>
        <v>30</v>
      </c>
      <c r="J330" s="471">
        <f>+J331+J334+J338+J$284+J$357</f>
        <v>30</v>
      </c>
      <c r="K330" s="471"/>
      <c r="L330" s="471"/>
      <c r="M330" s="474"/>
      <c r="N330" s="475"/>
      <c r="O330" s="471"/>
      <c r="P330" s="471"/>
      <c r="Q330" s="476"/>
      <c r="R330" s="471"/>
      <c r="S330" s="471"/>
      <c r="T330" s="471"/>
      <c r="U330" s="471"/>
      <c r="V330" s="471"/>
      <c r="W330" s="471"/>
      <c r="X330" s="471"/>
      <c r="Y330" s="471"/>
      <c r="Z330" s="471"/>
      <c r="AA330" s="471"/>
      <c r="AB330" s="471"/>
      <c r="AC330" s="471"/>
      <c r="AD330" s="471"/>
      <c r="AE330" s="471"/>
      <c r="AF330" s="471"/>
      <c r="AG330" s="477"/>
    </row>
    <row r="331" spans="1:33" ht="36" customHeight="1" x14ac:dyDescent="0.25">
      <c r="A331" s="494" t="s">
        <v>1163</v>
      </c>
      <c r="B331" s="494" t="s">
        <v>1164</v>
      </c>
      <c r="C331" s="495" t="s">
        <v>1165</v>
      </c>
      <c r="D331" s="496" t="s">
        <v>1166</v>
      </c>
      <c r="E331" s="496" t="s">
        <v>527</v>
      </c>
      <c r="F331" s="496"/>
      <c r="G331" s="497"/>
      <c r="H331" s="498"/>
      <c r="I331" s="499">
        <f>+I332+I333</f>
        <v>4</v>
      </c>
      <c r="J331" s="499">
        <f>+J332+J333</f>
        <v>4</v>
      </c>
      <c r="K331" s="499"/>
      <c r="L331" s="498"/>
      <c r="M331" s="500"/>
      <c r="N331" s="501"/>
      <c r="O331" s="503"/>
      <c r="P331" s="503"/>
      <c r="Q331" s="505"/>
      <c r="R331" s="503"/>
      <c r="S331" s="503"/>
      <c r="T331" s="503"/>
      <c r="U331" s="506"/>
      <c r="V331" s="507"/>
      <c r="W331" s="507"/>
      <c r="X331" s="507"/>
      <c r="Y331" s="508"/>
      <c r="Z331" s="507"/>
      <c r="AA331" s="507"/>
      <c r="AB331" s="507"/>
      <c r="AC331" s="508"/>
      <c r="AD331" s="507"/>
      <c r="AE331" s="507"/>
      <c r="AF331" s="507"/>
      <c r="AG331" s="509"/>
    </row>
    <row r="332" spans="1:33" ht="129" customHeight="1" x14ac:dyDescent="0.25">
      <c r="A332" s="628"/>
      <c r="B332" s="573" t="s">
        <v>1167</v>
      </c>
      <c r="C332" s="523" t="s">
        <v>1168</v>
      </c>
      <c r="D332" s="524" t="s">
        <v>1169</v>
      </c>
      <c r="E332" s="524" t="s">
        <v>162</v>
      </c>
      <c r="F332" s="512"/>
      <c r="G332" s="301" t="s">
        <v>97</v>
      </c>
      <c r="H332" s="302"/>
      <c r="I332" s="301">
        <v>2</v>
      </c>
      <c r="J332" s="627" t="s">
        <v>174</v>
      </c>
      <c r="K332" s="301" t="s">
        <v>63</v>
      </c>
      <c r="L332" s="627" t="s">
        <v>84</v>
      </c>
      <c r="M332" s="325"/>
      <c r="N332" s="636"/>
      <c r="O332" s="514">
        <v>18</v>
      </c>
      <c r="P332" s="532"/>
      <c r="Q332" s="534">
        <v>1</v>
      </c>
      <c r="R332" s="519" t="s">
        <v>31</v>
      </c>
      <c r="S332" s="519" t="s">
        <v>36</v>
      </c>
      <c r="T332" s="519"/>
      <c r="U332" s="437">
        <v>1</v>
      </c>
      <c r="V332" s="438" t="s">
        <v>33</v>
      </c>
      <c r="W332" s="438" t="s">
        <v>32</v>
      </c>
      <c r="X332" s="438" t="s">
        <v>34</v>
      </c>
      <c r="Y332" s="518">
        <v>1</v>
      </c>
      <c r="Z332" s="519" t="s">
        <v>33</v>
      </c>
      <c r="AA332" s="519" t="s">
        <v>32</v>
      </c>
      <c r="AB332" s="519" t="s">
        <v>34</v>
      </c>
      <c r="AC332" s="437">
        <v>1</v>
      </c>
      <c r="AD332" s="438" t="s">
        <v>33</v>
      </c>
      <c r="AE332" s="438" t="s">
        <v>32</v>
      </c>
      <c r="AF332" s="424" t="s">
        <v>34</v>
      </c>
      <c r="AG332" s="204" t="s">
        <v>900</v>
      </c>
    </row>
    <row r="333" spans="1:33" ht="129" customHeight="1" x14ac:dyDescent="0.25">
      <c r="A333" s="628"/>
      <c r="B333" s="573" t="s">
        <v>1170</v>
      </c>
      <c r="C333" s="523" t="s">
        <v>1171</v>
      </c>
      <c r="D333" s="524" t="s">
        <v>1172</v>
      </c>
      <c r="E333" s="524" t="s">
        <v>162</v>
      </c>
      <c r="F333" s="512"/>
      <c r="G333" s="301" t="s">
        <v>97</v>
      </c>
      <c r="H333" s="302"/>
      <c r="I333" s="301">
        <v>2</v>
      </c>
      <c r="J333" s="627" t="s">
        <v>174</v>
      </c>
      <c r="K333" s="301" t="s">
        <v>904</v>
      </c>
      <c r="L333" s="627" t="s">
        <v>84</v>
      </c>
      <c r="M333" s="325"/>
      <c r="N333" s="636"/>
      <c r="O333" s="514">
        <v>18</v>
      </c>
      <c r="P333" s="532"/>
      <c r="Q333" s="534">
        <v>1</v>
      </c>
      <c r="R333" s="519" t="s">
        <v>31</v>
      </c>
      <c r="S333" s="519" t="s">
        <v>36</v>
      </c>
      <c r="T333" s="519"/>
      <c r="U333" s="437">
        <v>1</v>
      </c>
      <c r="V333" s="438" t="s">
        <v>33</v>
      </c>
      <c r="W333" s="438" t="s">
        <v>32</v>
      </c>
      <c r="X333" s="438" t="s">
        <v>39</v>
      </c>
      <c r="Y333" s="518">
        <v>1</v>
      </c>
      <c r="Z333" s="519" t="s">
        <v>33</v>
      </c>
      <c r="AA333" s="519" t="s">
        <v>32</v>
      </c>
      <c r="AB333" s="519" t="s">
        <v>39</v>
      </c>
      <c r="AC333" s="437">
        <v>1</v>
      </c>
      <c r="AD333" s="438" t="s">
        <v>33</v>
      </c>
      <c r="AE333" s="438" t="s">
        <v>32</v>
      </c>
      <c r="AF333" s="463" t="s">
        <v>39</v>
      </c>
      <c r="AG333" s="204" t="s">
        <v>1173</v>
      </c>
    </row>
    <row r="334" spans="1:33" ht="27.75" customHeight="1" x14ac:dyDescent="0.25">
      <c r="A334" s="494" t="s">
        <v>1174</v>
      </c>
      <c r="B334" s="494" t="s">
        <v>1175</v>
      </c>
      <c r="C334" s="495" t="s">
        <v>433</v>
      </c>
      <c r="D334" s="496" t="s">
        <v>1176</v>
      </c>
      <c r="E334" s="496" t="s">
        <v>527</v>
      </c>
      <c r="F334" s="496"/>
      <c r="G334" s="497"/>
      <c r="H334" s="498"/>
      <c r="I334" s="499">
        <f>+I335+I336</f>
        <v>2</v>
      </c>
      <c r="J334" s="499">
        <f>+J335+J336</f>
        <v>2</v>
      </c>
      <c r="K334" s="499"/>
      <c r="L334" s="498"/>
      <c r="M334" s="500"/>
      <c r="N334" s="501"/>
      <c r="O334" s="503"/>
      <c r="P334" s="503"/>
      <c r="Q334" s="505"/>
      <c r="R334" s="503"/>
      <c r="S334" s="503"/>
      <c r="T334" s="503"/>
      <c r="U334" s="506"/>
      <c r="V334" s="507"/>
      <c r="W334" s="507"/>
      <c r="X334" s="507"/>
      <c r="Y334" s="508"/>
      <c r="Z334" s="507"/>
      <c r="AA334" s="507"/>
      <c r="AB334" s="507"/>
      <c r="AC334" s="508"/>
      <c r="AD334" s="507"/>
      <c r="AE334" s="507"/>
      <c r="AF334" s="507"/>
      <c r="AG334" s="509"/>
    </row>
    <row r="335" spans="1:33" ht="90" customHeight="1" x14ac:dyDescent="0.25">
      <c r="A335" s="628"/>
      <c r="B335" s="522" t="s">
        <v>1177</v>
      </c>
      <c r="C335" s="644" t="s">
        <v>1178</v>
      </c>
      <c r="D335" s="301" t="s">
        <v>1179</v>
      </c>
      <c r="E335" s="301" t="s">
        <v>162</v>
      </c>
      <c r="F335" s="300"/>
      <c r="G335" s="301" t="s">
        <v>97</v>
      </c>
      <c r="H335" s="302"/>
      <c r="I335" s="301">
        <v>1</v>
      </c>
      <c r="J335" s="627" t="s">
        <v>195</v>
      </c>
      <c r="K335" s="301" t="s">
        <v>59</v>
      </c>
      <c r="L335" s="627" t="s">
        <v>84</v>
      </c>
      <c r="M335" s="325"/>
      <c r="N335" s="515"/>
      <c r="O335" s="513"/>
      <c r="P335" s="513"/>
      <c r="Q335" s="534">
        <v>1</v>
      </c>
      <c r="R335" s="519" t="s">
        <v>31</v>
      </c>
      <c r="S335" s="519" t="s">
        <v>49</v>
      </c>
      <c r="T335" s="519"/>
      <c r="U335" s="437">
        <v>1</v>
      </c>
      <c r="V335" s="438" t="s">
        <v>33</v>
      </c>
      <c r="W335" s="438" t="s">
        <v>49</v>
      </c>
      <c r="X335" s="438" t="s">
        <v>69</v>
      </c>
      <c r="Y335" s="518">
        <v>1</v>
      </c>
      <c r="Z335" s="519" t="s">
        <v>33</v>
      </c>
      <c r="AA335" s="519" t="s">
        <v>49</v>
      </c>
      <c r="AB335" s="519" t="s">
        <v>69</v>
      </c>
      <c r="AC335" s="437">
        <v>1</v>
      </c>
      <c r="AD335" s="438" t="s">
        <v>33</v>
      </c>
      <c r="AE335" s="438" t="s">
        <v>49</v>
      </c>
      <c r="AF335" s="424" t="s">
        <v>69</v>
      </c>
      <c r="AG335" s="8" t="s">
        <v>778</v>
      </c>
    </row>
    <row r="336" spans="1:33" ht="57" customHeight="1" x14ac:dyDescent="0.25">
      <c r="A336" s="628"/>
      <c r="B336" s="522" t="s">
        <v>1180</v>
      </c>
      <c r="C336" s="644" t="s">
        <v>1181</v>
      </c>
      <c r="D336" s="301" t="s">
        <v>1182</v>
      </c>
      <c r="E336" s="301" t="s">
        <v>162</v>
      </c>
      <c r="F336" s="512"/>
      <c r="G336" s="301" t="s">
        <v>97</v>
      </c>
      <c r="H336" s="302"/>
      <c r="I336" s="301">
        <v>1</v>
      </c>
      <c r="J336" s="627" t="s">
        <v>195</v>
      </c>
      <c r="K336" s="301" t="s">
        <v>59</v>
      </c>
      <c r="L336" s="627" t="s">
        <v>84</v>
      </c>
      <c r="M336" s="325"/>
      <c r="N336" s="515"/>
      <c r="O336" s="513">
        <v>12</v>
      </c>
      <c r="P336" s="99"/>
      <c r="Q336" s="534">
        <v>1</v>
      </c>
      <c r="R336" s="519" t="s">
        <v>31</v>
      </c>
      <c r="S336" s="519" t="s">
        <v>32</v>
      </c>
      <c r="T336" s="519" t="s">
        <v>39</v>
      </c>
      <c r="U336" s="437">
        <v>1</v>
      </c>
      <c r="V336" s="438" t="s">
        <v>33</v>
      </c>
      <c r="W336" s="438" t="s">
        <v>32</v>
      </c>
      <c r="X336" s="438" t="s">
        <v>39</v>
      </c>
      <c r="Y336" s="518">
        <v>1</v>
      </c>
      <c r="Z336" s="519" t="s">
        <v>33</v>
      </c>
      <c r="AA336" s="519" t="s">
        <v>32</v>
      </c>
      <c r="AB336" s="519" t="s">
        <v>39</v>
      </c>
      <c r="AC336" s="437">
        <v>1</v>
      </c>
      <c r="AD336" s="438" t="s">
        <v>33</v>
      </c>
      <c r="AE336" s="438" t="s">
        <v>32</v>
      </c>
      <c r="AF336" s="463" t="s">
        <v>39</v>
      </c>
      <c r="AG336" s="204" t="s">
        <v>916</v>
      </c>
    </row>
    <row r="337" spans="1:33" ht="19.5" customHeight="1" x14ac:dyDescent="0.25">
      <c r="A337" s="494"/>
      <c r="B337" s="494"/>
      <c r="C337" s="495" t="s">
        <v>834</v>
      </c>
      <c r="D337" s="496"/>
      <c r="E337" s="496"/>
      <c r="F337" s="496"/>
      <c r="G337" s="497"/>
      <c r="H337" s="498"/>
      <c r="I337" s="499"/>
      <c r="J337" s="498"/>
      <c r="K337" s="499"/>
      <c r="L337" s="498"/>
      <c r="M337" s="500"/>
      <c r="N337" s="501"/>
      <c r="O337" s="503"/>
      <c r="P337" s="503"/>
      <c r="Q337" s="505"/>
      <c r="R337" s="503"/>
      <c r="S337" s="503"/>
      <c r="T337" s="503"/>
      <c r="U337" s="506"/>
      <c r="V337" s="507"/>
      <c r="W337" s="507"/>
      <c r="X337" s="507"/>
      <c r="Y337" s="508"/>
      <c r="Z337" s="507"/>
      <c r="AA337" s="507"/>
      <c r="AB337" s="507"/>
      <c r="AC337" s="508"/>
      <c r="AD337" s="507"/>
      <c r="AE337" s="507"/>
      <c r="AF337" s="507"/>
      <c r="AG337" s="509"/>
    </row>
    <row r="338" spans="1:33" ht="66" customHeight="1" x14ac:dyDescent="0.25">
      <c r="A338" s="247"/>
      <c r="B338" s="522" t="s">
        <v>438</v>
      </c>
      <c r="C338" s="204" t="s">
        <v>1183</v>
      </c>
      <c r="D338" s="301" t="s">
        <v>1184</v>
      </c>
      <c r="E338" s="301" t="s">
        <v>162</v>
      </c>
      <c r="F338" s="300"/>
      <c r="G338" s="301" t="s">
        <v>97</v>
      </c>
      <c r="H338" s="302"/>
      <c r="I338" s="301">
        <v>2</v>
      </c>
      <c r="J338" s="627" t="s">
        <v>174</v>
      </c>
      <c r="K338" s="301" t="s">
        <v>68</v>
      </c>
      <c r="L338" s="627" t="s">
        <v>84</v>
      </c>
      <c r="M338" s="325"/>
      <c r="N338" s="515"/>
      <c r="O338" s="513">
        <v>15</v>
      </c>
      <c r="P338" s="99"/>
      <c r="Q338" s="534">
        <v>1</v>
      </c>
      <c r="R338" s="519" t="s">
        <v>31</v>
      </c>
      <c r="S338" s="519" t="s">
        <v>36</v>
      </c>
      <c r="T338" s="519"/>
      <c r="U338" s="437">
        <v>1</v>
      </c>
      <c r="V338" s="438" t="s">
        <v>33</v>
      </c>
      <c r="W338" s="438" t="s">
        <v>32</v>
      </c>
      <c r="X338" s="438" t="s">
        <v>37</v>
      </c>
      <c r="Y338" s="518">
        <v>1</v>
      </c>
      <c r="Z338" s="519" t="s">
        <v>33</v>
      </c>
      <c r="AA338" s="519" t="s">
        <v>32</v>
      </c>
      <c r="AB338" s="519" t="s">
        <v>37</v>
      </c>
      <c r="AC338" s="437">
        <v>1</v>
      </c>
      <c r="AD338" s="438" t="s">
        <v>33</v>
      </c>
      <c r="AE338" s="438" t="s">
        <v>32</v>
      </c>
      <c r="AF338" s="424" t="s">
        <v>37</v>
      </c>
      <c r="AG338" s="204" t="s">
        <v>1185</v>
      </c>
    </row>
    <row r="339" spans="1:33" ht="23.25" customHeight="1" x14ac:dyDescent="0.25">
      <c r="A339" s="471" t="s">
        <v>1186</v>
      </c>
      <c r="B339" s="645" t="s">
        <v>1187</v>
      </c>
      <c r="C339" s="646" t="s">
        <v>1188</v>
      </c>
      <c r="D339" s="647" t="s">
        <v>1189</v>
      </c>
      <c r="E339" s="648"/>
      <c r="F339" s="648"/>
      <c r="G339" s="647"/>
      <c r="H339" s="648"/>
      <c r="I339" s="471">
        <f>+I340+I345+I347+I$284+I$357</f>
        <v>38</v>
      </c>
      <c r="J339" s="471">
        <f>+J340+J345+J347+J$284+J$357</f>
        <v>30</v>
      </c>
      <c r="K339" s="648"/>
      <c r="L339" s="648"/>
      <c r="M339" s="649"/>
      <c r="N339" s="475"/>
      <c r="O339" s="471"/>
      <c r="P339" s="471"/>
      <c r="Q339" s="650"/>
      <c r="R339" s="649"/>
      <c r="S339" s="649"/>
      <c r="T339" s="649"/>
      <c r="U339" s="651"/>
      <c r="V339" s="649"/>
      <c r="W339" s="649"/>
      <c r="X339" s="649"/>
      <c r="Y339" s="651"/>
      <c r="Z339" s="649"/>
      <c r="AA339" s="649"/>
      <c r="AB339" s="649"/>
      <c r="AC339" s="651"/>
      <c r="AD339" s="649"/>
      <c r="AE339" s="649"/>
      <c r="AF339" s="649"/>
      <c r="AG339" s="652"/>
    </row>
    <row r="340" spans="1:33" ht="27.75" customHeight="1" x14ac:dyDescent="0.25">
      <c r="A340" s="494" t="s">
        <v>1190</v>
      </c>
      <c r="B340" s="494" t="s">
        <v>1191</v>
      </c>
      <c r="C340" s="495" t="s">
        <v>1192</v>
      </c>
      <c r="D340" s="496" t="s">
        <v>1193</v>
      </c>
      <c r="E340" s="496" t="s">
        <v>527</v>
      </c>
      <c r="F340" s="496"/>
      <c r="G340" s="497"/>
      <c r="H340" s="498"/>
      <c r="I340" s="499">
        <f>+I341+I342+I343</f>
        <v>10</v>
      </c>
      <c r="J340" s="499">
        <f>+J341+J342+J343</f>
        <v>5</v>
      </c>
      <c r="K340" s="499"/>
      <c r="L340" s="498"/>
      <c r="M340" s="500"/>
      <c r="N340" s="501"/>
      <c r="O340" s="503"/>
      <c r="P340" s="503"/>
      <c r="Q340" s="505"/>
      <c r="R340" s="503"/>
      <c r="S340" s="503"/>
      <c r="T340" s="503"/>
      <c r="U340" s="506"/>
      <c r="V340" s="507"/>
      <c r="W340" s="507"/>
      <c r="X340" s="507"/>
      <c r="Y340" s="508"/>
      <c r="Z340" s="507"/>
      <c r="AA340" s="507"/>
      <c r="AB340" s="507"/>
      <c r="AC340" s="508"/>
      <c r="AD340" s="507"/>
      <c r="AE340" s="507"/>
      <c r="AF340" s="507"/>
      <c r="AG340" s="509"/>
    </row>
    <row r="341" spans="1:33" ht="84" customHeight="1" x14ac:dyDescent="0.25">
      <c r="A341" s="628"/>
      <c r="B341" s="522" t="s">
        <v>1194</v>
      </c>
      <c r="C341" s="644" t="s">
        <v>1195</v>
      </c>
      <c r="D341" s="524" t="s">
        <v>1196</v>
      </c>
      <c r="E341" s="524" t="s">
        <v>162</v>
      </c>
      <c r="F341" s="524" t="s">
        <v>935</v>
      </c>
      <c r="G341" s="301" t="s">
        <v>97</v>
      </c>
      <c r="H341" s="302"/>
      <c r="I341" s="301">
        <v>4</v>
      </c>
      <c r="J341" s="627" t="s">
        <v>174</v>
      </c>
      <c r="K341" s="301" t="s">
        <v>122</v>
      </c>
      <c r="L341" s="627" t="s">
        <v>587</v>
      </c>
      <c r="M341" s="325"/>
      <c r="N341" s="515"/>
      <c r="O341" s="513">
        <v>18</v>
      </c>
      <c r="P341" s="99"/>
      <c r="Q341" s="534">
        <v>1</v>
      </c>
      <c r="R341" s="519" t="s">
        <v>33</v>
      </c>
      <c r="S341" s="519" t="s">
        <v>32</v>
      </c>
      <c r="T341" s="519" t="s">
        <v>39</v>
      </c>
      <c r="U341" s="437">
        <v>1</v>
      </c>
      <c r="V341" s="438" t="s">
        <v>33</v>
      </c>
      <c r="W341" s="438" t="s">
        <v>32</v>
      </c>
      <c r="X341" s="438" t="s">
        <v>39</v>
      </c>
      <c r="Y341" s="534">
        <v>1</v>
      </c>
      <c r="Z341" s="519" t="s">
        <v>33</v>
      </c>
      <c r="AA341" s="519" t="s">
        <v>32</v>
      </c>
      <c r="AB341" s="519" t="s">
        <v>39</v>
      </c>
      <c r="AC341" s="437">
        <v>1</v>
      </c>
      <c r="AD341" s="438" t="s">
        <v>33</v>
      </c>
      <c r="AE341" s="438" t="s">
        <v>32</v>
      </c>
      <c r="AF341" s="424" t="s">
        <v>39</v>
      </c>
      <c r="AG341" s="204" t="s">
        <v>1197</v>
      </c>
    </row>
    <row r="342" spans="1:33" ht="84" customHeight="1" x14ac:dyDescent="0.25">
      <c r="A342" s="628"/>
      <c r="B342" s="522" t="s">
        <v>1198</v>
      </c>
      <c r="C342" s="644" t="s">
        <v>1199</v>
      </c>
      <c r="D342" s="301" t="s">
        <v>1200</v>
      </c>
      <c r="E342" s="301" t="s">
        <v>162</v>
      </c>
      <c r="F342" s="301" t="s">
        <v>935</v>
      </c>
      <c r="G342" s="301" t="s">
        <v>97</v>
      </c>
      <c r="H342" s="302"/>
      <c r="I342" s="301">
        <v>3</v>
      </c>
      <c r="J342" s="627" t="s">
        <v>195</v>
      </c>
      <c r="K342" s="524" t="s">
        <v>122</v>
      </c>
      <c r="L342" s="627" t="s">
        <v>587</v>
      </c>
      <c r="M342" s="325"/>
      <c r="N342" s="515"/>
      <c r="O342" s="513">
        <v>12</v>
      </c>
      <c r="P342" s="99"/>
      <c r="Q342" s="579" t="s">
        <v>940</v>
      </c>
      <c r="R342" s="580" t="s">
        <v>941</v>
      </c>
      <c r="S342" s="517" t="s">
        <v>32</v>
      </c>
      <c r="T342" s="517" t="s">
        <v>39</v>
      </c>
      <c r="U342" s="437">
        <v>1</v>
      </c>
      <c r="V342" s="438" t="s">
        <v>33</v>
      </c>
      <c r="W342" s="438" t="s">
        <v>32</v>
      </c>
      <c r="X342" s="438" t="s">
        <v>39</v>
      </c>
      <c r="Y342" s="534">
        <v>1</v>
      </c>
      <c r="Z342" s="519" t="s">
        <v>33</v>
      </c>
      <c r="AA342" s="519" t="s">
        <v>32</v>
      </c>
      <c r="AB342" s="519" t="s">
        <v>39</v>
      </c>
      <c r="AC342" s="437">
        <v>1</v>
      </c>
      <c r="AD342" s="438" t="s">
        <v>33</v>
      </c>
      <c r="AE342" s="438" t="s">
        <v>32</v>
      </c>
      <c r="AF342" s="424" t="s">
        <v>39</v>
      </c>
      <c r="AG342" s="204" t="s">
        <v>942</v>
      </c>
    </row>
    <row r="343" spans="1:33" ht="84" customHeight="1" x14ac:dyDescent="0.25">
      <c r="A343" s="628"/>
      <c r="B343" s="522" t="s">
        <v>1201</v>
      </c>
      <c r="C343" s="644" t="s">
        <v>1202</v>
      </c>
      <c r="D343" s="301" t="s">
        <v>1203</v>
      </c>
      <c r="E343" s="301" t="s">
        <v>162</v>
      </c>
      <c r="F343" s="301" t="s">
        <v>935</v>
      </c>
      <c r="G343" s="301" t="s">
        <v>97</v>
      </c>
      <c r="H343" s="302"/>
      <c r="I343" s="301">
        <v>3</v>
      </c>
      <c r="J343" s="627" t="s">
        <v>174</v>
      </c>
      <c r="K343" s="301" t="s">
        <v>126</v>
      </c>
      <c r="L343" s="627" t="s">
        <v>587</v>
      </c>
      <c r="M343" s="325"/>
      <c r="N343" s="515"/>
      <c r="O343" s="513">
        <v>18</v>
      </c>
      <c r="P343" s="99"/>
      <c r="Q343" s="534" t="s">
        <v>87</v>
      </c>
      <c r="R343" s="519" t="s">
        <v>88</v>
      </c>
      <c r="S343" s="519" t="s">
        <v>32</v>
      </c>
      <c r="T343" s="519" t="s">
        <v>946</v>
      </c>
      <c r="U343" s="437">
        <v>1</v>
      </c>
      <c r="V343" s="438" t="s">
        <v>33</v>
      </c>
      <c r="W343" s="438" t="s">
        <v>32</v>
      </c>
      <c r="X343" s="438" t="s">
        <v>34</v>
      </c>
      <c r="Y343" s="534">
        <v>1</v>
      </c>
      <c r="Z343" s="519" t="s">
        <v>33</v>
      </c>
      <c r="AA343" s="519" t="s">
        <v>32</v>
      </c>
      <c r="AB343" s="519" t="s">
        <v>34</v>
      </c>
      <c r="AC343" s="437">
        <v>1</v>
      </c>
      <c r="AD343" s="438" t="s">
        <v>33</v>
      </c>
      <c r="AE343" s="438" t="s">
        <v>32</v>
      </c>
      <c r="AF343" s="463" t="s">
        <v>34</v>
      </c>
      <c r="AG343" s="204" t="s">
        <v>593</v>
      </c>
    </row>
    <row r="344" spans="1:33" ht="31.5" customHeight="1" x14ac:dyDescent="0.25">
      <c r="A344" s="494"/>
      <c r="B344" s="494"/>
      <c r="C344" s="495" t="s">
        <v>150</v>
      </c>
      <c r="D344" s="496"/>
      <c r="E344" s="496"/>
      <c r="F344" s="496"/>
      <c r="G344" s="497"/>
      <c r="H344" s="498"/>
      <c r="I344" s="499"/>
      <c r="J344" s="498"/>
      <c r="K344" s="499"/>
      <c r="L344" s="498"/>
      <c r="M344" s="500"/>
      <c r="N344" s="501"/>
      <c r="O344" s="503"/>
      <c r="P344" s="503"/>
      <c r="Q344" s="505"/>
      <c r="R344" s="503"/>
      <c r="S344" s="503"/>
      <c r="T344" s="503"/>
      <c r="U344" s="506"/>
      <c r="V344" s="507"/>
      <c r="W344" s="507"/>
      <c r="X344" s="507"/>
      <c r="Y344" s="508"/>
      <c r="Z344" s="507"/>
      <c r="AA344" s="507"/>
      <c r="AB344" s="507"/>
      <c r="AC344" s="508"/>
      <c r="AD344" s="507"/>
      <c r="AE344" s="507"/>
      <c r="AF344" s="507"/>
      <c r="AG344" s="509"/>
    </row>
    <row r="345" spans="1:33" ht="31.5" customHeight="1" x14ac:dyDescent="0.25">
      <c r="A345" s="247"/>
      <c r="B345" s="522" t="s">
        <v>1204</v>
      </c>
      <c r="C345" s="204" t="s">
        <v>1205</v>
      </c>
      <c r="D345" s="524" t="s">
        <v>1206</v>
      </c>
      <c r="E345" s="524" t="s">
        <v>162</v>
      </c>
      <c r="F345" s="524" t="s">
        <v>935</v>
      </c>
      <c r="G345" s="524" t="s">
        <v>97</v>
      </c>
      <c r="H345" s="525"/>
      <c r="I345" s="524">
        <v>2</v>
      </c>
      <c r="J345" s="535" t="s">
        <v>195</v>
      </c>
      <c r="K345" s="524" t="s">
        <v>149</v>
      </c>
      <c r="L345" s="535" t="s">
        <v>587</v>
      </c>
      <c r="M345" s="246"/>
      <c r="N345" s="582"/>
      <c r="O345" s="533">
        <v>18</v>
      </c>
      <c r="P345" s="533"/>
      <c r="Q345" s="534">
        <v>1</v>
      </c>
      <c r="R345" s="519" t="s">
        <v>33</v>
      </c>
      <c r="S345" s="519" t="s">
        <v>49</v>
      </c>
      <c r="T345" s="519" t="s">
        <v>67</v>
      </c>
      <c r="U345" s="437">
        <v>1</v>
      </c>
      <c r="V345" s="438" t="s">
        <v>33</v>
      </c>
      <c r="W345" s="438" t="s">
        <v>49</v>
      </c>
      <c r="X345" s="438" t="s">
        <v>67</v>
      </c>
      <c r="Y345" s="518">
        <v>1</v>
      </c>
      <c r="Z345" s="519" t="s">
        <v>33</v>
      </c>
      <c r="AA345" s="519" t="s">
        <v>49</v>
      </c>
      <c r="AB345" s="519" t="s">
        <v>67</v>
      </c>
      <c r="AC345" s="437">
        <v>1</v>
      </c>
      <c r="AD345" s="438" t="s">
        <v>33</v>
      </c>
      <c r="AE345" s="438" t="s">
        <v>49</v>
      </c>
      <c r="AF345" s="463" t="s">
        <v>67</v>
      </c>
      <c r="AG345" s="204" t="s">
        <v>1207</v>
      </c>
    </row>
    <row r="346" spans="1:33" ht="31.5" customHeight="1" x14ac:dyDescent="0.25">
      <c r="A346" s="494"/>
      <c r="B346" s="494"/>
      <c r="C346" s="495" t="s">
        <v>834</v>
      </c>
      <c r="D346" s="496"/>
      <c r="E346" s="496"/>
      <c r="F346" s="496"/>
      <c r="G346" s="497"/>
      <c r="H346" s="498"/>
      <c r="I346" s="499"/>
      <c r="J346" s="498"/>
      <c r="K346" s="499"/>
      <c r="L346" s="498"/>
      <c r="M346" s="500"/>
      <c r="N346" s="501"/>
      <c r="O346" s="503"/>
      <c r="P346" s="503"/>
      <c r="Q346" s="505"/>
      <c r="R346" s="503"/>
      <c r="S346" s="503"/>
      <c r="T346" s="503"/>
      <c r="U346" s="506"/>
      <c r="V346" s="507"/>
      <c r="W346" s="507"/>
      <c r="X346" s="507"/>
      <c r="Y346" s="508"/>
      <c r="Z346" s="507"/>
      <c r="AA346" s="507"/>
      <c r="AB346" s="507"/>
      <c r="AC346" s="508"/>
      <c r="AD346" s="507"/>
      <c r="AE346" s="507"/>
      <c r="AF346" s="507"/>
      <c r="AG346" s="509"/>
    </row>
    <row r="347" spans="1:33" ht="98.25" customHeight="1" x14ac:dyDescent="0.25">
      <c r="A347" s="247"/>
      <c r="B347" s="522" t="s">
        <v>1208</v>
      </c>
      <c r="C347" s="204" t="s">
        <v>1209</v>
      </c>
      <c r="D347" s="587" t="s">
        <v>1210</v>
      </c>
      <c r="E347" s="301" t="s">
        <v>162</v>
      </c>
      <c r="F347" s="301" t="s">
        <v>935</v>
      </c>
      <c r="G347" s="301" t="s">
        <v>97</v>
      </c>
      <c r="H347" s="302"/>
      <c r="I347" s="524">
        <v>4</v>
      </c>
      <c r="J347" s="535" t="s">
        <v>174</v>
      </c>
      <c r="K347" s="524" t="s">
        <v>149</v>
      </c>
      <c r="L347" s="535" t="s">
        <v>587</v>
      </c>
      <c r="M347" s="246"/>
      <c r="N347" s="578">
        <v>12</v>
      </c>
      <c r="O347" s="578">
        <v>0</v>
      </c>
      <c r="P347" s="99"/>
      <c r="Q347" s="534">
        <v>1</v>
      </c>
      <c r="R347" s="519" t="s">
        <v>33</v>
      </c>
      <c r="S347" s="519" t="s">
        <v>32</v>
      </c>
      <c r="T347" s="519" t="s">
        <v>37</v>
      </c>
      <c r="U347" s="437">
        <v>1</v>
      </c>
      <c r="V347" s="438" t="s">
        <v>33</v>
      </c>
      <c r="W347" s="438" t="s">
        <v>32</v>
      </c>
      <c r="X347" s="438" t="s">
        <v>37</v>
      </c>
      <c r="Y347" s="518">
        <v>1</v>
      </c>
      <c r="Z347" s="519" t="s">
        <v>33</v>
      </c>
      <c r="AA347" s="519" t="s">
        <v>954</v>
      </c>
      <c r="AB347" s="519" t="s">
        <v>125</v>
      </c>
      <c r="AC347" s="437">
        <v>1</v>
      </c>
      <c r="AD347" s="438" t="s">
        <v>33</v>
      </c>
      <c r="AE347" s="438" t="s">
        <v>954</v>
      </c>
      <c r="AF347" s="438" t="s">
        <v>125</v>
      </c>
      <c r="AG347" s="204" t="s">
        <v>1211</v>
      </c>
    </row>
    <row r="348" spans="1:33" s="2" customFormat="1" ht="23.25" customHeight="1" x14ac:dyDescent="0.3">
      <c r="A348" s="471" t="s">
        <v>1212</v>
      </c>
      <c r="B348" s="471" t="s">
        <v>1213</v>
      </c>
      <c r="C348" s="472" t="s">
        <v>1214</v>
      </c>
      <c r="D348" s="471" t="s">
        <v>1215</v>
      </c>
      <c r="E348" s="471" t="s">
        <v>25</v>
      </c>
      <c r="F348" s="471"/>
      <c r="G348" s="473"/>
      <c r="H348" s="471"/>
      <c r="I348" s="471">
        <f>+I349+I354+I356+I$284+I$357</f>
        <v>30</v>
      </c>
      <c r="J348" s="471">
        <f>+J349+J354+J356+J$284+J$357</f>
        <v>30</v>
      </c>
      <c r="K348" s="471"/>
      <c r="L348" s="471"/>
      <c r="M348" s="474"/>
      <c r="N348" s="475"/>
      <c r="O348" s="471"/>
      <c r="P348" s="471"/>
      <c r="Q348" s="476"/>
      <c r="R348" s="471"/>
      <c r="S348" s="471"/>
      <c r="T348" s="471"/>
      <c r="U348" s="471"/>
      <c r="V348" s="471"/>
      <c r="W348" s="471"/>
      <c r="X348" s="471"/>
      <c r="Y348" s="471"/>
      <c r="Z348" s="471"/>
      <c r="AA348" s="471"/>
      <c r="AB348" s="471"/>
      <c r="AC348" s="471"/>
      <c r="AD348" s="471"/>
      <c r="AE348" s="471"/>
      <c r="AF348" s="471"/>
      <c r="AG348" s="477"/>
    </row>
    <row r="349" spans="1:33" ht="27.75" customHeight="1" x14ac:dyDescent="0.25">
      <c r="A349" s="494" t="s">
        <v>1216</v>
      </c>
      <c r="B349" s="494" t="s">
        <v>1217</v>
      </c>
      <c r="C349" s="495" t="s">
        <v>1218</v>
      </c>
      <c r="D349" s="496" t="s">
        <v>444</v>
      </c>
      <c r="E349" s="496" t="s">
        <v>42</v>
      </c>
      <c r="F349" s="496"/>
      <c r="G349" s="497"/>
      <c r="H349" s="498"/>
      <c r="I349" s="499">
        <v>5</v>
      </c>
      <c r="J349" s="499">
        <v>5</v>
      </c>
      <c r="K349" s="499"/>
      <c r="L349" s="498"/>
      <c r="M349" s="500"/>
      <c r="N349" s="501"/>
      <c r="O349" s="503"/>
      <c r="P349" s="503"/>
      <c r="Q349" s="505"/>
      <c r="R349" s="503"/>
      <c r="S349" s="503"/>
      <c r="T349" s="503"/>
      <c r="U349" s="506"/>
      <c r="V349" s="507"/>
      <c r="W349" s="507"/>
      <c r="X349" s="507"/>
      <c r="Y349" s="508"/>
      <c r="Z349" s="507"/>
      <c r="AA349" s="507"/>
      <c r="AB349" s="507"/>
      <c r="AC349" s="508"/>
      <c r="AD349" s="507"/>
      <c r="AE349" s="507"/>
      <c r="AF349" s="507"/>
      <c r="AG349" s="509"/>
    </row>
    <row r="350" spans="1:33" ht="30" customHeight="1" x14ac:dyDescent="0.25">
      <c r="A350" s="628"/>
      <c r="B350" s="522" t="s">
        <v>1219</v>
      </c>
      <c r="C350" s="644" t="s">
        <v>1220</v>
      </c>
      <c r="D350" s="301" t="s">
        <v>445</v>
      </c>
      <c r="E350" s="301" t="s">
        <v>52</v>
      </c>
      <c r="F350" s="301"/>
      <c r="G350" s="301" t="s">
        <v>97</v>
      </c>
      <c r="H350" s="302"/>
      <c r="I350" s="301">
        <v>2</v>
      </c>
      <c r="J350" s="627" t="s">
        <v>174</v>
      </c>
      <c r="K350" s="301" t="s">
        <v>131</v>
      </c>
      <c r="L350" s="627" t="s">
        <v>587</v>
      </c>
      <c r="M350" s="325"/>
      <c r="N350" s="515" t="s">
        <v>27</v>
      </c>
      <c r="O350" s="513">
        <v>12</v>
      </c>
      <c r="P350" s="99"/>
      <c r="Q350" s="534">
        <v>1</v>
      </c>
      <c r="R350" s="519" t="s">
        <v>33</v>
      </c>
      <c r="S350" s="519" t="s">
        <v>32</v>
      </c>
      <c r="T350" s="519" t="s">
        <v>39</v>
      </c>
      <c r="U350" s="437">
        <v>1</v>
      </c>
      <c r="V350" s="438" t="s">
        <v>33</v>
      </c>
      <c r="W350" s="438" t="s">
        <v>32</v>
      </c>
      <c r="X350" s="438" t="s">
        <v>39</v>
      </c>
      <c r="Y350" s="518">
        <v>1</v>
      </c>
      <c r="Z350" s="519" t="s">
        <v>33</v>
      </c>
      <c r="AA350" s="519" t="s">
        <v>32</v>
      </c>
      <c r="AB350" s="519" t="s">
        <v>39</v>
      </c>
      <c r="AC350" s="437">
        <v>1</v>
      </c>
      <c r="AD350" s="438" t="s">
        <v>33</v>
      </c>
      <c r="AE350" s="438" t="s">
        <v>32</v>
      </c>
      <c r="AF350" s="424" t="s">
        <v>39</v>
      </c>
      <c r="AG350" s="204" t="s">
        <v>1221</v>
      </c>
    </row>
    <row r="351" spans="1:33" ht="30" customHeight="1" x14ac:dyDescent="0.25">
      <c r="A351" s="628"/>
      <c r="B351" s="522" t="s">
        <v>1222</v>
      </c>
      <c r="C351" s="644" t="s">
        <v>449</v>
      </c>
      <c r="D351" s="301" t="s">
        <v>448</v>
      </c>
      <c r="E351" s="301" t="s">
        <v>52</v>
      </c>
      <c r="F351" s="301"/>
      <c r="G351" s="301" t="s">
        <v>97</v>
      </c>
      <c r="H351" s="302"/>
      <c r="I351" s="301" t="s">
        <v>174</v>
      </c>
      <c r="J351" s="627" t="s">
        <v>174</v>
      </c>
      <c r="K351" s="301" t="s">
        <v>131</v>
      </c>
      <c r="L351" s="627" t="s">
        <v>587</v>
      </c>
      <c r="M351" s="325" t="s">
        <v>27</v>
      </c>
      <c r="N351" s="515" t="s">
        <v>27</v>
      </c>
      <c r="O351" s="513">
        <v>18</v>
      </c>
      <c r="P351" s="99"/>
      <c r="Q351" s="534">
        <v>1</v>
      </c>
      <c r="R351" s="519" t="s">
        <v>33</v>
      </c>
      <c r="S351" s="519" t="s">
        <v>32</v>
      </c>
      <c r="T351" s="519" t="s">
        <v>34</v>
      </c>
      <c r="U351" s="437">
        <v>1</v>
      </c>
      <c r="V351" s="438" t="s">
        <v>33</v>
      </c>
      <c r="W351" s="438" t="s">
        <v>32</v>
      </c>
      <c r="X351" s="438" t="s">
        <v>34</v>
      </c>
      <c r="Y351" s="518">
        <v>1</v>
      </c>
      <c r="Z351" s="519" t="s">
        <v>33</v>
      </c>
      <c r="AA351" s="519" t="s">
        <v>32</v>
      </c>
      <c r="AB351" s="519" t="s">
        <v>34</v>
      </c>
      <c r="AC351" s="437">
        <v>1</v>
      </c>
      <c r="AD351" s="438" t="s">
        <v>33</v>
      </c>
      <c r="AE351" s="438" t="s">
        <v>32</v>
      </c>
      <c r="AF351" s="424" t="s">
        <v>34</v>
      </c>
      <c r="AG351" s="204" t="s">
        <v>1223</v>
      </c>
    </row>
    <row r="352" spans="1:33" ht="30" customHeight="1" x14ac:dyDescent="0.25">
      <c r="A352" s="628"/>
      <c r="B352" s="522" t="s">
        <v>1224</v>
      </c>
      <c r="C352" s="644" t="s">
        <v>452</v>
      </c>
      <c r="D352" s="301" t="s">
        <v>1225</v>
      </c>
      <c r="E352" s="301" t="s">
        <v>52</v>
      </c>
      <c r="F352" s="301"/>
      <c r="G352" s="301" t="s">
        <v>97</v>
      </c>
      <c r="H352" s="302"/>
      <c r="I352" s="301" t="s">
        <v>195</v>
      </c>
      <c r="J352" s="627" t="s">
        <v>195</v>
      </c>
      <c r="K352" s="301" t="s">
        <v>131</v>
      </c>
      <c r="L352" s="627" t="s">
        <v>587</v>
      </c>
      <c r="M352" s="325" t="s">
        <v>27</v>
      </c>
      <c r="N352" s="515" t="s">
        <v>27</v>
      </c>
      <c r="O352" s="513">
        <v>18</v>
      </c>
      <c r="P352" s="99"/>
      <c r="Q352" s="534">
        <v>1</v>
      </c>
      <c r="R352" s="519" t="s">
        <v>33</v>
      </c>
      <c r="S352" s="519" t="s">
        <v>32</v>
      </c>
      <c r="T352" s="519" t="s">
        <v>34</v>
      </c>
      <c r="U352" s="437">
        <v>1</v>
      </c>
      <c r="V352" s="438" t="s">
        <v>33</v>
      </c>
      <c r="W352" s="438" t="s">
        <v>32</v>
      </c>
      <c r="X352" s="438" t="s">
        <v>39</v>
      </c>
      <c r="Y352" s="518">
        <v>1</v>
      </c>
      <c r="Z352" s="519" t="s">
        <v>33</v>
      </c>
      <c r="AA352" s="519" t="s">
        <v>32</v>
      </c>
      <c r="AB352" s="519" t="s">
        <v>39</v>
      </c>
      <c r="AC352" s="437">
        <v>1</v>
      </c>
      <c r="AD352" s="438" t="s">
        <v>33</v>
      </c>
      <c r="AE352" s="438" t="s">
        <v>32</v>
      </c>
      <c r="AF352" s="463" t="s">
        <v>39</v>
      </c>
      <c r="AG352" s="204" t="s">
        <v>1226</v>
      </c>
    </row>
    <row r="353" spans="1:33" ht="19.5" customHeight="1" x14ac:dyDescent="0.25">
      <c r="A353" s="494"/>
      <c r="B353" s="494"/>
      <c r="C353" s="495" t="s">
        <v>150</v>
      </c>
      <c r="D353" s="496"/>
      <c r="E353" s="496"/>
      <c r="F353" s="496"/>
      <c r="G353" s="496"/>
      <c r="H353" s="498"/>
      <c r="I353" s="499"/>
      <c r="J353" s="498"/>
      <c r="K353" s="499"/>
      <c r="L353" s="498"/>
      <c r="M353" s="500"/>
      <c r="N353" s="501"/>
      <c r="O353" s="503"/>
      <c r="P353" s="503"/>
      <c r="Q353" s="505"/>
      <c r="R353" s="503"/>
      <c r="S353" s="503"/>
      <c r="T353" s="503"/>
      <c r="U353" s="506"/>
      <c r="V353" s="507"/>
      <c r="W353" s="507"/>
      <c r="X353" s="507"/>
      <c r="Y353" s="508"/>
      <c r="Z353" s="507"/>
      <c r="AA353" s="507"/>
      <c r="AB353" s="507"/>
      <c r="AC353" s="508"/>
      <c r="AD353" s="507"/>
      <c r="AE353" s="507"/>
      <c r="AF353" s="507"/>
      <c r="AG353" s="509"/>
    </row>
    <row r="354" spans="1:33" ht="30" customHeight="1" x14ac:dyDescent="0.25">
      <c r="A354" s="628"/>
      <c r="B354" s="522" t="s">
        <v>1227</v>
      </c>
      <c r="C354" s="644" t="s">
        <v>455</v>
      </c>
      <c r="D354" s="301" t="s">
        <v>454</v>
      </c>
      <c r="E354" s="301" t="s">
        <v>52</v>
      </c>
      <c r="F354" s="301"/>
      <c r="G354" s="301" t="s">
        <v>97</v>
      </c>
      <c r="H354" s="302"/>
      <c r="I354" s="301">
        <v>1</v>
      </c>
      <c r="J354" s="627" t="s">
        <v>195</v>
      </c>
      <c r="K354" s="301" t="s">
        <v>131</v>
      </c>
      <c r="L354" s="627" t="s">
        <v>587</v>
      </c>
      <c r="M354" s="325"/>
      <c r="N354" s="515" t="s">
        <v>27</v>
      </c>
      <c r="O354" s="513">
        <v>18</v>
      </c>
      <c r="P354" s="99"/>
      <c r="Q354" s="534">
        <v>1</v>
      </c>
      <c r="R354" s="519" t="s">
        <v>33</v>
      </c>
      <c r="S354" s="519" t="s">
        <v>49</v>
      </c>
      <c r="T354" s="519" t="s">
        <v>67</v>
      </c>
      <c r="U354" s="437">
        <v>1</v>
      </c>
      <c r="V354" s="438" t="s">
        <v>33</v>
      </c>
      <c r="W354" s="438" t="s">
        <v>49</v>
      </c>
      <c r="X354" s="438" t="s">
        <v>67</v>
      </c>
      <c r="Y354" s="518">
        <v>1</v>
      </c>
      <c r="Z354" s="519" t="s">
        <v>33</v>
      </c>
      <c r="AA354" s="519" t="s">
        <v>49</v>
      </c>
      <c r="AB354" s="519" t="s">
        <v>67</v>
      </c>
      <c r="AC354" s="437">
        <v>1</v>
      </c>
      <c r="AD354" s="438" t="s">
        <v>33</v>
      </c>
      <c r="AE354" s="438" t="s">
        <v>49</v>
      </c>
      <c r="AF354" s="463" t="s">
        <v>67</v>
      </c>
      <c r="AG354" s="204" t="s">
        <v>1228</v>
      </c>
    </row>
    <row r="355" spans="1:33" ht="19.5" customHeight="1" x14ac:dyDescent="0.25">
      <c r="A355" s="494"/>
      <c r="B355" s="494"/>
      <c r="C355" s="495" t="s">
        <v>107</v>
      </c>
      <c r="D355" s="494"/>
      <c r="E355" s="496"/>
      <c r="F355" s="496"/>
      <c r="G355" s="496"/>
      <c r="H355" s="498"/>
      <c r="I355" s="499"/>
      <c r="J355" s="498"/>
      <c r="K355" s="499"/>
      <c r="L355" s="498"/>
      <c r="M355" s="500"/>
      <c r="N355" s="501"/>
      <c r="O355" s="503"/>
      <c r="P355" s="503"/>
      <c r="Q355" s="505"/>
      <c r="R355" s="503"/>
      <c r="S355" s="503"/>
      <c r="T355" s="503"/>
      <c r="U355" s="506"/>
      <c r="V355" s="507"/>
      <c r="W355" s="507"/>
      <c r="X355" s="507"/>
      <c r="Y355" s="508"/>
      <c r="Z355" s="507"/>
      <c r="AA355" s="507"/>
      <c r="AB355" s="507"/>
      <c r="AC355" s="508"/>
      <c r="AD355" s="507"/>
      <c r="AE355" s="507"/>
      <c r="AF355" s="507"/>
      <c r="AG355" s="509"/>
    </row>
    <row r="356" spans="1:33" ht="30" customHeight="1" x14ac:dyDescent="0.25">
      <c r="A356" s="628"/>
      <c r="B356" s="522" t="s">
        <v>1229</v>
      </c>
      <c r="C356" s="644" t="s">
        <v>1230</v>
      </c>
      <c r="D356" s="301" t="s">
        <v>457</v>
      </c>
      <c r="E356" s="301" t="s">
        <v>52</v>
      </c>
      <c r="F356" s="301"/>
      <c r="G356" s="301" t="s">
        <v>97</v>
      </c>
      <c r="H356" s="302"/>
      <c r="I356" s="301">
        <v>2</v>
      </c>
      <c r="J356" s="627" t="s">
        <v>174</v>
      </c>
      <c r="K356" s="524" t="s">
        <v>141</v>
      </c>
      <c r="L356" s="627" t="s">
        <v>587</v>
      </c>
      <c r="M356" s="325"/>
      <c r="N356" s="515" t="s">
        <v>27</v>
      </c>
      <c r="O356" s="513">
        <v>15</v>
      </c>
      <c r="P356" s="99"/>
      <c r="Q356" s="534">
        <v>1</v>
      </c>
      <c r="R356" s="519" t="s">
        <v>31</v>
      </c>
      <c r="S356" s="519" t="s">
        <v>32</v>
      </c>
      <c r="T356" s="519" t="s">
        <v>34</v>
      </c>
      <c r="U356" s="437">
        <v>1</v>
      </c>
      <c r="V356" s="438" t="s">
        <v>33</v>
      </c>
      <c r="W356" s="438" t="s">
        <v>32</v>
      </c>
      <c r="X356" s="438" t="s">
        <v>37</v>
      </c>
      <c r="Y356" s="518">
        <v>1</v>
      </c>
      <c r="Z356" s="519" t="s">
        <v>33</v>
      </c>
      <c r="AA356" s="519" t="s">
        <v>32</v>
      </c>
      <c r="AB356" s="519" t="s">
        <v>37</v>
      </c>
      <c r="AC356" s="437">
        <v>1</v>
      </c>
      <c r="AD356" s="438" t="s">
        <v>33</v>
      </c>
      <c r="AE356" s="438" t="s">
        <v>32</v>
      </c>
      <c r="AF356" s="424" t="s">
        <v>37</v>
      </c>
      <c r="AG356" s="204" t="s">
        <v>1231</v>
      </c>
    </row>
    <row r="357" spans="1:33" ht="31.5" customHeight="1" x14ac:dyDescent="0.25">
      <c r="A357" s="486"/>
      <c r="B357" s="486"/>
      <c r="C357" s="487" t="s">
        <v>1232</v>
      </c>
      <c r="D357" s="343"/>
      <c r="E357" s="488"/>
      <c r="F357" s="341"/>
      <c r="G357" s="343"/>
      <c r="H357" s="489"/>
      <c r="I357" s="341">
        <v>6</v>
      </c>
      <c r="J357" s="341">
        <v>6</v>
      </c>
      <c r="K357" s="341"/>
      <c r="L357" s="341"/>
      <c r="M357" s="490"/>
      <c r="N357" s="491"/>
      <c r="O357" s="492"/>
      <c r="P357" s="492"/>
      <c r="Q357" s="428"/>
      <c r="R357" s="345"/>
      <c r="S357" s="345"/>
      <c r="T357" s="345"/>
      <c r="U357" s="429"/>
      <c r="V357" s="345"/>
      <c r="W357" s="345"/>
      <c r="X357" s="345"/>
      <c r="Y357" s="429"/>
      <c r="Z357" s="345"/>
      <c r="AA357" s="345"/>
      <c r="AB357" s="345"/>
      <c r="AC357" s="429"/>
      <c r="AD357" s="345"/>
      <c r="AE357" s="345"/>
      <c r="AF357" s="345"/>
      <c r="AG357" s="493"/>
    </row>
    <row r="358" spans="1:33" ht="63" customHeight="1" x14ac:dyDescent="0.25">
      <c r="A358" s="554" t="s">
        <v>1233</v>
      </c>
      <c r="B358" s="554" t="s">
        <v>1234</v>
      </c>
      <c r="C358" s="555" t="s">
        <v>1235</v>
      </c>
      <c r="D358" s="556"/>
      <c r="E358" s="557" t="s">
        <v>40</v>
      </c>
      <c r="F358" s="557" t="s">
        <v>56</v>
      </c>
      <c r="G358" s="557" t="s">
        <v>981</v>
      </c>
      <c r="H358" s="558"/>
      <c r="I358" s="559">
        <f>I360+I361</f>
        <v>6</v>
      </c>
      <c r="J358" s="559">
        <f>J360+J361</f>
        <v>6</v>
      </c>
      <c r="K358" s="559"/>
      <c r="L358" s="560"/>
      <c r="M358" s="561"/>
      <c r="N358" s="562"/>
      <c r="O358" s="563"/>
      <c r="P358" s="563"/>
      <c r="Q358" s="564"/>
      <c r="R358" s="565"/>
      <c r="S358" s="565"/>
      <c r="T358" s="565"/>
      <c r="U358" s="566"/>
      <c r="V358" s="556"/>
      <c r="W358" s="567"/>
      <c r="X358" s="568"/>
      <c r="Y358" s="569"/>
      <c r="Z358" s="567"/>
      <c r="AA358" s="567"/>
      <c r="AB358" s="567"/>
      <c r="AC358" s="569"/>
      <c r="AD358" s="567"/>
      <c r="AE358" s="567"/>
      <c r="AF358" s="567"/>
      <c r="AG358" s="570"/>
    </row>
    <row r="359" spans="1:33" ht="28.5" customHeight="1" x14ac:dyDescent="0.25">
      <c r="A359" s="494" t="s">
        <v>1236</v>
      </c>
      <c r="B359" s="494" t="s">
        <v>1237</v>
      </c>
      <c r="C359" s="495" t="s">
        <v>417</v>
      </c>
      <c r="D359" s="496"/>
      <c r="E359" s="496" t="s">
        <v>527</v>
      </c>
      <c r="F359" s="496"/>
      <c r="G359" s="497"/>
      <c r="H359" s="498"/>
      <c r="I359" s="499"/>
      <c r="J359" s="498"/>
      <c r="K359" s="499"/>
      <c r="L359" s="498"/>
      <c r="M359" s="500"/>
      <c r="N359" s="501"/>
      <c r="O359" s="503"/>
      <c r="P359" s="503"/>
      <c r="Q359" s="505"/>
      <c r="R359" s="503"/>
      <c r="S359" s="503"/>
      <c r="T359" s="503"/>
      <c r="U359" s="506"/>
      <c r="V359" s="507"/>
      <c r="W359" s="507"/>
      <c r="X359" s="507"/>
      <c r="Y359" s="508"/>
      <c r="Z359" s="507"/>
      <c r="AA359" s="507"/>
      <c r="AB359" s="507"/>
      <c r="AC359" s="508"/>
      <c r="AD359" s="507"/>
      <c r="AE359" s="507"/>
      <c r="AF359" s="507"/>
      <c r="AG359" s="509"/>
    </row>
    <row r="360" spans="1:33" ht="111.75" customHeight="1" x14ac:dyDescent="0.25">
      <c r="A360" s="628"/>
      <c r="B360" s="522" t="s">
        <v>1238</v>
      </c>
      <c r="C360" s="511" t="s">
        <v>1239</v>
      </c>
      <c r="D360" s="301"/>
      <c r="E360" s="524" t="s">
        <v>196</v>
      </c>
      <c r="F360" s="301" t="s">
        <v>1240</v>
      </c>
      <c r="G360" s="301" t="s">
        <v>56</v>
      </c>
      <c r="H360" s="302"/>
      <c r="I360" s="627" t="s">
        <v>173</v>
      </c>
      <c r="J360" s="653">
        <v>3</v>
      </c>
      <c r="K360" s="513" t="s">
        <v>800</v>
      </c>
      <c r="L360" s="513" t="s">
        <v>104</v>
      </c>
      <c r="M360" s="653"/>
      <c r="N360" s="515">
        <v>10</v>
      </c>
      <c r="O360" s="99">
        <v>10</v>
      </c>
      <c r="P360" s="99"/>
      <c r="Q360" s="654">
        <v>1</v>
      </c>
      <c r="R360" s="544" t="s">
        <v>31</v>
      </c>
      <c r="S360" s="544" t="s">
        <v>36</v>
      </c>
      <c r="T360" s="544"/>
      <c r="U360" s="546">
        <v>1</v>
      </c>
      <c r="V360" s="547" t="s">
        <v>33</v>
      </c>
      <c r="W360" s="546" t="s">
        <v>32</v>
      </c>
      <c r="X360" s="655" t="s">
        <v>39</v>
      </c>
      <c r="Y360" s="654">
        <v>1</v>
      </c>
      <c r="Z360" s="545" t="s">
        <v>33</v>
      </c>
      <c r="AA360" s="545" t="s">
        <v>32</v>
      </c>
      <c r="AB360" s="545" t="s">
        <v>39</v>
      </c>
      <c r="AC360" s="546">
        <v>1</v>
      </c>
      <c r="AD360" s="637" t="s">
        <v>33</v>
      </c>
      <c r="AE360" s="637" t="s">
        <v>32</v>
      </c>
      <c r="AF360" s="637" t="s">
        <v>39</v>
      </c>
      <c r="AG360" s="596" t="s">
        <v>1241</v>
      </c>
    </row>
    <row r="361" spans="1:33" ht="111.75" customHeight="1" x14ac:dyDescent="0.25">
      <c r="A361" s="628"/>
      <c r="B361" s="203" t="s">
        <v>1242</v>
      </c>
      <c r="C361" s="511" t="s">
        <v>1243</v>
      </c>
      <c r="D361" s="524"/>
      <c r="E361" s="524" t="s">
        <v>196</v>
      </c>
      <c r="F361" s="524" t="s">
        <v>1240</v>
      </c>
      <c r="G361" s="524" t="s">
        <v>56</v>
      </c>
      <c r="H361" s="525"/>
      <c r="I361" s="535" t="s">
        <v>173</v>
      </c>
      <c r="J361" s="526">
        <v>3</v>
      </c>
      <c r="K361" s="532" t="s">
        <v>1070</v>
      </c>
      <c r="L361" s="532">
        <v>11</v>
      </c>
      <c r="M361" s="526"/>
      <c r="N361" s="582">
        <v>12</v>
      </c>
      <c r="O361" s="533">
        <v>12</v>
      </c>
      <c r="P361" s="99"/>
      <c r="Q361" s="654">
        <v>1</v>
      </c>
      <c r="R361" s="544" t="s">
        <v>31</v>
      </c>
      <c r="S361" s="517" t="s">
        <v>36</v>
      </c>
      <c r="T361" s="544"/>
      <c r="U361" s="546">
        <v>1</v>
      </c>
      <c r="V361" s="547" t="s">
        <v>33</v>
      </c>
      <c r="W361" s="656" t="s">
        <v>1244</v>
      </c>
      <c r="X361" s="657" t="s">
        <v>1245</v>
      </c>
      <c r="Y361" s="654">
        <v>1</v>
      </c>
      <c r="Z361" s="545" t="s">
        <v>33</v>
      </c>
      <c r="AA361" s="545" t="s">
        <v>32</v>
      </c>
      <c r="AB361" s="658" t="s">
        <v>1246</v>
      </c>
      <c r="AC361" s="546">
        <v>1</v>
      </c>
      <c r="AD361" s="637" t="s">
        <v>33</v>
      </c>
      <c r="AE361" s="637" t="s">
        <v>32</v>
      </c>
      <c r="AF361" s="658" t="s">
        <v>1246</v>
      </c>
      <c r="AG361" s="659" t="s">
        <v>1247</v>
      </c>
    </row>
    <row r="362" spans="1:33" ht="60" customHeight="1" x14ac:dyDescent="0.25">
      <c r="A362" s="554" t="s">
        <v>1248</v>
      </c>
      <c r="B362" s="554" t="s">
        <v>1249</v>
      </c>
      <c r="C362" s="555" t="s">
        <v>1250</v>
      </c>
      <c r="D362" s="556"/>
      <c r="E362" s="557" t="s">
        <v>40</v>
      </c>
      <c r="F362" s="557" t="s">
        <v>28</v>
      </c>
      <c r="G362" s="557"/>
      <c r="H362" s="558"/>
      <c r="I362" s="559">
        <f>+I364+I365</f>
        <v>6</v>
      </c>
      <c r="J362" s="559">
        <f>+J364+J365</f>
        <v>6</v>
      </c>
      <c r="K362" s="559"/>
      <c r="L362" s="560"/>
      <c r="M362" s="561"/>
      <c r="N362" s="562"/>
      <c r="O362" s="563"/>
      <c r="P362" s="563"/>
      <c r="Q362" s="564"/>
      <c r="R362" s="565"/>
      <c r="S362" s="565"/>
      <c r="T362" s="565"/>
      <c r="U362" s="566"/>
      <c r="V362" s="556"/>
      <c r="W362" s="567"/>
      <c r="X362" s="568"/>
      <c r="Y362" s="569"/>
      <c r="Z362" s="567"/>
      <c r="AA362" s="567"/>
      <c r="AB362" s="567"/>
      <c r="AC362" s="569"/>
      <c r="AD362" s="567"/>
      <c r="AE362" s="567"/>
      <c r="AF362" s="567"/>
      <c r="AG362" s="570"/>
    </row>
    <row r="363" spans="1:33" ht="28.5" customHeight="1" x14ac:dyDescent="0.25">
      <c r="A363" s="494" t="s">
        <v>1251</v>
      </c>
      <c r="B363" s="494" t="s">
        <v>1252</v>
      </c>
      <c r="C363" s="495" t="s">
        <v>1253</v>
      </c>
      <c r="D363" s="496"/>
      <c r="E363" s="496" t="s">
        <v>527</v>
      </c>
      <c r="F363" s="496"/>
      <c r="G363" s="497"/>
      <c r="H363" s="498"/>
      <c r="I363" s="499"/>
      <c r="J363" s="498"/>
      <c r="K363" s="499"/>
      <c r="L363" s="498"/>
      <c r="M363" s="500"/>
      <c r="N363" s="501"/>
      <c r="O363" s="503"/>
      <c r="P363" s="503"/>
      <c r="Q363" s="505"/>
      <c r="R363" s="503"/>
      <c r="S363" s="503"/>
      <c r="T363" s="503"/>
      <c r="U363" s="506"/>
      <c r="V363" s="507"/>
      <c r="W363" s="507"/>
      <c r="X363" s="507"/>
      <c r="Y363" s="508"/>
      <c r="Z363" s="507"/>
      <c r="AA363" s="507"/>
      <c r="AB363" s="507"/>
      <c r="AC363" s="508"/>
      <c r="AD363" s="507"/>
      <c r="AE363" s="507"/>
      <c r="AF363" s="507"/>
      <c r="AG363" s="509"/>
    </row>
    <row r="364" spans="1:33" ht="75" customHeight="1" x14ac:dyDescent="0.25">
      <c r="A364" s="628"/>
      <c r="B364" s="573" t="s">
        <v>1254</v>
      </c>
      <c r="C364" s="660" t="s">
        <v>1255</v>
      </c>
      <c r="D364" s="524" t="s">
        <v>1256</v>
      </c>
      <c r="E364" s="524" t="s">
        <v>181</v>
      </c>
      <c r="F364" s="524" t="s">
        <v>1257</v>
      </c>
      <c r="G364" s="301" t="s">
        <v>185</v>
      </c>
      <c r="H364" s="302"/>
      <c r="I364" s="627" t="s">
        <v>173</v>
      </c>
      <c r="J364" s="653" t="s">
        <v>173</v>
      </c>
      <c r="K364" s="513" t="s">
        <v>190</v>
      </c>
      <c r="L364" s="513" t="s">
        <v>1258</v>
      </c>
      <c r="M364" s="653">
        <v>15</v>
      </c>
      <c r="N364" s="515">
        <v>22</v>
      </c>
      <c r="O364" s="99"/>
      <c r="P364" s="99"/>
      <c r="Q364" s="661">
        <v>1</v>
      </c>
      <c r="R364" s="544" t="s">
        <v>33</v>
      </c>
      <c r="S364" s="544" t="s">
        <v>118</v>
      </c>
      <c r="T364" s="544"/>
      <c r="U364" s="662">
        <v>1</v>
      </c>
      <c r="V364" s="547" t="s">
        <v>33</v>
      </c>
      <c r="W364" s="546" t="s">
        <v>118</v>
      </c>
      <c r="X364" s="655"/>
      <c r="Y364" s="661">
        <v>1</v>
      </c>
      <c r="Z364" s="544" t="s">
        <v>33</v>
      </c>
      <c r="AA364" s="519" t="s">
        <v>118</v>
      </c>
      <c r="AB364" s="519"/>
      <c r="AC364" s="662">
        <v>1</v>
      </c>
      <c r="AD364" s="547" t="s">
        <v>33</v>
      </c>
      <c r="AE364" s="637" t="s">
        <v>118</v>
      </c>
      <c r="AF364" s="637"/>
      <c r="AG364" s="638" t="s">
        <v>191</v>
      </c>
    </row>
    <row r="365" spans="1:33" ht="111.75" customHeight="1" x14ac:dyDescent="0.25">
      <c r="A365" s="628"/>
      <c r="B365" s="203" t="s">
        <v>1259</v>
      </c>
      <c r="C365" s="511" t="s">
        <v>1260</v>
      </c>
      <c r="D365" s="301"/>
      <c r="E365" s="524" t="s">
        <v>196</v>
      </c>
      <c r="F365" s="301" t="s">
        <v>1261</v>
      </c>
      <c r="G365" s="301" t="s">
        <v>28</v>
      </c>
      <c r="H365" s="302"/>
      <c r="I365" s="627" t="s">
        <v>173</v>
      </c>
      <c r="J365" s="653">
        <v>3</v>
      </c>
      <c r="K365" s="603" t="s">
        <v>72</v>
      </c>
      <c r="L365" s="513">
        <v>71</v>
      </c>
      <c r="M365" s="653"/>
      <c r="N365" s="515"/>
      <c r="O365" s="99">
        <v>24</v>
      </c>
      <c r="P365" s="99"/>
      <c r="Q365" s="654">
        <v>1</v>
      </c>
      <c r="R365" s="544" t="s">
        <v>31</v>
      </c>
      <c r="S365" s="544"/>
      <c r="T365" s="544"/>
      <c r="U365" s="546">
        <v>1</v>
      </c>
      <c r="V365" s="547" t="s">
        <v>33</v>
      </c>
      <c r="W365" s="546" t="s">
        <v>166</v>
      </c>
      <c r="X365" s="655" t="s">
        <v>1002</v>
      </c>
      <c r="Y365" s="654">
        <v>1</v>
      </c>
      <c r="Z365" s="545" t="s">
        <v>33</v>
      </c>
      <c r="AA365" s="545" t="s">
        <v>166</v>
      </c>
      <c r="AB365" s="545" t="s">
        <v>1002</v>
      </c>
      <c r="AC365" s="546">
        <v>1</v>
      </c>
      <c r="AD365" s="637" t="s">
        <v>33</v>
      </c>
      <c r="AE365" s="637" t="s">
        <v>166</v>
      </c>
      <c r="AF365" s="637" t="s">
        <v>1002</v>
      </c>
      <c r="AG365" s="596" t="s">
        <v>1262</v>
      </c>
    </row>
    <row r="366" spans="1:33" ht="60.75" customHeight="1" x14ac:dyDescent="0.25">
      <c r="A366" s="554" t="s">
        <v>1263</v>
      </c>
      <c r="B366" s="554" t="s">
        <v>1264</v>
      </c>
      <c r="C366" s="555" t="s">
        <v>1265</v>
      </c>
      <c r="D366" s="556"/>
      <c r="E366" s="557" t="s">
        <v>40</v>
      </c>
      <c r="F366" s="557" t="s">
        <v>44</v>
      </c>
      <c r="G366" s="557" t="s">
        <v>1266</v>
      </c>
      <c r="H366" s="558"/>
      <c r="I366" s="559">
        <f>+I368+I369</f>
        <v>6</v>
      </c>
      <c r="J366" s="559">
        <f>+J368+J369</f>
        <v>6</v>
      </c>
      <c r="K366" s="559"/>
      <c r="L366" s="560"/>
      <c r="M366" s="561"/>
      <c r="N366" s="562"/>
      <c r="O366" s="563"/>
      <c r="P366" s="563"/>
      <c r="Q366" s="564"/>
      <c r="R366" s="565"/>
      <c r="S366" s="565"/>
      <c r="T366" s="565"/>
      <c r="U366" s="566"/>
      <c r="V366" s="556"/>
      <c r="W366" s="567"/>
      <c r="X366" s="568"/>
      <c r="Y366" s="569"/>
      <c r="Z366" s="567"/>
      <c r="AA366" s="567"/>
      <c r="AB366" s="567"/>
      <c r="AC366" s="569"/>
      <c r="AD366" s="567"/>
      <c r="AE366" s="567"/>
      <c r="AF366" s="567"/>
      <c r="AG366" s="570"/>
    </row>
    <row r="367" spans="1:33" ht="75" customHeight="1" x14ac:dyDescent="0.25">
      <c r="A367" s="628" t="str">
        <f t="shared" ref="A367:H367" si="47">IF(OR(A364=0,A364=""),"",A364)</f>
        <v/>
      </c>
      <c r="B367" s="573" t="str">
        <f t="shared" si="47"/>
        <v>LLA4MF1</v>
      </c>
      <c r="C367" s="660" t="str">
        <f t="shared" si="47"/>
        <v>Psychologie et sociologie pour l’enseignement</v>
      </c>
      <c r="D367" s="301" t="str">
        <f t="shared" si="47"/>
        <v>LOL5H7E</v>
      </c>
      <c r="E367" s="524" t="str">
        <f t="shared" si="47"/>
        <v>UE de spécialisation</v>
      </c>
      <c r="F367" s="301" t="str">
        <f t="shared" si="47"/>
        <v>L2 SDL parc. MEF FLM-FLE et LSF,  L3 SDL parc. MEF FLM, L2 LLCER  et LEA parc. MEF FLM-FLE et MEEF 1er degré, L3 LLCER  et LEA parc. MEEF 1er degré</v>
      </c>
      <c r="G367" s="301" t="str">
        <f t="shared" si="47"/>
        <v>INSPE</v>
      </c>
      <c r="H367" s="302" t="str">
        <f t="shared" si="47"/>
        <v/>
      </c>
      <c r="I367" s="627" t="s">
        <v>173</v>
      </c>
      <c r="J367" s="653">
        <v>3</v>
      </c>
      <c r="K367" s="513" t="str">
        <f>IF(OR(K364=0,K364=""),"",K364)</f>
        <v>DOYEN Anne-Lise</v>
      </c>
      <c r="L367" s="513" t="str">
        <f>IF(OR(L364=0,L364=""),"",L364)</f>
        <v>16 et 70</v>
      </c>
      <c r="M367" s="653">
        <f>IF(OR(M364=0,M364=""),"",M364)</f>
        <v>15</v>
      </c>
      <c r="N367" s="515">
        <f>IF(OR(N364=0,N364=""),"",N364)</f>
        <v>22</v>
      </c>
      <c r="O367" s="99" t="str">
        <f>IF(OR(O364=0,O364=""),"",O364)</f>
        <v/>
      </c>
      <c r="P367" s="99"/>
      <c r="Q367" s="661">
        <f>IF(OR(Q364=0,Q364=""),"",Q364)</f>
        <v>1</v>
      </c>
      <c r="R367" s="544" t="str">
        <f>IF(OR(R364=0,R364=""),"",R364)</f>
        <v>CT</v>
      </c>
      <c r="S367" s="544" t="str">
        <f>IF(OR(S364=0,S364=""),"",S364)</f>
        <v>Dossier</v>
      </c>
      <c r="T367" s="544"/>
      <c r="U367" s="544">
        <f>IF(OR(U364=0,U364=""),"",U364)</f>
        <v>1</v>
      </c>
      <c r="V367" s="544" t="str">
        <f>IF(OR(V364=0,V364=""),"",V364)</f>
        <v>CT</v>
      </c>
      <c r="W367" s="544" t="str">
        <f>IF(OR(W364=0,W364=""),"",W364)</f>
        <v>Dossier</v>
      </c>
      <c r="X367" s="544"/>
      <c r="Y367" s="661">
        <f>IF(OR(Y364=0,Y364=""),"",Y364)</f>
        <v>1</v>
      </c>
      <c r="Z367" s="544" t="str">
        <f>IF(OR(Z364=0,Z364=""),"",Z364)</f>
        <v>CT</v>
      </c>
      <c r="AA367" s="545" t="str">
        <f>IF(OR(AA364=0,AA364=""),"",AA364)</f>
        <v>Dossier</v>
      </c>
      <c r="AB367" s="545"/>
      <c r="AC367" s="662">
        <f>IF(OR(AC364=0,AC364=""),"",AC364)</f>
        <v>1</v>
      </c>
      <c r="AD367" s="547" t="str">
        <f>IF(OR(AD364=0,AD364=""),"",AD364)</f>
        <v>CT</v>
      </c>
      <c r="AE367" s="547" t="str">
        <f>IF(OR(AE364=0,AE364=""),"",AE364)</f>
        <v>Dossier</v>
      </c>
      <c r="AF367" s="547"/>
      <c r="AG367" s="638" t="str">
        <f>IF(OR(AG364=0,AG364=""),"",AG364)</f>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row>
    <row r="368" spans="1:33" ht="28.5" customHeight="1" x14ac:dyDescent="0.25">
      <c r="A368" s="494" t="s">
        <v>1267</v>
      </c>
      <c r="B368" s="494" t="s">
        <v>1268</v>
      </c>
      <c r="C368" s="495" t="s">
        <v>1269</v>
      </c>
      <c r="D368" s="496"/>
      <c r="E368" s="496"/>
      <c r="F368" s="496"/>
      <c r="G368" s="497"/>
      <c r="H368" s="498"/>
      <c r="I368" s="499">
        <v>3</v>
      </c>
      <c r="J368" s="498">
        <v>3</v>
      </c>
      <c r="K368" s="499"/>
      <c r="L368" s="498"/>
      <c r="M368" s="500"/>
      <c r="N368" s="501"/>
      <c r="O368" s="503"/>
      <c r="P368" s="503"/>
      <c r="Q368" s="505"/>
      <c r="R368" s="503"/>
      <c r="S368" s="503"/>
      <c r="T368" s="503"/>
      <c r="U368" s="550"/>
      <c r="V368" s="507"/>
      <c r="W368" s="507"/>
      <c r="X368" s="507"/>
      <c r="Y368" s="508"/>
      <c r="Z368" s="507"/>
      <c r="AA368" s="507"/>
      <c r="AB368" s="507"/>
      <c r="AC368" s="508"/>
      <c r="AD368" s="507"/>
      <c r="AE368" s="507"/>
      <c r="AF368" s="507"/>
      <c r="AG368" s="509"/>
    </row>
    <row r="369" spans="1:239" ht="52.8" x14ac:dyDescent="0.25">
      <c r="A369" s="628"/>
      <c r="B369" s="522" t="s">
        <v>1270</v>
      </c>
      <c r="C369" s="586" t="s">
        <v>1271</v>
      </c>
      <c r="D369" s="301" t="s">
        <v>1272</v>
      </c>
      <c r="E369" s="301" t="s">
        <v>1015</v>
      </c>
      <c r="F369" s="303" t="s">
        <v>1273</v>
      </c>
      <c r="G369" s="303" t="s">
        <v>44</v>
      </c>
      <c r="H369" s="302"/>
      <c r="I369" s="627" t="s">
        <v>173</v>
      </c>
      <c r="J369" s="653">
        <v>3</v>
      </c>
      <c r="K369" s="513" t="s">
        <v>68</v>
      </c>
      <c r="L369" s="513">
        <v>14</v>
      </c>
      <c r="M369" s="653"/>
      <c r="N369" s="515"/>
      <c r="O369" s="513">
        <v>18</v>
      </c>
      <c r="P369" s="99"/>
      <c r="Q369" s="543">
        <v>1</v>
      </c>
      <c r="R369" s="544" t="s">
        <v>31</v>
      </c>
      <c r="S369" s="544" t="s">
        <v>36</v>
      </c>
      <c r="T369" s="544"/>
      <c r="U369" s="546">
        <v>1</v>
      </c>
      <c r="V369" s="547" t="s">
        <v>33</v>
      </c>
      <c r="W369" s="547" t="s">
        <v>49</v>
      </c>
      <c r="X369" s="663" t="s">
        <v>187</v>
      </c>
      <c r="Y369" s="543">
        <v>1</v>
      </c>
      <c r="Z369" s="544" t="s">
        <v>33</v>
      </c>
      <c r="AA369" s="544" t="s">
        <v>49</v>
      </c>
      <c r="AB369" s="544" t="s">
        <v>187</v>
      </c>
      <c r="AC369" s="437">
        <v>1</v>
      </c>
      <c r="AD369" s="547" t="s">
        <v>33</v>
      </c>
      <c r="AE369" s="547" t="s">
        <v>49</v>
      </c>
      <c r="AF369" s="547" t="s">
        <v>187</v>
      </c>
      <c r="AG369" s="664" t="s">
        <v>1274</v>
      </c>
    </row>
    <row r="370" spans="1:239" ht="72" customHeight="1" x14ac:dyDescent="0.25">
      <c r="A370" s="247"/>
      <c r="B370" s="573" t="s">
        <v>1275</v>
      </c>
      <c r="C370" s="523" t="s">
        <v>1276</v>
      </c>
      <c r="D370" s="301"/>
      <c r="E370" s="524" t="s">
        <v>1021</v>
      </c>
      <c r="F370" s="301" t="s">
        <v>1277</v>
      </c>
      <c r="G370" s="301" t="s">
        <v>44</v>
      </c>
      <c r="H370" s="302"/>
      <c r="I370" s="601" t="s">
        <v>173</v>
      </c>
      <c r="J370" s="307">
        <v>3</v>
      </c>
      <c r="K370" s="603" t="s">
        <v>1278</v>
      </c>
      <c r="L370" s="306">
        <v>11</v>
      </c>
      <c r="M370" s="307"/>
      <c r="N370" s="515"/>
      <c r="O370" s="577">
        <v>18</v>
      </c>
      <c r="P370" s="576"/>
      <c r="Q370" s="654">
        <v>1</v>
      </c>
      <c r="R370" s="544" t="s">
        <v>31</v>
      </c>
      <c r="S370" s="544" t="s">
        <v>36</v>
      </c>
      <c r="T370" s="544" t="s">
        <v>831</v>
      </c>
      <c r="U370" s="546">
        <v>1</v>
      </c>
      <c r="V370" s="547" t="s">
        <v>33</v>
      </c>
      <c r="W370" s="547" t="s">
        <v>32</v>
      </c>
      <c r="X370" s="663" t="s">
        <v>34</v>
      </c>
      <c r="Y370" s="654">
        <v>1</v>
      </c>
      <c r="Z370" s="544" t="s">
        <v>33</v>
      </c>
      <c r="AA370" s="544" t="s">
        <v>32</v>
      </c>
      <c r="AB370" s="544" t="s">
        <v>34</v>
      </c>
      <c r="AC370" s="364">
        <v>1</v>
      </c>
      <c r="AD370" s="547" t="s">
        <v>33</v>
      </c>
      <c r="AE370" s="547" t="s">
        <v>32</v>
      </c>
      <c r="AF370" s="547" t="s">
        <v>34</v>
      </c>
      <c r="AG370" s="571" t="s">
        <v>1279</v>
      </c>
    </row>
    <row r="371" spans="1:239" ht="65.25" customHeight="1" x14ac:dyDescent="0.25">
      <c r="A371" s="554" t="s">
        <v>1280</v>
      </c>
      <c r="B371" s="554" t="s">
        <v>1281</v>
      </c>
      <c r="C371" s="555" t="s">
        <v>1282</v>
      </c>
      <c r="D371" s="556"/>
      <c r="E371" s="557" t="s">
        <v>40</v>
      </c>
      <c r="F371" s="557" t="s">
        <v>44</v>
      </c>
      <c r="G371" s="557"/>
      <c r="H371" s="558"/>
      <c r="I371" s="559">
        <f>+I373+I374</f>
        <v>6</v>
      </c>
      <c r="J371" s="559">
        <f>+J373+J374</f>
        <v>6</v>
      </c>
      <c r="K371" s="559"/>
      <c r="L371" s="560"/>
      <c r="M371" s="561"/>
      <c r="N371" s="562"/>
      <c r="O371" s="563"/>
      <c r="P371" s="563"/>
      <c r="Q371" s="564"/>
      <c r="R371" s="565"/>
      <c r="S371" s="565"/>
      <c r="T371" s="565"/>
      <c r="U371" s="566"/>
      <c r="V371" s="556"/>
      <c r="W371" s="567"/>
      <c r="X371" s="568"/>
      <c r="Y371" s="569"/>
      <c r="Z371" s="567"/>
      <c r="AA371" s="567"/>
      <c r="AB371" s="567"/>
      <c r="AC371" s="569"/>
      <c r="AD371" s="567"/>
      <c r="AE371" s="567"/>
      <c r="AF371" s="567"/>
      <c r="AG371" s="570"/>
    </row>
    <row r="372" spans="1:239" ht="28.5" customHeight="1" x14ac:dyDescent="0.3">
      <c r="A372" s="665" t="s">
        <v>1283</v>
      </c>
      <c r="B372" s="665" t="s">
        <v>1284</v>
      </c>
      <c r="C372" s="666" t="s">
        <v>1285</v>
      </c>
      <c r="D372" s="667"/>
      <c r="E372" s="668" t="s">
        <v>527</v>
      </c>
      <c r="F372" s="669"/>
      <c r="G372" s="667" t="s">
        <v>44</v>
      </c>
      <c r="H372" s="670"/>
      <c r="I372" s="671"/>
      <c r="J372" s="671"/>
      <c r="K372" s="672"/>
      <c r="L372" s="672"/>
      <c r="M372" s="673"/>
      <c r="N372" s="674"/>
      <c r="O372" s="672"/>
      <c r="P372" s="672"/>
      <c r="Q372" s="675"/>
      <c r="R372" s="672"/>
      <c r="S372" s="672"/>
      <c r="T372" s="672"/>
      <c r="U372" s="672"/>
      <c r="V372" s="672"/>
      <c r="W372" s="672"/>
      <c r="X372" s="672"/>
      <c r="Y372" s="672"/>
      <c r="Z372" s="672"/>
      <c r="AA372" s="672"/>
      <c r="AB372" s="672"/>
      <c r="AC372" s="672"/>
      <c r="AD372" s="672"/>
      <c r="AE372" s="672"/>
      <c r="AF372" s="672"/>
      <c r="AG372" s="6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s="2"/>
      <c r="HE372" s="2"/>
      <c r="HF372" s="2"/>
      <c r="HG372" s="2"/>
      <c r="HH372" s="2"/>
      <c r="HI372" s="2"/>
      <c r="HJ372" s="2"/>
      <c r="HK372" s="2"/>
      <c r="HL372" s="2"/>
      <c r="HM372"/>
      <c r="HN372"/>
      <c r="HO372"/>
      <c r="HP372"/>
      <c r="HQ372"/>
      <c r="HR372"/>
      <c r="HS372"/>
      <c r="HT372"/>
      <c r="HU372"/>
      <c r="HV372"/>
      <c r="HW372"/>
      <c r="HX372"/>
      <c r="HY372"/>
      <c r="HZ372"/>
      <c r="IA372"/>
      <c r="IB372"/>
      <c r="IC372"/>
      <c r="ID372"/>
      <c r="IE372"/>
    </row>
    <row r="373" spans="1:239" ht="65.25" customHeight="1" x14ac:dyDescent="0.25">
      <c r="A373" s="628"/>
      <c r="B373" s="522" t="s">
        <v>1286</v>
      </c>
      <c r="C373" s="586" t="s">
        <v>1287</v>
      </c>
      <c r="D373" s="301"/>
      <c r="E373" s="301" t="s">
        <v>196</v>
      </c>
      <c r="F373" s="303" t="s">
        <v>1288</v>
      </c>
      <c r="G373" s="303" t="s">
        <v>44</v>
      </c>
      <c r="H373" s="302"/>
      <c r="I373" s="627" t="s">
        <v>173</v>
      </c>
      <c r="J373" s="653">
        <v>3</v>
      </c>
      <c r="K373" s="513" t="s">
        <v>55</v>
      </c>
      <c r="L373" s="513">
        <v>11</v>
      </c>
      <c r="M373" s="653"/>
      <c r="N373" s="515"/>
      <c r="O373" s="513">
        <v>18</v>
      </c>
      <c r="P373" s="99"/>
      <c r="Q373" s="543">
        <v>1</v>
      </c>
      <c r="R373" s="544" t="s">
        <v>31</v>
      </c>
      <c r="S373" s="544" t="s">
        <v>32</v>
      </c>
      <c r="T373" s="544" t="s">
        <v>34</v>
      </c>
      <c r="U373" s="546">
        <v>1</v>
      </c>
      <c r="V373" s="547" t="s">
        <v>33</v>
      </c>
      <c r="W373" s="547" t="s">
        <v>32</v>
      </c>
      <c r="X373" s="663" t="s">
        <v>34</v>
      </c>
      <c r="Y373" s="543">
        <v>1</v>
      </c>
      <c r="Z373" s="544" t="s">
        <v>33</v>
      </c>
      <c r="AA373" s="544" t="s">
        <v>32</v>
      </c>
      <c r="AB373" s="544" t="s">
        <v>34</v>
      </c>
      <c r="AC373" s="364">
        <v>1</v>
      </c>
      <c r="AD373" s="547" t="s">
        <v>33</v>
      </c>
      <c r="AE373" s="547" t="s">
        <v>32</v>
      </c>
      <c r="AF373" s="547" t="s">
        <v>34</v>
      </c>
      <c r="AG373" s="664" t="s">
        <v>1289</v>
      </c>
    </row>
    <row r="374" spans="1:239" ht="28.5" customHeight="1" x14ac:dyDescent="0.3">
      <c r="A374" s="665" t="s">
        <v>1290</v>
      </c>
      <c r="B374" s="665" t="s">
        <v>1291</v>
      </c>
      <c r="C374" s="666" t="s">
        <v>1292</v>
      </c>
      <c r="D374" s="667"/>
      <c r="E374" s="668" t="s">
        <v>73</v>
      </c>
      <c r="F374" s="669"/>
      <c r="G374" s="667" t="s">
        <v>44</v>
      </c>
      <c r="H374" s="670" t="s">
        <v>167</v>
      </c>
      <c r="I374" s="671">
        <v>3</v>
      </c>
      <c r="J374" s="671">
        <v>3</v>
      </c>
      <c r="K374" s="672"/>
      <c r="L374" s="672"/>
      <c r="M374" s="673"/>
      <c r="N374" s="674"/>
      <c r="O374" s="672"/>
      <c r="P374" s="672"/>
      <c r="Q374" s="675"/>
      <c r="R374" s="672"/>
      <c r="S374" s="672"/>
      <c r="T374" s="672"/>
      <c r="U374" s="672"/>
      <c r="V374" s="672"/>
      <c r="W374" s="672"/>
      <c r="X374" s="672"/>
      <c r="Y374" s="672"/>
      <c r="Z374" s="672"/>
      <c r="AA374" s="672"/>
      <c r="AB374" s="672"/>
      <c r="AC374" s="672"/>
      <c r="AD374" s="672"/>
      <c r="AE374" s="672"/>
      <c r="AF374" s="672"/>
      <c r="AG374" s="672"/>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s="2"/>
      <c r="HE374" s="2"/>
      <c r="HF374" s="2"/>
      <c r="HG374" s="2"/>
      <c r="HH374" s="2"/>
      <c r="HI374" s="2"/>
      <c r="HJ374" s="2"/>
      <c r="HK374" s="2"/>
      <c r="HL374" s="2"/>
      <c r="HM374"/>
      <c r="HN374"/>
      <c r="HO374"/>
      <c r="HP374"/>
      <c r="HQ374"/>
      <c r="HR374"/>
      <c r="HS374"/>
      <c r="HT374"/>
      <c r="HU374"/>
      <c r="HV374"/>
      <c r="HW374"/>
      <c r="HX374"/>
      <c r="HY374"/>
      <c r="HZ374"/>
      <c r="IA374"/>
      <c r="IB374"/>
      <c r="IC374"/>
      <c r="ID374"/>
      <c r="IE374"/>
    </row>
    <row r="375" spans="1:239" ht="26.4" x14ac:dyDescent="0.25">
      <c r="A375" s="628"/>
      <c r="B375" s="522" t="s">
        <v>1293</v>
      </c>
      <c r="C375" s="586" t="s">
        <v>1294</v>
      </c>
      <c r="D375" s="301"/>
      <c r="E375" s="301" t="s">
        <v>196</v>
      </c>
      <c r="F375" s="303" t="s">
        <v>1295</v>
      </c>
      <c r="G375" s="303" t="s">
        <v>44</v>
      </c>
      <c r="H375" s="302"/>
      <c r="I375" s="627" t="s">
        <v>173</v>
      </c>
      <c r="J375" s="653">
        <v>3</v>
      </c>
      <c r="K375" s="514" t="s">
        <v>57</v>
      </c>
      <c r="L375" s="513">
        <v>12</v>
      </c>
      <c r="M375" s="653"/>
      <c r="N375" s="515"/>
      <c r="O375" s="513">
        <v>18</v>
      </c>
      <c r="P375" s="99"/>
      <c r="Q375" s="654">
        <v>1</v>
      </c>
      <c r="R375" s="544" t="s">
        <v>31</v>
      </c>
      <c r="S375" s="544" t="s">
        <v>32</v>
      </c>
      <c r="T375" s="544"/>
      <c r="U375" s="546">
        <v>1</v>
      </c>
      <c r="V375" s="547" t="s">
        <v>33</v>
      </c>
      <c r="W375" s="547" t="s">
        <v>32</v>
      </c>
      <c r="X375" s="663" t="s">
        <v>34</v>
      </c>
      <c r="Y375" s="654">
        <v>1</v>
      </c>
      <c r="Z375" s="544" t="s">
        <v>33</v>
      </c>
      <c r="AA375" s="544" t="s">
        <v>32</v>
      </c>
      <c r="AB375" s="544" t="s">
        <v>34</v>
      </c>
      <c r="AC375" s="437">
        <v>1</v>
      </c>
      <c r="AD375" s="547" t="s">
        <v>33</v>
      </c>
      <c r="AE375" s="547" t="s">
        <v>32</v>
      </c>
      <c r="AF375" s="547" t="s">
        <v>34</v>
      </c>
      <c r="AG375" s="664"/>
    </row>
    <row r="376" spans="1:239" ht="39.6" x14ac:dyDescent="0.25">
      <c r="A376" s="628"/>
      <c r="B376" s="522" t="s">
        <v>1296</v>
      </c>
      <c r="C376" s="586" t="s">
        <v>1297</v>
      </c>
      <c r="D376" s="301" t="s">
        <v>1298</v>
      </c>
      <c r="E376" s="301" t="s">
        <v>196</v>
      </c>
      <c r="F376" s="303" t="s">
        <v>1295</v>
      </c>
      <c r="G376" s="303" t="s">
        <v>44</v>
      </c>
      <c r="H376" s="302"/>
      <c r="I376" s="627" t="s">
        <v>173</v>
      </c>
      <c r="J376" s="653">
        <v>3</v>
      </c>
      <c r="K376" s="513" t="s">
        <v>904</v>
      </c>
      <c r="L376" s="513">
        <v>14</v>
      </c>
      <c r="M376" s="653"/>
      <c r="N376" s="515"/>
      <c r="O376" s="513">
        <v>18</v>
      </c>
      <c r="P376" s="99"/>
      <c r="Q376" s="543">
        <v>1</v>
      </c>
      <c r="R376" s="544" t="s">
        <v>31</v>
      </c>
      <c r="S376" s="544" t="s">
        <v>36</v>
      </c>
      <c r="T376" s="544"/>
      <c r="U376" s="546">
        <v>1</v>
      </c>
      <c r="V376" s="547" t="s">
        <v>33</v>
      </c>
      <c r="W376" s="547" t="s">
        <v>32</v>
      </c>
      <c r="X376" s="663" t="s">
        <v>34</v>
      </c>
      <c r="Y376" s="543">
        <v>1</v>
      </c>
      <c r="Z376" s="544" t="s">
        <v>33</v>
      </c>
      <c r="AA376" s="544" t="s">
        <v>32</v>
      </c>
      <c r="AB376" s="544" t="s">
        <v>34</v>
      </c>
      <c r="AC376" s="437">
        <v>1</v>
      </c>
      <c r="AD376" s="547" t="s">
        <v>33</v>
      </c>
      <c r="AE376" s="547" t="s">
        <v>32</v>
      </c>
      <c r="AF376" s="547" t="s">
        <v>34</v>
      </c>
      <c r="AG376" s="664"/>
    </row>
    <row r="377" spans="1:239" ht="26.4" x14ac:dyDescent="0.25">
      <c r="A377" s="628"/>
      <c r="B377" s="522" t="s">
        <v>1299</v>
      </c>
      <c r="C377" s="523" t="s">
        <v>1300</v>
      </c>
      <c r="D377" s="301"/>
      <c r="E377" s="301" t="s">
        <v>196</v>
      </c>
      <c r="F377" s="303" t="s">
        <v>1295</v>
      </c>
      <c r="G377" s="303" t="s">
        <v>44</v>
      </c>
      <c r="H377" s="302"/>
      <c r="I377" s="627" t="s">
        <v>173</v>
      </c>
      <c r="J377" s="653">
        <v>3</v>
      </c>
      <c r="K377" s="513" t="s">
        <v>122</v>
      </c>
      <c r="L377" s="513">
        <v>15</v>
      </c>
      <c r="M377" s="653"/>
      <c r="N377" s="515"/>
      <c r="O377" s="513">
        <v>18</v>
      </c>
      <c r="P377" s="99"/>
      <c r="Q377" s="543">
        <v>1</v>
      </c>
      <c r="R377" s="544" t="s">
        <v>33</v>
      </c>
      <c r="S377" s="544" t="s">
        <v>32</v>
      </c>
      <c r="T377" s="544" t="s">
        <v>39</v>
      </c>
      <c r="U377" s="546">
        <v>1</v>
      </c>
      <c r="V377" s="547" t="s">
        <v>33</v>
      </c>
      <c r="W377" s="547" t="s">
        <v>32</v>
      </c>
      <c r="X377" s="663" t="s">
        <v>39</v>
      </c>
      <c r="Y377" s="543">
        <v>1</v>
      </c>
      <c r="Z377" s="544" t="s">
        <v>33</v>
      </c>
      <c r="AA377" s="544" t="s">
        <v>32</v>
      </c>
      <c r="AB377" s="544" t="s">
        <v>39</v>
      </c>
      <c r="AC377" s="437">
        <v>1</v>
      </c>
      <c r="AD377" s="547" t="s">
        <v>33</v>
      </c>
      <c r="AE377" s="547" t="s">
        <v>32</v>
      </c>
      <c r="AF377" s="547" t="s">
        <v>39</v>
      </c>
      <c r="AG377" s="664"/>
    </row>
    <row r="378" spans="1:239" ht="26.4" x14ac:dyDescent="0.25">
      <c r="A378" s="628"/>
      <c r="B378" s="522" t="s">
        <v>1301</v>
      </c>
      <c r="C378" s="523" t="s">
        <v>1302</v>
      </c>
      <c r="D378" s="301"/>
      <c r="E378" s="301" t="s">
        <v>196</v>
      </c>
      <c r="F378" s="303" t="s">
        <v>1295</v>
      </c>
      <c r="G378" s="303" t="s">
        <v>44</v>
      </c>
      <c r="H378" s="302"/>
      <c r="I378" s="627" t="s">
        <v>173</v>
      </c>
      <c r="J378" s="653">
        <v>3</v>
      </c>
      <c r="K378" s="577" t="s">
        <v>131</v>
      </c>
      <c r="L378" s="577">
        <v>15</v>
      </c>
      <c r="M378" s="653"/>
      <c r="N378" s="515"/>
      <c r="O378" s="577">
        <v>18</v>
      </c>
      <c r="P378" s="576"/>
      <c r="Q378" s="654">
        <v>1</v>
      </c>
      <c r="R378" s="544" t="s">
        <v>31</v>
      </c>
      <c r="S378" s="544" t="s">
        <v>32</v>
      </c>
      <c r="T378" s="544" t="s">
        <v>39</v>
      </c>
      <c r="U378" s="546">
        <v>1</v>
      </c>
      <c r="V378" s="547" t="s">
        <v>33</v>
      </c>
      <c r="W378" s="547" t="s">
        <v>32</v>
      </c>
      <c r="X378" s="663" t="s">
        <v>39</v>
      </c>
      <c r="Y378" s="654">
        <v>1</v>
      </c>
      <c r="Z378" s="544" t="s">
        <v>33</v>
      </c>
      <c r="AA378" s="544" t="s">
        <v>32</v>
      </c>
      <c r="AB378" s="544" t="s">
        <v>34</v>
      </c>
      <c r="AC378" s="364">
        <v>1</v>
      </c>
      <c r="AD378" s="547" t="s">
        <v>33</v>
      </c>
      <c r="AE378" s="547" t="s">
        <v>32</v>
      </c>
      <c r="AF378" s="547" t="s">
        <v>34</v>
      </c>
      <c r="AG378" s="664"/>
    </row>
    <row r="379" spans="1:239" ht="62.25" customHeight="1" x14ac:dyDescent="0.25">
      <c r="A379" s="554" t="s">
        <v>1303</v>
      </c>
      <c r="B379" s="554" t="s">
        <v>1304</v>
      </c>
      <c r="C379" s="555" t="s">
        <v>1305</v>
      </c>
      <c r="D379" s="556"/>
      <c r="E379" s="557" t="s">
        <v>40</v>
      </c>
      <c r="F379" s="557"/>
      <c r="G379" s="557"/>
      <c r="H379" s="558"/>
      <c r="I379" s="559">
        <f>+I380+I381</f>
        <v>6</v>
      </c>
      <c r="J379" s="559">
        <f>+J380+J381</f>
        <v>6</v>
      </c>
      <c r="K379" s="559"/>
      <c r="L379" s="560"/>
      <c r="M379" s="561"/>
      <c r="N379" s="562"/>
      <c r="O379" s="563"/>
      <c r="P379" s="563"/>
      <c r="Q379" s="564"/>
      <c r="R379" s="565"/>
      <c r="S379" s="565"/>
      <c r="T379" s="565"/>
      <c r="U379" s="566"/>
      <c r="V379" s="556"/>
      <c r="W379" s="567"/>
      <c r="X379" s="568"/>
      <c r="Y379" s="569"/>
      <c r="Z379" s="567"/>
      <c r="AA379" s="567"/>
      <c r="AB379" s="567"/>
      <c r="AC379" s="569"/>
      <c r="AD379" s="567"/>
      <c r="AE379" s="567"/>
      <c r="AF379" s="567"/>
      <c r="AG379" s="570"/>
    </row>
    <row r="380" spans="1:239" ht="82.5" customHeight="1" x14ac:dyDescent="0.25">
      <c r="A380" s="676"/>
      <c r="B380" s="522" t="s">
        <v>1306</v>
      </c>
      <c r="C380" s="586" t="s">
        <v>1307</v>
      </c>
      <c r="D380" s="611"/>
      <c r="E380" s="524" t="s">
        <v>196</v>
      </c>
      <c r="F380" s="303" t="s">
        <v>1308</v>
      </c>
      <c r="G380" s="303" t="s">
        <v>44</v>
      </c>
      <c r="H380" s="302"/>
      <c r="I380" s="627" t="s">
        <v>173</v>
      </c>
      <c r="J380" s="653">
        <v>3</v>
      </c>
      <c r="K380" s="603" t="s">
        <v>82</v>
      </c>
      <c r="L380" s="577">
        <v>11</v>
      </c>
      <c r="M380" s="653"/>
      <c r="N380" s="515"/>
      <c r="O380" s="577">
        <v>18</v>
      </c>
      <c r="P380" s="576"/>
      <c r="Q380" s="520">
        <v>1</v>
      </c>
      <c r="R380" s="544" t="s">
        <v>31</v>
      </c>
      <c r="S380" s="544" t="s">
        <v>36</v>
      </c>
      <c r="T380" s="544" t="s">
        <v>180</v>
      </c>
      <c r="U380" s="364">
        <v>1</v>
      </c>
      <c r="V380" s="547" t="s">
        <v>33</v>
      </c>
      <c r="W380" s="547" t="s">
        <v>32</v>
      </c>
      <c r="X380" s="663" t="s">
        <v>34</v>
      </c>
      <c r="Y380" s="520">
        <v>1</v>
      </c>
      <c r="Z380" s="544" t="s">
        <v>33</v>
      </c>
      <c r="AA380" s="544" t="s">
        <v>32</v>
      </c>
      <c r="AB380" s="544" t="s">
        <v>34</v>
      </c>
      <c r="AC380" s="364">
        <v>1</v>
      </c>
      <c r="AD380" s="547" t="s">
        <v>33</v>
      </c>
      <c r="AE380" s="547" t="s">
        <v>32</v>
      </c>
      <c r="AF380" s="547" t="s">
        <v>34</v>
      </c>
      <c r="AG380" s="664"/>
    </row>
    <row r="381" spans="1:239" ht="28.5" customHeight="1" x14ac:dyDescent="0.25">
      <c r="A381" s="494" t="s">
        <v>1309</v>
      </c>
      <c r="B381" s="494" t="s">
        <v>1310</v>
      </c>
      <c r="C381" s="495" t="s">
        <v>1311</v>
      </c>
      <c r="D381" s="496"/>
      <c r="E381" s="496" t="s">
        <v>73</v>
      </c>
      <c r="F381" s="496"/>
      <c r="G381" s="497" t="s">
        <v>44</v>
      </c>
      <c r="H381" s="498" t="s">
        <v>95</v>
      </c>
      <c r="I381" s="499">
        <v>3</v>
      </c>
      <c r="J381" s="498">
        <v>3</v>
      </c>
      <c r="K381" s="499"/>
      <c r="L381" s="498"/>
      <c r="M381" s="500"/>
      <c r="N381" s="501"/>
      <c r="O381" s="502"/>
      <c r="P381" s="503"/>
      <c r="Q381" s="505"/>
      <c r="R381" s="503"/>
      <c r="S381" s="503"/>
      <c r="T381" s="503"/>
      <c r="U381" s="550"/>
      <c r="V381" s="507"/>
      <c r="W381" s="507"/>
      <c r="X381" s="677"/>
      <c r="Y381" s="550"/>
      <c r="Z381" s="507"/>
      <c r="AA381" s="507"/>
      <c r="AB381" s="507"/>
      <c r="AC381" s="508"/>
      <c r="AD381" s="507"/>
      <c r="AE381" s="507"/>
      <c r="AF381" s="507"/>
      <c r="AG381" s="509"/>
    </row>
    <row r="382" spans="1:239" ht="92.25" customHeight="1" x14ac:dyDescent="0.25">
      <c r="A382" s="676"/>
      <c r="B382" s="522" t="s">
        <v>1312</v>
      </c>
      <c r="C382" s="586" t="s">
        <v>1313</v>
      </c>
      <c r="D382" s="611" t="s">
        <v>1314</v>
      </c>
      <c r="E382" s="524" t="s">
        <v>196</v>
      </c>
      <c r="F382" s="303" t="s">
        <v>1308</v>
      </c>
      <c r="G382" s="303" t="s">
        <v>44</v>
      </c>
      <c r="H382" s="303"/>
      <c r="I382" s="627" t="s">
        <v>173</v>
      </c>
      <c r="J382" s="653">
        <v>3</v>
      </c>
      <c r="K382" s="603" t="s">
        <v>1315</v>
      </c>
      <c r="L382" s="513">
        <v>11</v>
      </c>
      <c r="M382" s="653"/>
      <c r="N382" s="515"/>
      <c r="O382" s="513">
        <v>18</v>
      </c>
      <c r="P382" s="606"/>
      <c r="Q382" s="520">
        <v>1</v>
      </c>
      <c r="R382" s="544" t="s">
        <v>31</v>
      </c>
      <c r="S382" s="544" t="s">
        <v>36</v>
      </c>
      <c r="T382" s="544" t="s">
        <v>831</v>
      </c>
      <c r="U382" s="437">
        <v>1</v>
      </c>
      <c r="V382" s="547" t="s">
        <v>33</v>
      </c>
      <c r="W382" s="547" t="s">
        <v>32</v>
      </c>
      <c r="X382" s="663" t="s">
        <v>34</v>
      </c>
      <c r="Y382" s="520">
        <v>1</v>
      </c>
      <c r="Z382" s="544" t="s">
        <v>33</v>
      </c>
      <c r="AA382" s="544" t="s">
        <v>32</v>
      </c>
      <c r="AB382" s="544" t="s">
        <v>34</v>
      </c>
      <c r="AC382" s="437">
        <v>1</v>
      </c>
      <c r="AD382" s="547" t="s">
        <v>33</v>
      </c>
      <c r="AE382" s="547" t="s">
        <v>32</v>
      </c>
      <c r="AF382" s="547" t="s">
        <v>34</v>
      </c>
      <c r="AG382" s="664" t="s">
        <v>1316</v>
      </c>
    </row>
    <row r="383" spans="1:239" ht="65.25" customHeight="1" x14ac:dyDescent="0.25">
      <c r="A383" s="628"/>
      <c r="B383" s="522" t="s">
        <v>1270</v>
      </c>
      <c r="C383" s="586" t="s">
        <v>1271</v>
      </c>
      <c r="D383" s="301" t="s">
        <v>1272</v>
      </c>
      <c r="E383" s="524" t="s">
        <v>196</v>
      </c>
      <c r="F383" s="303" t="s">
        <v>1273</v>
      </c>
      <c r="G383" s="303" t="s">
        <v>44</v>
      </c>
      <c r="H383" s="302"/>
      <c r="I383" s="627" t="s">
        <v>173</v>
      </c>
      <c r="J383" s="653">
        <v>3</v>
      </c>
      <c r="K383" s="513" t="s">
        <v>68</v>
      </c>
      <c r="L383" s="513">
        <v>14</v>
      </c>
      <c r="M383" s="653"/>
      <c r="N383" s="515"/>
      <c r="O383" s="513">
        <v>18</v>
      </c>
      <c r="P383" s="99"/>
      <c r="Q383" s="654">
        <v>1</v>
      </c>
      <c r="R383" s="544" t="s">
        <v>31</v>
      </c>
      <c r="S383" s="544" t="s">
        <v>36</v>
      </c>
      <c r="T383" s="544"/>
      <c r="U383" s="546">
        <v>1</v>
      </c>
      <c r="V383" s="547" t="s">
        <v>33</v>
      </c>
      <c r="W383" s="547" t="s">
        <v>49</v>
      </c>
      <c r="X383" s="663" t="s">
        <v>187</v>
      </c>
      <c r="Y383" s="543">
        <v>1</v>
      </c>
      <c r="Z383" s="544" t="s">
        <v>33</v>
      </c>
      <c r="AA383" s="544" t="s">
        <v>49</v>
      </c>
      <c r="AB383" s="544" t="s">
        <v>187</v>
      </c>
      <c r="AC383" s="364">
        <v>1</v>
      </c>
      <c r="AD383" s="547" t="s">
        <v>33</v>
      </c>
      <c r="AE383" s="547" t="s">
        <v>49</v>
      </c>
      <c r="AF383" s="547" t="s">
        <v>187</v>
      </c>
      <c r="AG383" s="664" t="s">
        <v>1274</v>
      </c>
    </row>
    <row r="384" spans="1:239" s="2" customFormat="1" ht="23.25" customHeight="1" x14ac:dyDescent="0.3">
      <c r="A384" s="470"/>
      <c r="B384" s="471"/>
      <c r="C384" s="472" t="s">
        <v>1317</v>
      </c>
      <c r="D384" s="473"/>
      <c r="E384" s="471"/>
      <c r="F384" s="471"/>
      <c r="G384" s="473"/>
      <c r="H384" s="471"/>
      <c r="I384" s="471"/>
      <c r="J384" s="471"/>
      <c r="K384" s="471"/>
      <c r="L384" s="471"/>
      <c r="M384" s="474"/>
      <c r="N384" s="475"/>
      <c r="O384" s="471"/>
      <c r="P384" s="471"/>
      <c r="Q384" s="476"/>
      <c r="R384" s="471"/>
      <c r="S384" s="471"/>
      <c r="T384" s="471"/>
      <c r="U384" s="471"/>
      <c r="V384" s="471"/>
      <c r="W384" s="471"/>
      <c r="X384" s="471"/>
      <c r="Y384" s="471"/>
      <c r="Z384" s="471"/>
      <c r="AA384" s="471"/>
      <c r="AB384" s="471"/>
      <c r="AC384" s="471"/>
      <c r="AD384" s="471"/>
      <c r="AE384" s="471"/>
      <c r="AF384" s="471"/>
      <c r="AG384" s="477"/>
    </row>
    <row r="385" spans="1:33" s="2" customFormat="1" ht="23.25" customHeight="1" x14ac:dyDescent="0.3">
      <c r="A385" s="470"/>
      <c r="B385" s="471"/>
      <c r="C385" s="472" t="s">
        <v>1318</v>
      </c>
      <c r="D385" s="473"/>
      <c r="E385" s="471"/>
      <c r="F385" s="471"/>
      <c r="G385" s="473"/>
      <c r="H385" s="471"/>
      <c r="I385" s="471"/>
      <c r="J385" s="471"/>
      <c r="K385" s="471"/>
      <c r="L385" s="471"/>
      <c r="M385" s="474"/>
      <c r="N385" s="475"/>
      <c r="O385" s="471"/>
      <c r="P385" s="471"/>
      <c r="Q385" s="476"/>
      <c r="R385" s="471"/>
      <c r="S385" s="471"/>
      <c r="T385" s="471"/>
      <c r="U385" s="471"/>
      <c r="V385" s="471"/>
      <c r="W385" s="471"/>
      <c r="X385" s="471"/>
      <c r="Y385" s="471"/>
      <c r="Z385" s="471"/>
      <c r="AA385" s="471"/>
      <c r="AB385" s="471"/>
      <c r="AC385" s="471"/>
      <c r="AD385" s="471"/>
      <c r="AE385" s="471"/>
      <c r="AF385" s="471"/>
      <c r="AG385" s="477"/>
    </row>
    <row r="386" spans="1:33" ht="20.25" customHeight="1" x14ac:dyDescent="0.25">
      <c r="A386" s="478"/>
      <c r="B386" s="478"/>
      <c r="C386" s="479" t="s">
        <v>26</v>
      </c>
      <c r="D386" s="480"/>
      <c r="E386" s="480"/>
      <c r="F386" s="480"/>
      <c r="G386" s="480"/>
      <c r="H386" s="481"/>
      <c r="I386" s="481">
        <f>+I387+I392</f>
        <v>17</v>
      </c>
      <c r="J386" s="481">
        <f>+J387+J392</f>
        <v>17</v>
      </c>
      <c r="K386" s="481"/>
      <c r="L386" s="481"/>
      <c r="M386" s="482"/>
      <c r="N386" s="483"/>
      <c r="O386" s="481"/>
      <c r="P386" s="481"/>
      <c r="Q386" s="484"/>
      <c r="R386" s="481"/>
      <c r="S386" s="481"/>
      <c r="T386" s="481"/>
      <c r="U386" s="485"/>
      <c r="V386" s="481"/>
      <c r="W386" s="481"/>
      <c r="X386" s="481"/>
      <c r="Y386" s="485"/>
      <c r="Z386" s="481"/>
      <c r="AA386" s="481"/>
      <c r="AB386" s="481"/>
      <c r="AC386" s="485"/>
      <c r="AD386" s="481"/>
      <c r="AE386" s="481"/>
      <c r="AF386" s="481"/>
      <c r="AG386" s="481"/>
    </row>
    <row r="387" spans="1:33" ht="21" customHeight="1" x14ac:dyDescent="0.25">
      <c r="A387" s="486"/>
      <c r="B387" s="486"/>
      <c r="C387" s="487" t="s">
        <v>201</v>
      </c>
      <c r="D387" s="343"/>
      <c r="E387" s="488"/>
      <c r="F387" s="341"/>
      <c r="G387" s="343"/>
      <c r="H387" s="489"/>
      <c r="I387" s="341">
        <f>+I388+I389+I391</f>
        <v>7</v>
      </c>
      <c r="J387" s="341">
        <f>+J388+J389+J391</f>
        <v>7</v>
      </c>
      <c r="K387" s="341"/>
      <c r="L387" s="341"/>
      <c r="M387" s="490"/>
      <c r="N387" s="491"/>
      <c r="O387" s="492"/>
      <c r="P387" s="492"/>
      <c r="Q387" s="428"/>
      <c r="R387" s="345"/>
      <c r="S387" s="345"/>
      <c r="T387" s="345"/>
      <c r="U387" s="429"/>
      <c r="V387" s="345"/>
      <c r="W387" s="345"/>
      <c r="X387" s="345"/>
      <c r="Y387" s="429"/>
      <c r="Z387" s="345"/>
      <c r="AA387" s="345"/>
      <c r="AB387" s="345"/>
      <c r="AC387" s="429"/>
      <c r="AD387" s="345"/>
      <c r="AE387" s="345"/>
      <c r="AF387" s="345"/>
      <c r="AG387" s="493"/>
    </row>
    <row r="388" spans="1:33" ht="54" customHeight="1" x14ac:dyDescent="0.25">
      <c r="A388" s="522"/>
      <c r="B388" s="522" t="s">
        <v>1319</v>
      </c>
      <c r="C388" s="586" t="s">
        <v>1320</v>
      </c>
      <c r="D388" s="301" t="s">
        <v>1321</v>
      </c>
      <c r="E388" s="301" t="s">
        <v>162</v>
      </c>
      <c r="F388" s="300"/>
      <c r="G388" s="301" t="s">
        <v>97</v>
      </c>
      <c r="H388" s="302"/>
      <c r="I388" s="301">
        <v>3</v>
      </c>
      <c r="J388" s="627" t="s">
        <v>173</v>
      </c>
      <c r="K388" s="530" t="s">
        <v>1070</v>
      </c>
      <c r="L388" s="627" t="s">
        <v>71</v>
      </c>
      <c r="M388" s="325"/>
      <c r="N388" s="515"/>
      <c r="O388" s="513">
        <v>24</v>
      </c>
      <c r="P388" s="99"/>
      <c r="Q388" s="534">
        <v>1</v>
      </c>
      <c r="R388" s="519" t="s">
        <v>33</v>
      </c>
      <c r="S388" s="519" t="s">
        <v>32</v>
      </c>
      <c r="T388" s="519" t="s">
        <v>37</v>
      </c>
      <c r="U388" s="364">
        <v>1</v>
      </c>
      <c r="V388" s="365" t="s">
        <v>33</v>
      </c>
      <c r="W388" s="365" t="s">
        <v>32</v>
      </c>
      <c r="X388" s="424" t="s">
        <v>37</v>
      </c>
      <c r="Y388" s="534">
        <v>1</v>
      </c>
      <c r="Z388" s="519" t="s">
        <v>33</v>
      </c>
      <c r="AA388" s="519" t="s">
        <v>32</v>
      </c>
      <c r="AB388" s="519" t="s">
        <v>37</v>
      </c>
      <c r="AC388" s="364">
        <v>1</v>
      </c>
      <c r="AD388" s="365" t="s">
        <v>33</v>
      </c>
      <c r="AE388" s="365" t="s">
        <v>32</v>
      </c>
      <c r="AF388" s="424" t="s">
        <v>37</v>
      </c>
      <c r="AG388" s="204" t="s">
        <v>1322</v>
      </c>
    </row>
    <row r="389" spans="1:33" ht="98.25" customHeight="1" x14ac:dyDescent="0.25">
      <c r="A389" s="522"/>
      <c r="B389" s="522" t="s">
        <v>1323</v>
      </c>
      <c r="C389" s="523" t="s">
        <v>1324</v>
      </c>
      <c r="D389" s="301" t="s">
        <v>1325</v>
      </c>
      <c r="E389" s="301" t="s">
        <v>162</v>
      </c>
      <c r="F389" s="300"/>
      <c r="G389" s="301" t="s">
        <v>97</v>
      </c>
      <c r="H389" s="302"/>
      <c r="I389" s="303">
        <v>3</v>
      </c>
      <c r="J389" s="627" t="s">
        <v>173</v>
      </c>
      <c r="K389" s="303" t="s">
        <v>1070</v>
      </c>
      <c r="L389" s="627" t="s">
        <v>71</v>
      </c>
      <c r="M389" s="305"/>
      <c r="N389" s="515"/>
      <c r="O389" s="513">
        <v>18</v>
      </c>
      <c r="P389" s="460"/>
      <c r="Q389" s="520">
        <v>1</v>
      </c>
      <c r="R389" s="519" t="s">
        <v>31</v>
      </c>
      <c r="S389" s="658" t="s">
        <v>32</v>
      </c>
      <c r="T389" s="658" t="s">
        <v>34</v>
      </c>
      <c r="U389" s="437">
        <v>1</v>
      </c>
      <c r="V389" s="438" t="s">
        <v>33</v>
      </c>
      <c r="W389" s="658" t="s">
        <v>1326</v>
      </c>
      <c r="X389" s="657" t="s">
        <v>1327</v>
      </c>
      <c r="Y389" s="520">
        <v>1</v>
      </c>
      <c r="Z389" s="519" t="s">
        <v>33</v>
      </c>
      <c r="AA389" s="519" t="s">
        <v>32</v>
      </c>
      <c r="AB389" s="519" t="s">
        <v>34</v>
      </c>
      <c r="AC389" s="437">
        <v>1</v>
      </c>
      <c r="AD389" s="438" t="s">
        <v>33</v>
      </c>
      <c r="AE389" s="438" t="s">
        <v>32</v>
      </c>
      <c r="AF389" s="463" t="s">
        <v>34</v>
      </c>
      <c r="AG389" s="204" t="s">
        <v>1328</v>
      </c>
    </row>
    <row r="390" spans="1:33" ht="19.5" customHeight="1" x14ac:dyDescent="0.25">
      <c r="A390" s="494"/>
      <c r="B390" s="494"/>
      <c r="C390" s="495" t="s">
        <v>466</v>
      </c>
      <c r="D390" s="496"/>
      <c r="E390" s="496"/>
      <c r="F390" s="496"/>
      <c r="G390" s="497"/>
      <c r="H390" s="498"/>
      <c r="I390" s="499"/>
      <c r="J390" s="498"/>
      <c r="K390" s="499"/>
      <c r="L390" s="498"/>
      <c r="M390" s="500"/>
      <c r="N390" s="501"/>
      <c r="O390" s="503"/>
      <c r="P390" s="503"/>
      <c r="Q390" s="505"/>
      <c r="R390" s="503"/>
      <c r="S390" s="503"/>
      <c r="T390" s="503"/>
      <c r="U390" s="550"/>
      <c r="V390" s="551"/>
      <c r="W390" s="551"/>
      <c r="X390" s="521"/>
      <c r="Y390" s="550"/>
      <c r="Z390" s="551"/>
      <c r="AA390" s="551"/>
      <c r="AB390" s="551"/>
      <c r="AC390" s="552"/>
      <c r="AD390" s="551"/>
      <c r="AE390" s="551"/>
      <c r="AF390" s="551"/>
      <c r="AG390" s="553"/>
    </row>
    <row r="391" spans="1:33" ht="45" customHeight="1" x14ac:dyDescent="0.25">
      <c r="A391" s="203"/>
      <c r="B391" s="203" t="s">
        <v>1329</v>
      </c>
      <c r="C391" s="204" t="s">
        <v>1330</v>
      </c>
      <c r="D391" s="301" t="s">
        <v>1331</v>
      </c>
      <c r="E391" s="301" t="s">
        <v>162</v>
      </c>
      <c r="F391" s="300"/>
      <c r="G391" s="301" t="s">
        <v>97</v>
      </c>
      <c r="H391" s="302"/>
      <c r="I391" s="303">
        <v>1</v>
      </c>
      <c r="J391" s="601" t="s">
        <v>195</v>
      </c>
      <c r="K391" s="303" t="s">
        <v>1332</v>
      </c>
      <c r="L391" s="601" t="s">
        <v>71</v>
      </c>
      <c r="M391" s="305"/>
      <c r="N391" s="636">
        <v>12</v>
      </c>
      <c r="O391" s="306">
        <v>12</v>
      </c>
      <c r="P391" s="533"/>
      <c r="Q391" s="520">
        <v>1</v>
      </c>
      <c r="R391" s="519" t="s">
        <v>31</v>
      </c>
      <c r="S391" s="519" t="s">
        <v>32</v>
      </c>
      <c r="T391" s="519" t="s">
        <v>39</v>
      </c>
      <c r="U391" s="364">
        <v>1</v>
      </c>
      <c r="V391" s="365" t="s">
        <v>33</v>
      </c>
      <c r="W391" s="365" t="s">
        <v>32</v>
      </c>
      <c r="X391" s="463" t="s">
        <v>37</v>
      </c>
      <c r="Y391" s="520">
        <v>1</v>
      </c>
      <c r="Z391" s="519" t="s">
        <v>33</v>
      </c>
      <c r="AA391" s="519" t="s">
        <v>32</v>
      </c>
      <c r="AB391" s="519" t="s">
        <v>37</v>
      </c>
      <c r="AC391" s="437">
        <v>1</v>
      </c>
      <c r="AD391" s="438" t="s">
        <v>33</v>
      </c>
      <c r="AE391" s="438" t="s">
        <v>112</v>
      </c>
      <c r="AF391" s="463" t="s">
        <v>37</v>
      </c>
      <c r="AG391" s="204" t="s">
        <v>1333</v>
      </c>
    </row>
    <row r="392" spans="1:33" ht="19.5" customHeight="1" x14ac:dyDescent="0.25">
      <c r="A392" s="494" t="s">
        <v>1334</v>
      </c>
      <c r="B392" s="494" t="s">
        <v>1335</v>
      </c>
      <c r="C392" s="495" t="s">
        <v>471</v>
      </c>
      <c r="D392" s="496"/>
      <c r="E392" s="496" t="s">
        <v>42</v>
      </c>
      <c r="F392" s="496"/>
      <c r="G392" s="497"/>
      <c r="H392" s="498"/>
      <c r="I392" s="499">
        <f>SUM(I393:I396)</f>
        <v>10</v>
      </c>
      <c r="J392" s="498">
        <f>SUM(J393:J396)</f>
        <v>10</v>
      </c>
      <c r="K392" s="499"/>
      <c r="L392" s="498"/>
      <c r="M392" s="500"/>
      <c r="N392" s="501"/>
      <c r="O392" s="503"/>
      <c r="P392" s="503"/>
      <c r="Q392" s="505"/>
      <c r="R392" s="503"/>
      <c r="S392" s="503"/>
      <c r="T392" s="503"/>
      <c r="U392" s="550"/>
      <c r="V392" s="551"/>
      <c r="W392" s="551"/>
      <c r="X392" s="551"/>
      <c r="Y392" s="552"/>
      <c r="Z392" s="551"/>
      <c r="AA392" s="551"/>
      <c r="AB392" s="551"/>
      <c r="AC392" s="552"/>
      <c r="AD392" s="551"/>
      <c r="AE392" s="551"/>
      <c r="AF392" s="551"/>
      <c r="AG392" s="553"/>
    </row>
    <row r="393" spans="1:33" ht="75" customHeight="1" x14ac:dyDescent="0.25">
      <c r="A393" s="203"/>
      <c r="B393" s="203" t="s">
        <v>1336</v>
      </c>
      <c r="C393" s="539" t="s">
        <v>1337</v>
      </c>
      <c r="D393" s="301" t="s">
        <v>1338</v>
      </c>
      <c r="E393" s="301" t="s">
        <v>162</v>
      </c>
      <c r="F393" s="300"/>
      <c r="G393" s="301" t="s">
        <v>97</v>
      </c>
      <c r="H393" s="302"/>
      <c r="I393" s="524">
        <v>3</v>
      </c>
      <c r="J393" s="524">
        <v>3</v>
      </c>
      <c r="K393" s="514" t="s">
        <v>92</v>
      </c>
      <c r="L393" s="524" t="str">
        <f>"06"</f>
        <v>06</v>
      </c>
      <c r="M393" s="246"/>
      <c r="N393" s="527">
        <v>15</v>
      </c>
      <c r="O393" s="532">
        <v>15</v>
      </c>
      <c r="P393" s="99"/>
      <c r="Q393" s="520" t="s">
        <v>87</v>
      </c>
      <c r="R393" s="519" t="s">
        <v>88</v>
      </c>
      <c r="S393" s="519" t="s">
        <v>32</v>
      </c>
      <c r="T393" s="519" t="s">
        <v>1339</v>
      </c>
      <c r="U393" s="364">
        <v>1</v>
      </c>
      <c r="V393" s="365" t="s">
        <v>33</v>
      </c>
      <c r="W393" s="365" t="s">
        <v>32</v>
      </c>
      <c r="X393" s="463" t="s">
        <v>37</v>
      </c>
      <c r="Y393" s="520">
        <v>1</v>
      </c>
      <c r="Z393" s="519" t="s">
        <v>33</v>
      </c>
      <c r="AA393" s="519" t="s">
        <v>32</v>
      </c>
      <c r="AB393" s="519" t="s">
        <v>37</v>
      </c>
      <c r="AC393" s="437">
        <v>1</v>
      </c>
      <c r="AD393" s="438" t="s">
        <v>33</v>
      </c>
      <c r="AE393" s="438" t="s">
        <v>32</v>
      </c>
      <c r="AF393" s="463" t="s">
        <v>37</v>
      </c>
      <c r="AG393" s="204" t="s">
        <v>1340</v>
      </c>
    </row>
    <row r="394" spans="1:33" ht="98.25" customHeight="1" x14ac:dyDescent="0.25">
      <c r="A394" s="203"/>
      <c r="B394" s="203" t="s">
        <v>1341</v>
      </c>
      <c r="C394" s="539" t="s">
        <v>1342</v>
      </c>
      <c r="D394" s="524" t="s">
        <v>1343</v>
      </c>
      <c r="E394" s="524" t="s">
        <v>162</v>
      </c>
      <c r="F394" s="244"/>
      <c r="G394" s="524" t="s">
        <v>97</v>
      </c>
      <c r="H394" s="525"/>
      <c r="I394" s="524">
        <v>3</v>
      </c>
      <c r="J394" s="524">
        <v>3</v>
      </c>
      <c r="K394" s="514" t="s">
        <v>92</v>
      </c>
      <c r="L394" s="524" t="str">
        <f>"06"</f>
        <v>06</v>
      </c>
      <c r="M394" s="246"/>
      <c r="N394" s="527"/>
      <c r="O394" s="532">
        <v>24</v>
      </c>
      <c r="P394" s="99"/>
      <c r="Q394" s="534">
        <v>1</v>
      </c>
      <c r="R394" s="519" t="s">
        <v>31</v>
      </c>
      <c r="S394" s="519" t="s">
        <v>32</v>
      </c>
      <c r="T394" s="519" t="s">
        <v>1344</v>
      </c>
      <c r="U394" s="364">
        <v>1</v>
      </c>
      <c r="V394" s="365" t="s">
        <v>33</v>
      </c>
      <c r="W394" s="365" t="s">
        <v>32</v>
      </c>
      <c r="X394" s="424" t="s">
        <v>37</v>
      </c>
      <c r="Y394" s="534">
        <v>1</v>
      </c>
      <c r="Z394" s="519" t="s">
        <v>33</v>
      </c>
      <c r="AA394" s="519" t="s">
        <v>32</v>
      </c>
      <c r="AB394" s="519" t="s">
        <v>37</v>
      </c>
      <c r="AC394" s="364">
        <v>1</v>
      </c>
      <c r="AD394" s="365" t="s">
        <v>33</v>
      </c>
      <c r="AE394" s="365" t="s">
        <v>32</v>
      </c>
      <c r="AF394" s="424" t="s">
        <v>37</v>
      </c>
      <c r="AG394" s="204" t="s">
        <v>1345</v>
      </c>
    </row>
    <row r="395" spans="1:33" ht="96.75" customHeight="1" x14ac:dyDescent="0.25">
      <c r="A395" s="309"/>
      <c r="B395" s="309" t="s">
        <v>1346</v>
      </c>
      <c r="C395" s="310" t="s">
        <v>1347</v>
      </c>
      <c r="D395" s="270" t="s">
        <v>1348</v>
      </c>
      <c r="E395" s="270" t="s">
        <v>162</v>
      </c>
      <c r="F395" s="244"/>
      <c r="G395" s="524" t="s">
        <v>97</v>
      </c>
      <c r="H395" s="525"/>
      <c r="I395" s="524">
        <v>2</v>
      </c>
      <c r="J395" s="524">
        <v>2</v>
      </c>
      <c r="K395" s="514" t="s">
        <v>99</v>
      </c>
      <c r="L395" s="524" t="str">
        <f>"09"</f>
        <v>09</v>
      </c>
      <c r="M395" s="246"/>
      <c r="N395" s="527" t="s">
        <v>24</v>
      </c>
      <c r="O395" s="514" t="s">
        <v>1349</v>
      </c>
      <c r="P395" s="460"/>
      <c r="Q395" s="520">
        <v>1</v>
      </c>
      <c r="R395" s="519" t="s">
        <v>31</v>
      </c>
      <c r="S395" s="519" t="s">
        <v>32</v>
      </c>
      <c r="T395" s="519"/>
      <c r="U395" s="437">
        <v>1</v>
      </c>
      <c r="V395" s="438" t="s">
        <v>33</v>
      </c>
      <c r="W395" s="438" t="s">
        <v>1350</v>
      </c>
      <c r="X395" s="463"/>
      <c r="Y395" s="520">
        <v>1</v>
      </c>
      <c r="Z395" s="519" t="s">
        <v>33</v>
      </c>
      <c r="AA395" s="519"/>
      <c r="AB395" s="519" t="s">
        <v>1350</v>
      </c>
      <c r="AC395" s="437">
        <v>1</v>
      </c>
      <c r="AD395" s="438" t="s">
        <v>33</v>
      </c>
      <c r="AE395" s="463" t="s">
        <v>1350</v>
      </c>
      <c r="AF395" s="463"/>
      <c r="AG395" s="204" t="s">
        <v>1351</v>
      </c>
    </row>
    <row r="396" spans="1:33" ht="84.75" customHeight="1" x14ac:dyDescent="0.25">
      <c r="A396" s="514" t="s">
        <v>51</v>
      </c>
      <c r="B396" s="203" t="s">
        <v>1352</v>
      </c>
      <c r="C396" s="511" t="s">
        <v>1353</v>
      </c>
      <c r="D396" s="678" t="s">
        <v>1354</v>
      </c>
      <c r="E396" s="603" t="s">
        <v>162</v>
      </c>
      <c r="F396" s="679" t="s">
        <v>1355</v>
      </c>
      <c r="G396" s="301" t="s">
        <v>56</v>
      </c>
      <c r="H396" s="512"/>
      <c r="I396" s="301">
        <v>2</v>
      </c>
      <c r="J396" s="301">
        <v>2</v>
      </c>
      <c r="K396" s="514" t="s">
        <v>1356</v>
      </c>
      <c r="L396" s="325">
        <v>71</v>
      </c>
      <c r="M396" s="542"/>
      <c r="N396" s="680">
        <v>6</v>
      </c>
      <c r="O396" s="514">
        <v>18</v>
      </c>
      <c r="P396" s="514"/>
      <c r="Q396" s="520">
        <v>1</v>
      </c>
      <c r="R396" s="519" t="s">
        <v>33</v>
      </c>
      <c r="S396" s="519" t="s">
        <v>1357</v>
      </c>
      <c r="T396" s="519" t="s">
        <v>1358</v>
      </c>
      <c r="U396" s="843" t="s">
        <v>1359</v>
      </c>
      <c r="V396" s="844"/>
      <c r="W396" s="844"/>
      <c r="X396" s="844"/>
      <c r="Y396" s="844"/>
      <c r="Z396" s="844"/>
      <c r="AA396" s="844"/>
      <c r="AB396" s="844"/>
      <c r="AC396" s="844"/>
      <c r="AD396" s="844"/>
      <c r="AE396" s="844"/>
      <c r="AF396" s="845"/>
      <c r="AG396" s="204" t="s">
        <v>1360</v>
      </c>
    </row>
    <row r="397" spans="1:33" ht="41.25" customHeight="1" x14ac:dyDescent="0.25">
      <c r="A397" s="681"/>
      <c r="B397" s="681"/>
      <c r="C397" s="487" t="s">
        <v>1361</v>
      </c>
      <c r="D397" s="343"/>
      <c r="E397" s="488"/>
      <c r="F397" s="341"/>
      <c r="G397" s="343"/>
      <c r="H397" s="489"/>
      <c r="I397" s="341">
        <f>+I400</f>
        <v>6</v>
      </c>
      <c r="J397" s="341">
        <f>+J400</f>
        <v>6</v>
      </c>
      <c r="K397" s="341"/>
      <c r="L397" s="341"/>
      <c r="M397" s="490"/>
      <c r="N397" s="491"/>
      <c r="O397" s="492"/>
      <c r="P397" s="492"/>
      <c r="Q397" s="428"/>
      <c r="R397" s="345"/>
      <c r="S397" s="345"/>
      <c r="T397" s="345"/>
      <c r="U397" s="429"/>
      <c r="V397" s="345"/>
      <c r="W397" s="345"/>
      <c r="X397" s="345"/>
      <c r="Y397" s="429"/>
      <c r="Z397" s="345"/>
      <c r="AA397" s="345"/>
      <c r="AB397" s="345"/>
      <c r="AC397" s="429"/>
      <c r="AD397" s="345"/>
      <c r="AE397" s="345"/>
      <c r="AF397" s="345"/>
      <c r="AG397" s="493"/>
    </row>
    <row r="398" spans="1:33" s="2" customFormat="1" ht="34.5" customHeight="1" x14ac:dyDescent="0.3">
      <c r="A398" s="471" t="s">
        <v>1362</v>
      </c>
      <c r="B398" s="471" t="s">
        <v>1363</v>
      </c>
      <c r="C398" s="472" t="s">
        <v>1364</v>
      </c>
      <c r="D398" s="473"/>
      <c r="E398" s="471"/>
      <c r="F398" s="471"/>
      <c r="G398" s="473"/>
      <c r="H398" s="471"/>
      <c r="I398" s="471"/>
      <c r="J398" s="471"/>
      <c r="K398" s="471"/>
      <c r="L398" s="471"/>
      <c r="M398" s="474"/>
      <c r="N398" s="475"/>
      <c r="O398" s="471"/>
      <c r="P398" s="471"/>
      <c r="Q398" s="476"/>
      <c r="R398" s="471"/>
      <c r="S398" s="471"/>
      <c r="T398" s="471"/>
      <c r="U398" s="471"/>
      <c r="V398" s="471"/>
      <c r="W398" s="471"/>
      <c r="X398" s="471"/>
      <c r="Y398" s="471"/>
      <c r="Z398" s="471"/>
      <c r="AA398" s="471"/>
      <c r="AB398" s="471"/>
      <c r="AC398" s="471"/>
      <c r="AD398" s="471"/>
      <c r="AE398" s="471"/>
      <c r="AF398" s="471"/>
      <c r="AG398" s="477"/>
    </row>
    <row r="399" spans="1:33" s="2" customFormat="1" ht="28.5" customHeight="1" x14ac:dyDescent="0.3">
      <c r="A399" s="471" t="s">
        <v>1365</v>
      </c>
      <c r="B399" s="471" t="s">
        <v>1366</v>
      </c>
      <c r="C399" s="472" t="s">
        <v>1367</v>
      </c>
      <c r="D399" s="473" t="s">
        <v>1368</v>
      </c>
      <c r="E399" s="471" t="s">
        <v>25</v>
      </c>
      <c r="F399" s="471"/>
      <c r="G399" s="473"/>
      <c r="H399" s="471"/>
      <c r="I399" s="471">
        <f>+I400+I404+I$431+I$386</f>
        <v>30</v>
      </c>
      <c r="J399" s="471">
        <f>+J400+J404+J$431+J$386</f>
        <v>30</v>
      </c>
      <c r="K399" s="471"/>
      <c r="L399" s="471"/>
      <c r="M399" s="474"/>
      <c r="N399" s="475"/>
      <c r="O399" s="471"/>
      <c r="P399" s="471"/>
      <c r="Q399" s="536"/>
      <c r="R399" s="537"/>
      <c r="S399" s="537"/>
      <c r="T399" s="537"/>
      <c r="U399" s="537"/>
      <c r="V399" s="537"/>
      <c r="W399" s="537"/>
      <c r="X399" s="537"/>
      <c r="Y399" s="537"/>
      <c r="Z399" s="537"/>
      <c r="AA399" s="537"/>
      <c r="AB399" s="537"/>
      <c r="AC399" s="537"/>
      <c r="AD399" s="537"/>
      <c r="AE399" s="537"/>
      <c r="AF399" s="537"/>
      <c r="AG399" s="538"/>
    </row>
    <row r="400" spans="1:33" ht="19.5" customHeight="1" x14ac:dyDescent="0.25">
      <c r="A400" s="494" t="s">
        <v>1369</v>
      </c>
      <c r="B400" s="494" t="s">
        <v>1370</v>
      </c>
      <c r="C400" s="495" t="s">
        <v>1371</v>
      </c>
      <c r="D400" s="496"/>
      <c r="E400" s="496" t="s">
        <v>527</v>
      </c>
      <c r="F400" s="496"/>
      <c r="G400" s="497"/>
      <c r="H400" s="498"/>
      <c r="I400" s="499">
        <f>+I401+I402</f>
        <v>6</v>
      </c>
      <c r="J400" s="499">
        <f>+J401+J402</f>
        <v>6</v>
      </c>
      <c r="K400" s="499"/>
      <c r="L400" s="498"/>
      <c r="M400" s="500"/>
      <c r="N400" s="501"/>
      <c r="O400" s="503"/>
      <c r="P400" s="503"/>
      <c r="Q400" s="505"/>
      <c r="R400" s="503"/>
      <c r="S400" s="503"/>
      <c r="T400" s="503"/>
      <c r="U400" s="550"/>
      <c r="V400" s="551"/>
      <c r="W400" s="551"/>
      <c r="X400" s="551"/>
      <c r="Y400" s="552"/>
      <c r="Z400" s="551"/>
      <c r="AA400" s="551"/>
      <c r="AB400" s="551"/>
      <c r="AC400" s="552"/>
      <c r="AD400" s="551"/>
      <c r="AE400" s="551"/>
      <c r="AF400" s="551"/>
      <c r="AG400" s="553"/>
    </row>
    <row r="401" spans="1:33" ht="130.5" customHeight="1" x14ac:dyDescent="0.25">
      <c r="A401" s="203"/>
      <c r="B401" s="203" t="s">
        <v>1372</v>
      </c>
      <c r="C401" s="539" t="s">
        <v>1373</v>
      </c>
      <c r="D401" s="301" t="s">
        <v>1374</v>
      </c>
      <c r="E401" s="301" t="s">
        <v>52</v>
      </c>
      <c r="F401" s="301" t="s">
        <v>1375</v>
      </c>
      <c r="G401" s="303" t="s">
        <v>97</v>
      </c>
      <c r="H401" s="302"/>
      <c r="I401" s="301">
        <v>3</v>
      </c>
      <c r="J401" s="627" t="s">
        <v>173</v>
      </c>
      <c r="K401" s="301" t="s">
        <v>57</v>
      </c>
      <c r="L401" s="627" t="s">
        <v>1106</v>
      </c>
      <c r="M401" s="325"/>
      <c r="N401" s="515"/>
      <c r="O401" s="513">
        <v>18</v>
      </c>
      <c r="P401" s="99"/>
      <c r="Q401" s="534">
        <v>1</v>
      </c>
      <c r="R401" s="519" t="s">
        <v>31</v>
      </c>
      <c r="S401" s="519" t="s">
        <v>32</v>
      </c>
      <c r="T401" s="519" t="s">
        <v>34</v>
      </c>
      <c r="U401" s="364">
        <v>1</v>
      </c>
      <c r="V401" s="365" t="s">
        <v>33</v>
      </c>
      <c r="W401" s="365" t="s">
        <v>32</v>
      </c>
      <c r="X401" s="424" t="s">
        <v>34</v>
      </c>
      <c r="Y401" s="534">
        <v>1</v>
      </c>
      <c r="Z401" s="519" t="s">
        <v>33</v>
      </c>
      <c r="AA401" s="519" t="s">
        <v>32</v>
      </c>
      <c r="AB401" s="519" t="s">
        <v>37</v>
      </c>
      <c r="AC401" s="364">
        <v>1</v>
      </c>
      <c r="AD401" s="365" t="s">
        <v>33</v>
      </c>
      <c r="AE401" s="365" t="s">
        <v>32</v>
      </c>
      <c r="AF401" s="424" t="s">
        <v>37</v>
      </c>
      <c r="AG401" s="204" t="s">
        <v>1376</v>
      </c>
    </row>
    <row r="402" spans="1:33" ht="26.4" x14ac:dyDescent="0.25">
      <c r="A402" s="522"/>
      <c r="B402" s="522" t="s">
        <v>1377</v>
      </c>
      <c r="C402" s="523" t="s">
        <v>1378</v>
      </c>
      <c r="D402" s="301" t="s">
        <v>1379</v>
      </c>
      <c r="E402" s="301" t="s">
        <v>52</v>
      </c>
      <c r="G402" s="303" t="s">
        <v>97</v>
      </c>
      <c r="H402" s="302"/>
      <c r="I402" s="301">
        <v>3</v>
      </c>
      <c r="J402" s="627" t="s">
        <v>173</v>
      </c>
      <c r="K402" s="514" t="s">
        <v>57</v>
      </c>
      <c r="L402" s="627" t="s">
        <v>1106</v>
      </c>
      <c r="M402" s="325"/>
      <c r="N402" s="515"/>
      <c r="O402" s="513">
        <v>24</v>
      </c>
      <c r="P402" s="460"/>
      <c r="Q402" s="520">
        <v>1</v>
      </c>
      <c r="R402" s="519" t="s">
        <v>31</v>
      </c>
      <c r="S402" s="519" t="s">
        <v>32</v>
      </c>
      <c r="T402" s="519" t="s">
        <v>37</v>
      </c>
      <c r="U402" s="437">
        <v>1</v>
      </c>
      <c r="V402" s="438" t="s">
        <v>33</v>
      </c>
      <c r="W402" s="438" t="s">
        <v>32</v>
      </c>
      <c r="X402" s="463" t="s">
        <v>37</v>
      </c>
      <c r="Y402" s="520">
        <v>1</v>
      </c>
      <c r="Z402" s="519" t="s">
        <v>33</v>
      </c>
      <c r="AA402" s="519" t="s">
        <v>32</v>
      </c>
      <c r="AB402" s="519" t="s">
        <v>37</v>
      </c>
      <c r="AC402" s="437">
        <v>1</v>
      </c>
      <c r="AD402" s="438" t="s">
        <v>33</v>
      </c>
      <c r="AE402" s="438" t="s">
        <v>32</v>
      </c>
      <c r="AF402" s="463" t="s">
        <v>37</v>
      </c>
      <c r="AG402" s="204"/>
    </row>
    <row r="403" spans="1:33" ht="19.5" customHeight="1" x14ac:dyDescent="0.25">
      <c r="A403" s="494"/>
      <c r="B403" s="494"/>
      <c r="C403" s="495" t="s">
        <v>1380</v>
      </c>
      <c r="D403" s="496"/>
      <c r="E403" s="496"/>
      <c r="F403" s="496"/>
      <c r="G403" s="496"/>
      <c r="H403" s="498"/>
      <c r="I403" s="499"/>
      <c r="J403" s="498"/>
      <c r="K403" s="499"/>
      <c r="L403" s="498"/>
      <c r="M403" s="500"/>
      <c r="N403" s="501"/>
      <c r="O403" s="503"/>
      <c r="P403" s="503"/>
      <c r="Q403" s="505"/>
      <c r="R403" s="503"/>
      <c r="S403" s="503"/>
      <c r="T403" s="503"/>
      <c r="U403" s="550"/>
      <c r="V403" s="507"/>
      <c r="W403" s="507"/>
      <c r="X403" s="521"/>
      <c r="Y403" s="550"/>
      <c r="Z403" s="551"/>
      <c r="AA403" s="551"/>
      <c r="AB403" s="551"/>
      <c r="AC403" s="552"/>
      <c r="AD403" s="551"/>
      <c r="AE403" s="551"/>
      <c r="AF403" s="551"/>
      <c r="AG403" s="553"/>
    </row>
    <row r="404" spans="1:33" ht="26.4" x14ac:dyDescent="0.25">
      <c r="A404" s="203"/>
      <c r="B404" s="203" t="s">
        <v>1381</v>
      </c>
      <c r="C404" s="204" t="s">
        <v>1382</v>
      </c>
      <c r="D404" s="301" t="s">
        <v>1383</v>
      </c>
      <c r="E404" s="301" t="s">
        <v>52</v>
      </c>
      <c r="F404" s="300"/>
      <c r="G404" s="301" t="s">
        <v>97</v>
      </c>
      <c r="H404" s="302"/>
      <c r="I404" s="301">
        <v>1</v>
      </c>
      <c r="J404" s="627" t="s">
        <v>195</v>
      </c>
      <c r="K404" s="514" t="s">
        <v>57</v>
      </c>
      <c r="L404" s="627" t="s">
        <v>1106</v>
      </c>
      <c r="M404" s="325"/>
      <c r="N404" s="631"/>
      <c r="O404" s="532">
        <v>18</v>
      </c>
      <c r="P404" s="99"/>
      <c r="Q404" s="534">
        <v>1</v>
      </c>
      <c r="R404" s="519" t="s">
        <v>31</v>
      </c>
      <c r="S404" s="519" t="s">
        <v>32</v>
      </c>
      <c r="T404" s="519" t="s">
        <v>34</v>
      </c>
      <c r="U404" s="364">
        <v>1</v>
      </c>
      <c r="V404" s="365" t="s">
        <v>33</v>
      </c>
      <c r="W404" s="365" t="s">
        <v>32</v>
      </c>
      <c r="X404" s="424" t="s">
        <v>34</v>
      </c>
      <c r="Y404" s="534">
        <v>1</v>
      </c>
      <c r="Z404" s="519" t="s">
        <v>33</v>
      </c>
      <c r="AA404" s="519" t="s">
        <v>32</v>
      </c>
      <c r="AB404" s="519" t="s">
        <v>37</v>
      </c>
      <c r="AC404" s="364">
        <v>1</v>
      </c>
      <c r="AD404" s="365" t="s">
        <v>33</v>
      </c>
      <c r="AE404" s="365" t="s">
        <v>32</v>
      </c>
      <c r="AF404" s="424" t="s">
        <v>37</v>
      </c>
      <c r="AG404" s="204" t="s">
        <v>1384</v>
      </c>
    </row>
    <row r="405" spans="1:33" s="2" customFormat="1" ht="34.5" customHeight="1" x14ac:dyDescent="0.3">
      <c r="A405" s="471" t="s">
        <v>1385</v>
      </c>
      <c r="B405" s="471" t="s">
        <v>1386</v>
      </c>
      <c r="C405" s="472" t="s">
        <v>1387</v>
      </c>
      <c r="D405" s="473"/>
      <c r="E405" s="471"/>
      <c r="F405" s="471"/>
      <c r="G405" s="473"/>
      <c r="H405" s="471"/>
      <c r="I405" s="471">
        <f>+I$431+I$386+I407+I412</f>
        <v>30</v>
      </c>
      <c r="J405" s="471">
        <f>+J$431+J$386+J407+J412</f>
        <v>30</v>
      </c>
      <c r="K405" s="471"/>
      <c r="L405" s="471"/>
      <c r="M405" s="474"/>
      <c r="N405" s="475"/>
      <c r="O405" s="471"/>
      <c r="P405" s="471"/>
      <c r="Q405" s="476"/>
      <c r="R405" s="471"/>
      <c r="S405" s="471"/>
      <c r="T405" s="471"/>
      <c r="U405" s="471"/>
      <c r="V405" s="471"/>
      <c r="W405" s="471"/>
      <c r="X405" s="471"/>
      <c r="Y405" s="471"/>
      <c r="Z405" s="471"/>
      <c r="AA405" s="471"/>
      <c r="AB405" s="471"/>
      <c r="AC405" s="471"/>
      <c r="AD405" s="471"/>
      <c r="AE405" s="471"/>
      <c r="AF405" s="471"/>
      <c r="AG405" s="477"/>
    </row>
    <row r="406" spans="1:33" ht="31.5" customHeight="1" x14ac:dyDescent="0.25">
      <c r="A406" s="682" t="s">
        <v>1388</v>
      </c>
      <c r="B406" s="682" t="s">
        <v>1389</v>
      </c>
      <c r="C406" s="683" t="s">
        <v>1390</v>
      </c>
      <c r="D406" s="684" t="s">
        <v>1391</v>
      </c>
      <c r="E406" s="685" t="s">
        <v>25</v>
      </c>
      <c r="F406" s="685"/>
      <c r="G406" s="684"/>
      <c r="H406" s="685"/>
      <c r="I406" s="685"/>
      <c r="J406" s="685"/>
      <c r="K406" s="685"/>
      <c r="L406" s="685"/>
      <c r="M406" s="434"/>
      <c r="N406" s="686"/>
      <c r="O406" s="687"/>
      <c r="P406" s="687"/>
      <c r="Q406" s="433"/>
      <c r="R406" s="434"/>
      <c r="S406" s="434"/>
      <c r="T406" s="434"/>
      <c r="U406" s="435"/>
      <c r="V406" s="434"/>
      <c r="W406" s="434"/>
      <c r="X406" s="434"/>
      <c r="Y406" s="435"/>
      <c r="Z406" s="434"/>
      <c r="AA406" s="434"/>
      <c r="AB406" s="434"/>
      <c r="AC406" s="435"/>
      <c r="AD406" s="434"/>
      <c r="AE406" s="434"/>
      <c r="AF406" s="434"/>
      <c r="AG406" s="204"/>
    </row>
    <row r="407" spans="1:33" ht="19.5" customHeight="1" x14ac:dyDescent="0.25">
      <c r="A407" s="494" t="s">
        <v>1392</v>
      </c>
      <c r="B407" s="494" t="s">
        <v>1393</v>
      </c>
      <c r="C407" s="495" t="s">
        <v>488</v>
      </c>
      <c r="D407" s="496"/>
      <c r="E407" s="496" t="s">
        <v>527</v>
      </c>
      <c r="F407" s="496"/>
      <c r="G407" s="497"/>
      <c r="H407" s="498"/>
      <c r="I407" s="499">
        <f>+I408+I409+I410</f>
        <v>6</v>
      </c>
      <c r="J407" s="499">
        <f>+J408+J409+J410</f>
        <v>6</v>
      </c>
      <c r="K407" s="499"/>
      <c r="L407" s="498"/>
      <c r="M407" s="500"/>
      <c r="N407" s="501"/>
      <c r="O407" s="503"/>
      <c r="P407" s="503"/>
      <c r="Q407" s="505"/>
      <c r="R407" s="503"/>
      <c r="S407" s="503"/>
      <c r="T407" s="503"/>
      <c r="U407" s="550"/>
      <c r="V407" s="551"/>
      <c r="W407" s="551"/>
      <c r="X407" s="551"/>
      <c r="Y407" s="552"/>
      <c r="Z407" s="551"/>
      <c r="AA407" s="551"/>
      <c r="AB407" s="551"/>
      <c r="AC407" s="552"/>
      <c r="AD407" s="551"/>
      <c r="AE407" s="551"/>
      <c r="AF407" s="551"/>
      <c r="AG407" s="553"/>
    </row>
    <row r="408" spans="1:33" ht="128.25" customHeight="1" x14ac:dyDescent="0.25">
      <c r="A408" s="203"/>
      <c r="B408" s="203" t="s">
        <v>1394</v>
      </c>
      <c r="C408" s="539" t="s">
        <v>1395</v>
      </c>
      <c r="D408" s="530" t="s">
        <v>1396</v>
      </c>
      <c r="E408" s="301" t="s">
        <v>52</v>
      </c>
      <c r="F408" s="531"/>
      <c r="G408" s="530" t="s">
        <v>97</v>
      </c>
      <c r="H408" s="525"/>
      <c r="I408" s="301">
        <v>2</v>
      </c>
      <c r="J408" s="601" t="s">
        <v>174</v>
      </c>
      <c r="K408" s="514" t="s">
        <v>63</v>
      </c>
      <c r="L408" s="601" t="s">
        <v>84</v>
      </c>
      <c r="M408" s="325"/>
      <c r="N408" s="636"/>
      <c r="O408" s="306">
        <v>12</v>
      </c>
      <c r="P408" s="533"/>
      <c r="Q408" s="520">
        <v>1</v>
      </c>
      <c r="R408" s="519" t="s">
        <v>31</v>
      </c>
      <c r="S408" s="519" t="s">
        <v>36</v>
      </c>
      <c r="T408" s="519"/>
      <c r="U408" s="364">
        <v>1</v>
      </c>
      <c r="V408" s="365" t="s">
        <v>33</v>
      </c>
      <c r="W408" s="365" t="s">
        <v>32</v>
      </c>
      <c r="X408" s="463" t="s">
        <v>1397</v>
      </c>
      <c r="Y408" s="520">
        <v>1</v>
      </c>
      <c r="Z408" s="519" t="s">
        <v>33</v>
      </c>
      <c r="AA408" s="519" t="s">
        <v>32</v>
      </c>
      <c r="AB408" s="519" t="s">
        <v>1397</v>
      </c>
      <c r="AC408" s="437">
        <v>1</v>
      </c>
      <c r="AD408" s="438" t="s">
        <v>33</v>
      </c>
      <c r="AE408" s="438" t="s">
        <v>32</v>
      </c>
      <c r="AF408" s="463" t="s">
        <v>1397</v>
      </c>
      <c r="AG408" s="204" t="s">
        <v>1398</v>
      </c>
    </row>
    <row r="409" spans="1:33" ht="128.25" customHeight="1" x14ac:dyDescent="0.25">
      <c r="A409" s="203"/>
      <c r="B409" s="203" t="s">
        <v>1399</v>
      </c>
      <c r="C409" s="539" t="s">
        <v>1400</v>
      </c>
      <c r="D409" s="530" t="s">
        <v>1401</v>
      </c>
      <c r="E409" s="301" t="s">
        <v>52</v>
      </c>
      <c r="F409" s="531"/>
      <c r="G409" s="530" t="s">
        <v>97</v>
      </c>
      <c r="H409" s="525"/>
      <c r="I409" s="301">
        <v>2</v>
      </c>
      <c r="J409" s="601" t="s">
        <v>174</v>
      </c>
      <c r="K409" s="514" t="s">
        <v>904</v>
      </c>
      <c r="L409" s="601" t="s">
        <v>84</v>
      </c>
      <c r="M409" s="325"/>
      <c r="N409" s="636"/>
      <c r="O409" s="306">
        <v>12</v>
      </c>
      <c r="P409" s="533"/>
      <c r="Q409" s="520">
        <v>1</v>
      </c>
      <c r="R409" s="519" t="s">
        <v>31</v>
      </c>
      <c r="S409" s="519" t="s">
        <v>36</v>
      </c>
      <c r="T409" s="519"/>
      <c r="U409" s="364">
        <v>1</v>
      </c>
      <c r="V409" s="365" t="s">
        <v>33</v>
      </c>
      <c r="W409" s="365" t="s">
        <v>32</v>
      </c>
      <c r="X409" s="463" t="s">
        <v>1397</v>
      </c>
      <c r="Y409" s="520">
        <v>1</v>
      </c>
      <c r="Z409" s="519" t="s">
        <v>33</v>
      </c>
      <c r="AA409" s="519" t="s">
        <v>32</v>
      </c>
      <c r="AB409" s="519" t="s">
        <v>1397</v>
      </c>
      <c r="AC409" s="437">
        <v>1</v>
      </c>
      <c r="AD409" s="438" t="s">
        <v>33</v>
      </c>
      <c r="AE409" s="438" t="s">
        <v>32</v>
      </c>
      <c r="AF409" s="463" t="s">
        <v>1397</v>
      </c>
      <c r="AG409" s="204" t="s">
        <v>1402</v>
      </c>
    </row>
    <row r="410" spans="1:33" ht="83.25" customHeight="1" x14ac:dyDescent="0.25">
      <c r="A410" s="203"/>
      <c r="B410" s="203" t="s">
        <v>1403</v>
      </c>
      <c r="C410" s="575" t="s">
        <v>1404</v>
      </c>
      <c r="D410" s="530" t="s">
        <v>1405</v>
      </c>
      <c r="E410" s="301" t="s">
        <v>52</v>
      </c>
      <c r="F410" s="531"/>
      <c r="G410" s="530" t="s">
        <v>97</v>
      </c>
      <c r="H410" s="525"/>
      <c r="I410" s="301">
        <v>2</v>
      </c>
      <c r="J410" s="601" t="s">
        <v>174</v>
      </c>
      <c r="K410" s="514" t="s">
        <v>65</v>
      </c>
      <c r="L410" s="601" t="s">
        <v>84</v>
      </c>
      <c r="M410" s="325"/>
      <c r="N410" s="636"/>
      <c r="O410" s="306">
        <v>18</v>
      </c>
      <c r="P410" s="529"/>
      <c r="Q410" s="520">
        <v>1</v>
      </c>
      <c r="R410" s="519" t="s">
        <v>31</v>
      </c>
      <c r="S410" s="519" t="s">
        <v>36</v>
      </c>
      <c r="T410" s="519" t="s">
        <v>34</v>
      </c>
      <c r="U410" s="437">
        <v>1</v>
      </c>
      <c r="V410" s="438" t="s">
        <v>33</v>
      </c>
      <c r="W410" s="438" t="s">
        <v>49</v>
      </c>
      <c r="X410" s="463" t="s">
        <v>67</v>
      </c>
      <c r="Y410" s="520">
        <v>1</v>
      </c>
      <c r="Z410" s="519" t="s">
        <v>33</v>
      </c>
      <c r="AA410" s="519" t="s">
        <v>49</v>
      </c>
      <c r="AB410" s="519" t="s">
        <v>67</v>
      </c>
      <c r="AC410" s="437">
        <v>1</v>
      </c>
      <c r="AD410" s="438" t="s">
        <v>33</v>
      </c>
      <c r="AE410" s="438" t="s">
        <v>49</v>
      </c>
      <c r="AF410" s="463" t="s">
        <v>67</v>
      </c>
      <c r="AG410" s="204" t="s">
        <v>1406</v>
      </c>
    </row>
    <row r="411" spans="1:33" ht="19.5" customHeight="1" x14ac:dyDescent="0.25">
      <c r="A411" s="494"/>
      <c r="B411" s="494"/>
      <c r="C411" s="495" t="s">
        <v>1380</v>
      </c>
      <c r="D411" s="496"/>
      <c r="E411" s="496"/>
      <c r="F411" s="496"/>
      <c r="G411" s="497"/>
      <c r="H411" s="498"/>
      <c r="I411" s="499"/>
      <c r="J411" s="498"/>
      <c r="K411" s="499"/>
      <c r="L411" s="498"/>
      <c r="M411" s="500"/>
      <c r="N411" s="501"/>
      <c r="O411" s="503"/>
      <c r="P411" s="503"/>
      <c r="Q411" s="505"/>
      <c r="R411" s="503"/>
      <c r="S411" s="503"/>
      <c r="T411" s="503"/>
      <c r="U411" s="550"/>
      <c r="V411" s="507"/>
      <c r="W411" s="507"/>
      <c r="X411" s="521"/>
      <c r="Y411" s="550"/>
      <c r="Z411" s="551"/>
      <c r="AA411" s="551"/>
      <c r="AB411" s="551"/>
      <c r="AC411" s="552"/>
      <c r="AD411" s="551"/>
      <c r="AE411" s="551"/>
      <c r="AF411" s="551"/>
      <c r="AG411" s="553"/>
    </row>
    <row r="412" spans="1:33" ht="63" customHeight="1" x14ac:dyDescent="0.25">
      <c r="A412" s="203"/>
      <c r="B412" s="203" t="s">
        <v>1407</v>
      </c>
      <c r="C412" s="539" t="s">
        <v>1408</v>
      </c>
      <c r="D412" s="530" t="s">
        <v>1409</v>
      </c>
      <c r="E412" s="301" t="s">
        <v>52</v>
      </c>
      <c r="F412" s="531"/>
      <c r="G412" s="530" t="s">
        <v>97</v>
      </c>
      <c r="H412" s="525"/>
      <c r="I412" s="301">
        <v>1</v>
      </c>
      <c r="J412" s="601" t="s">
        <v>195</v>
      </c>
      <c r="K412" s="514" t="s">
        <v>65</v>
      </c>
      <c r="L412" s="601" t="s">
        <v>84</v>
      </c>
      <c r="M412" s="325"/>
      <c r="N412" s="636">
        <v>12</v>
      </c>
      <c r="O412" s="306">
        <v>12</v>
      </c>
      <c r="P412" s="533"/>
      <c r="Q412" s="534">
        <v>1</v>
      </c>
      <c r="R412" s="519" t="s">
        <v>31</v>
      </c>
      <c r="S412" s="519" t="s">
        <v>36</v>
      </c>
      <c r="T412" s="519" t="s">
        <v>34</v>
      </c>
      <c r="U412" s="364">
        <v>1</v>
      </c>
      <c r="V412" s="365" t="s">
        <v>33</v>
      </c>
      <c r="W412" s="365" t="s">
        <v>49</v>
      </c>
      <c r="X412" s="424" t="s">
        <v>67</v>
      </c>
      <c r="Y412" s="534">
        <v>1</v>
      </c>
      <c r="Z412" s="519" t="s">
        <v>33</v>
      </c>
      <c r="AA412" s="519" t="s">
        <v>49</v>
      </c>
      <c r="AB412" s="519" t="s">
        <v>67</v>
      </c>
      <c r="AC412" s="364">
        <v>1</v>
      </c>
      <c r="AD412" s="365" t="s">
        <v>33</v>
      </c>
      <c r="AE412" s="365" t="s">
        <v>49</v>
      </c>
      <c r="AF412" s="424" t="s">
        <v>67</v>
      </c>
      <c r="AG412" s="204" t="s">
        <v>1410</v>
      </c>
    </row>
    <row r="413" spans="1:33" s="2" customFormat="1" ht="34.5" customHeight="1" x14ac:dyDescent="0.3">
      <c r="A413" s="471" t="s">
        <v>1411</v>
      </c>
      <c r="B413" s="471" t="s">
        <v>1412</v>
      </c>
      <c r="C413" s="472" t="s">
        <v>1413</v>
      </c>
      <c r="D413" s="473"/>
      <c r="E413" s="471"/>
      <c r="F413" s="471"/>
      <c r="G413" s="473"/>
      <c r="H413" s="471"/>
      <c r="I413" s="471">
        <f>+I$431+I$386+I415+I421</f>
        <v>37</v>
      </c>
      <c r="J413" s="471">
        <f>+J$431+J$386+J415+J421</f>
        <v>30</v>
      </c>
      <c r="K413" s="471"/>
      <c r="L413" s="471"/>
      <c r="M413" s="474"/>
      <c r="N413" s="475"/>
      <c r="O413" s="471"/>
      <c r="P413" s="471"/>
      <c r="Q413" s="476"/>
      <c r="R413" s="471"/>
      <c r="S413" s="471"/>
      <c r="T413" s="471"/>
      <c r="U413" s="471"/>
      <c r="V413" s="471"/>
      <c r="W413" s="471"/>
      <c r="X413" s="471"/>
      <c r="Y413" s="471"/>
      <c r="Z413" s="471"/>
      <c r="AA413" s="471"/>
      <c r="AB413" s="471"/>
      <c r="AC413" s="471"/>
      <c r="AD413" s="471"/>
      <c r="AE413" s="471"/>
      <c r="AF413" s="471"/>
      <c r="AG413" s="477"/>
    </row>
    <row r="414" spans="1:33" ht="27.75" customHeight="1" x14ac:dyDescent="0.25">
      <c r="A414" s="682" t="s">
        <v>1414</v>
      </c>
      <c r="B414" s="682" t="s">
        <v>1415</v>
      </c>
      <c r="C414" s="683" t="s">
        <v>1416</v>
      </c>
      <c r="D414" s="684" t="s">
        <v>1417</v>
      </c>
      <c r="E414" s="685" t="s">
        <v>25</v>
      </c>
      <c r="F414" s="685"/>
      <c r="G414" s="684"/>
      <c r="H414" s="685"/>
      <c r="I414" s="685"/>
      <c r="J414" s="685"/>
      <c r="K414" s="685"/>
      <c r="L414" s="685"/>
      <c r="M414" s="434"/>
      <c r="N414" s="686"/>
      <c r="O414" s="687"/>
      <c r="P414" s="687"/>
      <c r="Q414" s="433"/>
      <c r="R414" s="434"/>
      <c r="S414" s="434"/>
      <c r="T414" s="434"/>
      <c r="U414" s="435"/>
      <c r="V414" s="434"/>
      <c r="W414" s="434"/>
      <c r="X414" s="434"/>
      <c r="Y414" s="435"/>
      <c r="Z414" s="434"/>
      <c r="AA414" s="434"/>
      <c r="AB414" s="434"/>
      <c r="AC414" s="435"/>
      <c r="AD414" s="434"/>
      <c r="AE414" s="434"/>
      <c r="AF414" s="434"/>
      <c r="AG414" s="204"/>
    </row>
    <row r="415" spans="1:33" ht="19.5" customHeight="1" x14ac:dyDescent="0.25">
      <c r="A415" s="494" t="s">
        <v>1418</v>
      </c>
      <c r="B415" s="494" t="s">
        <v>1419</v>
      </c>
      <c r="C415" s="495" t="s">
        <v>1420</v>
      </c>
      <c r="D415" s="496"/>
      <c r="E415" s="496" t="s">
        <v>527</v>
      </c>
      <c r="F415" s="496"/>
      <c r="G415" s="497"/>
      <c r="H415" s="498"/>
      <c r="I415" s="499">
        <f>+I416+I417+I418+I419</f>
        <v>12</v>
      </c>
      <c r="J415" s="499">
        <f>+J416+J417+J418+J419</f>
        <v>6</v>
      </c>
      <c r="K415" s="499"/>
      <c r="L415" s="498"/>
      <c r="M415" s="500"/>
      <c r="N415" s="501"/>
      <c r="O415" s="503"/>
      <c r="P415" s="503"/>
      <c r="Q415" s="505"/>
      <c r="R415" s="503"/>
      <c r="S415" s="503"/>
      <c r="T415" s="503"/>
      <c r="U415" s="550"/>
      <c r="V415" s="551"/>
      <c r="W415" s="551"/>
      <c r="X415" s="551"/>
      <c r="Y415" s="552"/>
      <c r="Z415" s="551"/>
      <c r="AA415" s="551"/>
      <c r="AB415" s="551"/>
      <c r="AC415" s="552"/>
      <c r="AD415" s="551"/>
      <c r="AE415" s="551"/>
      <c r="AF415" s="551"/>
      <c r="AG415" s="553"/>
    </row>
    <row r="416" spans="1:33" ht="123" customHeight="1" x14ac:dyDescent="0.25">
      <c r="A416" s="203"/>
      <c r="B416" s="203" t="s">
        <v>1421</v>
      </c>
      <c r="C416" s="539" t="s">
        <v>1422</v>
      </c>
      <c r="D416" s="301" t="s">
        <v>1423</v>
      </c>
      <c r="E416" s="301" t="s">
        <v>52</v>
      </c>
      <c r="F416" s="300"/>
      <c r="G416" s="303" t="s">
        <v>97</v>
      </c>
      <c r="H416" s="302"/>
      <c r="I416" s="524">
        <v>4</v>
      </c>
      <c r="J416" s="627" t="s">
        <v>174</v>
      </c>
      <c r="K416" s="514" t="s">
        <v>123</v>
      </c>
      <c r="L416" s="627" t="s">
        <v>587</v>
      </c>
      <c r="M416" s="246"/>
      <c r="N416" s="515"/>
      <c r="O416" s="513">
        <v>18</v>
      </c>
      <c r="P416" s="99"/>
      <c r="Q416" s="520" t="s">
        <v>87</v>
      </c>
      <c r="R416" s="519" t="s">
        <v>88</v>
      </c>
      <c r="S416" s="519" t="s">
        <v>32</v>
      </c>
      <c r="T416" s="519" t="s">
        <v>1424</v>
      </c>
      <c r="U416" s="364">
        <v>1</v>
      </c>
      <c r="V416" s="365" t="s">
        <v>33</v>
      </c>
      <c r="W416" s="365" t="s">
        <v>32</v>
      </c>
      <c r="X416" s="463" t="s">
        <v>39</v>
      </c>
      <c r="Y416" s="520">
        <v>1</v>
      </c>
      <c r="Z416" s="519" t="s">
        <v>33</v>
      </c>
      <c r="AA416" s="519" t="s">
        <v>32</v>
      </c>
      <c r="AB416" s="519" t="s">
        <v>39</v>
      </c>
      <c r="AC416" s="437">
        <v>1</v>
      </c>
      <c r="AD416" s="438" t="s">
        <v>33</v>
      </c>
      <c r="AE416" s="438" t="s">
        <v>32</v>
      </c>
      <c r="AF416" s="463" t="s">
        <v>39</v>
      </c>
      <c r="AG416" s="204" t="s">
        <v>1425</v>
      </c>
    </row>
    <row r="417" spans="1:33" ht="123" customHeight="1" x14ac:dyDescent="0.25">
      <c r="A417" s="203"/>
      <c r="B417" s="203" t="s">
        <v>1426</v>
      </c>
      <c r="C417" s="539" t="s">
        <v>1427</v>
      </c>
      <c r="D417" s="524" t="s">
        <v>1428</v>
      </c>
      <c r="E417" s="301" t="s">
        <v>52</v>
      </c>
      <c r="F417" s="531"/>
      <c r="G417" s="303" t="s">
        <v>97</v>
      </c>
      <c r="H417" s="525"/>
      <c r="I417" s="524">
        <v>3</v>
      </c>
      <c r="J417" s="535" t="s">
        <v>195</v>
      </c>
      <c r="K417" s="514" t="s">
        <v>122</v>
      </c>
      <c r="L417" s="535" t="s">
        <v>587</v>
      </c>
      <c r="M417" s="246"/>
      <c r="N417" s="582"/>
      <c r="O417" s="232">
        <v>12</v>
      </c>
      <c r="P417" s="529"/>
      <c r="Q417" s="579" t="s">
        <v>940</v>
      </c>
      <c r="R417" s="580" t="s">
        <v>941</v>
      </c>
      <c r="S417" s="658" t="s">
        <v>32</v>
      </c>
      <c r="T417" s="688" t="s">
        <v>39</v>
      </c>
      <c r="U417" s="437">
        <v>1</v>
      </c>
      <c r="V417" s="438" t="s">
        <v>33</v>
      </c>
      <c r="W417" s="438" t="s">
        <v>32</v>
      </c>
      <c r="X417" s="463" t="s">
        <v>39</v>
      </c>
      <c r="Y417" s="520">
        <v>1</v>
      </c>
      <c r="Z417" s="519" t="s">
        <v>33</v>
      </c>
      <c r="AA417" s="519" t="s">
        <v>32</v>
      </c>
      <c r="AB417" s="519" t="s">
        <v>39</v>
      </c>
      <c r="AC417" s="437">
        <v>1</v>
      </c>
      <c r="AD417" s="438" t="s">
        <v>33</v>
      </c>
      <c r="AE417" s="438" t="s">
        <v>32</v>
      </c>
      <c r="AF417" s="463" t="s">
        <v>39</v>
      </c>
      <c r="AG417" s="204" t="s">
        <v>1429</v>
      </c>
    </row>
    <row r="418" spans="1:33" ht="123" customHeight="1" x14ac:dyDescent="0.25">
      <c r="A418" s="203"/>
      <c r="B418" s="203" t="s">
        <v>1430</v>
      </c>
      <c r="C418" s="539" t="s">
        <v>1431</v>
      </c>
      <c r="D418" s="301" t="s">
        <v>1432</v>
      </c>
      <c r="E418" s="301" t="s">
        <v>52</v>
      </c>
      <c r="F418" s="512"/>
      <c r="G418" s="303" t="s">
        <v>97</v>
      </c>
      <c r="H418" s="302"/>
      <c r="I418" s="524">
        <v>3</v>
      </c>
      <c r="J418" s="627" t="s">
        <v>174</v>
      </c>
      <c r="K418" s="514" t="s">
        <v>122</v>
      </c>
      <c r="L418" s="627" t="s">
        <v>587</v>
      </c>
      <c r="M418" s="246"/>
      <c r="N418" s="515"/>
      <c r="O418" s="232">
        <v>18</v>
      </c>
      <c r="P418" s="460"/>
      <c r="Q418" s="520">
        <v>1</v>
      </c>
      <c r="R418" s="519" t="s">
        <v>33</v>
      </c>
      <c r="S418" s="519" t="s">
        <v>32</v>
      </c>
      <c r="T418" s="519" t="s">
        <v>39</v>
      </c>
      <c r="U418" s="437">
        <v>1</v>
      </c>
      <c r="V418" s="438" t="s">
        <v>33</v>
      </c>
      <c r="W418" s="438" t="s">
        <v>32</v>
      </c>
      <c r="X418" s="463" t="s">
        <v>39</v>
      </c>
      <c r="Y418" s="520">
        <v>1</v>
      </c>
      <c r="Z418" s="519" t="s">
        <v>33</v>
      </c>
      <c r="AA418" s="519" t="s">
        <v>32</v>
      </c>
      <c r="AB418" s="519" t="s">
        <v>39</v>
      </c>
      <c r="AC418" s="437">
        <v>1</v>
      </c>
      <c r="AD418" s="438" t="s">
        <v>33</v>
      </c>
      <c r="AE418" s="438" t="s">
        <v>32</v>
      </c>
      <c r="AF418" s="463" t="s">
        <v>39</v>
      </c>
      <c r="AG418" s="204" t="s">
        <v>593</v>
      </c>
    </row>
    <row r="419" spans="1:33" ht="63" customHeight="1" x14ac:dyDescent="0.25">
      <c r="A419" s="203"/>
      <c r="B419" s="203" t="s">
        <v>1433</v>
      </c>
      <c r="C419" s="539" t="s">
        <v>1434</v>
      </c>
      <c r="D419" s="524" t="s">
        <v>1435</v>
      </c>
      <c r="E419" s="301" t="s">
        <v>52</v>
      </c>
      <c r="F419" s="244"/>
      <c r="G419" s="303" t="s">
        <v>97</v>
      </c>
      <c r="H419" s="525"/>
      <c r="I419" s="524">
        <v>2</v>
      </c>
      <c r="J419" s="524" t="s">
        <v>195</v>
      </c>
      <c r="K419" s="514" t="s">
        <v>123</v>
      </c>
      <c r="L419" s="524">
        <v>15</v>
      </c>
      <c r="M419" s="246"/>
      <c r="N419" s="582"/>
      <c r="O419" s="306">
        <v>18</v>
      </c>
      <c r="P419" s="529"/>
      <c r="Q419" s="520">
        <v>1</v>
      </c>
      <c r="R419" s="519" t="s">
        <v>33</v>
      </c>
      <c r="S419" s="519" t="s">
        <v>49</v>
      </c>
      <c r="T419" s="519" t="s">
        <v>67</v>
      </c>
      <c r="U419" s="437">
        <v>1</v>
      </c>
      <c r="V419" s="438" t="s">
        <v>33</v>
      </c>
      <c r="W419" s="438" t="s">
        <v>49</v>
      </c>
      <c r="X419" s="463" t="s">
        <v>67</v>
      </c>
      <c r="Y419" s="520">
        <v>1</v>
      </c>
      <c r="Z419" s="519" t="s">
        <v>33</v>
      </c>
      <c r="AA419" s="519" t="s">
        <v>49</v>
      </c>
      <c r="AB419" s="519" t="s">
        <v>67</v>
      </c>
      <c r="AC419" s="437">
        <v>1</v>
      </c>
      <c r="AD419" s="438" t="s">
        <v>33</v>
      </c>
      <c r="AE419" s="438" t="s">
        <v>49</v>
      </c>
      <c r="AF419" s="463" t="s">
        <v>67</v>
      </c>
      <c r="AG419" s="204" t="s">
        <v>601</v>
      </c>
    </row>
    <row r="420" spans="1:33" ht="19.5" customHeight="1" x14ac:dyDescent="0.25">
      <c r="A420" s="494"/>
      <c r="B420" s="494"/>
      <c r="C420" s="495" t="s">
        <v>64</v>
      </c>
      <c r="D420" s="496"/>
      <c r="E420" s="496"/>
      <c r="F420" s="496"/>
      <c r="G420" s="497"/>
      <c r="H420" s="498"/>
      <c r="I420" s="499"/>
      <c r="J420" s="498"/>
      <c r="K420" s="499"/>
      <c r="L420" s="498"/>
      <c r="M420" s="500"/>
      <c r="N420" s="501"/>
      <c r="O420" s="503"/>
      <c r="P420" s="503"/>
      <c r="Q420" s="505"/>
      <c r="R420" s="503"/>
      <c r="S420" s="503"/>
      <c r="T420" s="503"/>
      <c r="U420" s="550"/>
      <c r="V420" s="507"/>
      <c r="W420" s="507"/>
      <c r="X420" s="521"/>
      <c r="Y420" s="550"/>
      <c r="Z420" s="551"/>
      <c r="AA420" s="551"/>
      <c r="AB420" s="551"/>
      <c r="AC420" s="552"/>
      <c r="AD420" s="551"/>
      <c r="AE420" s="551"/>
      <c r="AF420" s="551"/>
      <c r="AG420" s="553"/>
    </row>
    <row r="421" spans="1:33" ht="123" customHeight="1" x14ac:dyDescent="0.25">
      <c r="A421" s="203"/>
      <c r="B421" s="203" t="s">
        <v>1436</v>
      </c>
      <c r="C421" s="204" t="s">
        <v>1437</v>
      </c>
      <c r="D421" s="524" t="s">
        <v>1438</v>
      </c>
      <c r="E421" s="301" t="s">
        <v>52</v>
      </c>
      <c r="F421" s="244"/>
      <c r="G421" s="303" t="s">
        <v>97</v>
      </c>
      <c r="H421" s="525"/>
      <c r="I421" s="303">
        <v>2</v>
      </c>
      <c r="J421" s="601" t="s">
        <v>195</v>
      </c>
      <c r="K421" s="514" t="s">
        <v>126</v>
      </c>
      <c r="L421" s="601" t="s">
        <v>587</v>
      </c>
      <c r="M421" s="305"/>
      <c r="N421" s="636">
        <v>12</v>
      </c>
      <c r="O421" s="306">
        <v>12</v>
      </c>
      <c r="P421" s="99"/>
      <c r="Q421" s="534" t="s">
        <v>87</v>
      </c>
      <c r="R421" s="519" t="s">
        <v>88</v>
      </c>
      <c r="S421" s="519" t="s">
        <v>32</v>
      </c>
      <c r="T421" s="519" t="s">
        <v>1439</v>
      </c>
      <c r="U421" s="364">
        <v>1</v>
      </c>
      <c r="V421" s="365" t="s">
        <v>33</v>
      </c>
      <c r="W421" s="365" t="s">
        <v>32</v>
      </c>
      <c r="X421" s="424" t="s">
        <v>37</v>
      </c>
      <c r="Y421" s="534">
        <v>1</v>
      </c>
      <c r="Z421" s="519" t="s">
        <v>33</v>
      </c>
      <c r="AA421" s="519" t="s">
        <v>32</v>
      </c>
      <c r="AB421" s="519" t="s">
        <v>37</v>
      </c>
      <c r="AC421" s="364">
        <v>1</v>
      </c>
      <c r="AD421" s="365" t="s">
        <v>33</v>
      </c>
      <c r="AE421" s="365" t="s">
        <v>32</v>
      </c>
      <c r="AF421" s="424" t="s">
        <v>37</v>
      </c>
      <c r="AG421" s="204" t="s">
        <v>1440</v>
      </c>
    </row>
    <row r="422" spans="1:33" s="2" customFormat="1" ht="34.5" customHeight="1" x14ac:dyDescent="0.3">
      <c r="A422" s="471" t="s">
        <v>1441</v>
      </c>
      <c r="B422" s="471" t="s">
        <v>1442</v>
      </c>
      <c r="C422" s="472" t="s">
        <v>1443</v>
      </c>
      <c r="D422" s="473"/>
      <c r="E422" s="471"/>
      <c r="F422" s="471" t="s">
        <v>1444</v>
      </c>
      <c r="G422" s="473"/>
      <c r="H422" s="471"/>
      <c r="I422" s="471"/>
      <c r="J422" s="471"/>
      <c r="K422" s="471"/>
      <c r="L422" s="471"/>
      <c r="M422" s="474"/>
      <c r="N422" s="475"/>
      <c r="O422" s="471"/>
      <c r="P422" s="471"/>
      <c r="Q422" s="476"/>
      <c r="R422" s="471"/>
      <c r="S422" s="471"/>
      <c r="T422" s="471"/>
      <c r="U422" s="471"/>
      <c r="V422" s="471"/>
      <c r="W422" s="471"/>
      <c r="X422" s="471"/>
      <c r="Y422" s="471"/>
      <c r="Z422" s="471"/>
      <c r="AA422" s="471"/>
      <c r="AB422" s="471"/>
      <c r="AC422" s="471"/>
      <c r="AD422" s="471"/>
      <c r="AE422" s="471"/>
      <c r="AF422" s="471"/>
      <c r="AG422" s="477"/>
    </row>
    <row r="423" spans="1:33" s="2" customFormat="1" ht="23.25" customHeight="1" x14ac:dyDescent="0.3">
      <c r="A423" s="471" t="s">
        <v>1445</v>
      </c>
      <c r="B423" s="471" t="s">
        <v>1446</v>
      </c>
      <c r="C423" s="472" t="s">
        <v>1447</v>
      </c>
      <c r="D423" s="471"/>
      <c r="E423" s="471" t="s">
        <v>25</v>
      </c>
      <c r="F423" s="471"/>
      <c r="G423" s="473"/>
      <c r="H423" s="471"/>
      <c r="I423" s="471">
        <f>+$I284+I424+I430+I$259</f>
        <v>29</v>
      </c>
      <c r="J423" s="471">
        <f>+$I284+J424+J430+J$259</f>
        <v>29</v>
      </c>
      <c r="K423" s="471"/>
      <c r="L423" s="471"/>
      <c r="M423" s="474"/>
      <c r="N423" s="475"/>
      <c r="O423" s="471"/>
      <c r="P423" s="471"/>
      <c r="Q423" s="536"/>
      <c r="R423" s="537"/>
      <c r="S423" s="537"/>
      <c r="T423" s="537"/>
      <c r="U423" s="537"/>
      <c r="V423" s="537"/>
      <c r="W423" s="537"/>
      <c r="X423" s="537"/>
      <c r="Y423" s="537"/>
      <c r="Z423" s="537"/>
      <c r="AA423" s="537"/>
      <c r="AB423" s="537"/>
      <c r="AC423" s="537"/>
      <c r="AD423" s="537"/>
      <c r="AE423" s="537"/>
      <c r="AF423" s="537"/>
      <c r="AG423" s="538"/>
    </row>
    <row r="424" spans="1:33" ht="19.5" customHeight="1" x14ac:dyDescent="0.25">
      <c r="A424" s="689" t="s">
        <v>1448</v>
      </c>
      <c r="B424" s="689" t="s">
        <v>1449</v>
      </c>
      <c r="C424" s="690" t="s">
        <v>506</v>
      </c>
      <c r="D424" s="689" t="s">
        <v>505</v>
      </c>
      <c r="E424" s="689" t="s">
        <v>42</v>
      </c>
      <c r="F424" s="232"/>
      <c r="G424" s="232"/>
      <c r="H424" s="244"/>
      <c r="I424" s="691">
        <f>SUM(I425:I428)</f>
        <v>6</v>
      </c>
      <c r="J424" s="691">
        <f>SUM(J425:J428)</f>
        <v>6</v>
      </c>
      <c r="K424" s="691"/>
      <c r="L424" s="244"/>
      <c r="M424" s="692"/>
      <c r="N424" s="693"/>
      <c r="O424" s="533"/>
      <c r="P424" s="533"/>
      <c r="Q424" s="505"/>
      <c r="R424" s="503"/>
      <c r="S424" s="503"/>
      <c r="T424" s="503"/>
      <c r="U424" s="506"/>
      <c r="V424" s="507"/>
      <c r="W424" s="507"/>
      <c r="X424" s="507"/>
      <c r="Y424" s="508"/>
      <c r="Z424" s="507"/>
      <c r="AA424" s="507"/>
      <c r="AB424" s="507"/>
      <c r="AC424" s="508"/>
      <c r="AD424" s="507"/>
      <c r="AE424" s="507"/>
      <c r="AF424" s="507"/>
      <c r="AG424" s="509"/>
    </row>
    <row r="425" spans="1:33" ht="39" customHeight="1" x14ac:dyDescent="0.25">
      <c r="A425" s="522"/>
      <c r="B425" s="522" t="s">
        <v>1450</v>
      </c>
      <c r="C425" s="644" t="s">
        <v>508</v>
      </c>
      <c r="D425" s="524" t="s">
        <v>507</v>
      </c>
      <c r="E425" s="524" t="s">
        <v>162</v>
      </c>
      <c r="F425" s="524"/>
      <c r="G425" s="524" t="s">
        <v>97</v>
      </c>
      <c r="H425" s="525"/>
      <c r="I425" s="524">
        <v>2</v>
      </c>
      <c r="J425" s="232">
        <v>2</v>
      </c>
      <c r="K425" s="514" t="s">
        <v>131</v>
      </c>
      <c r="L425" s="232">
        <v>15</v>
      </c>
      <c r="M425" s="246"/>
      <c r="N425" s="582" t="s">
        <v>27</v>
      </c>
      <c r="O425" s="532">
        <v>12</v>
      </c>
      <c r="P425" s="533"/>
      <c r="Q425" s="534">
        <v>1</v>
      </c>
      <c r="R425" s="519" t="s">
        <v>31</v>
      </c>
      <c r="S425" s="519" t="s">
        <v>32</v>
      </c>
      <c r="T425" s="519" t="s">
        <v>39</v>
      </c>
      <c r="U425" s="364">
        <v>1</v>
      </c>
      <c r="V425" s="365" t="s">
        <v>33</v>
      </c>
      <c r="W425" s="365" t="s">
        <v>32</v>
      </c>
      <c r="X425" s="365" t="s">
        <v>39</v>
      </c>
      <c r="Y425" s="518">
        <v>1</v>
      </c>
      <c r="Z425" s="519" t="s">
        <v>33</v>
      </c>
      <c r="AA425" s="519" t="s">
        <v>32</v>
      </c>
      <c r="AB425" s="519" t="s">
        <v>39</v>
      </c>
      <c r="AC425" s="437">
        <v>1</v>
      </c>
      <c r="AD425" s="438" t="s">
        <v>33</v>
      </c>
      <c r="AE425" s="438" t="s">
        <v>32</v>
      </c>
      <c r="AF425" s="463" t="s">
        <v>39</v>
      </c>
      <c r="AG425" s="204" t="s">
        <v>967</v>
      </c>
    </row>
    <row r="426" spans="1:33" ht="39" customHeight="1" x14ac:dyDescent="0.25">
      <c r="A426" s="203"/>
      <c r="B426" s="203" t="s">
        <v>1451</v>
      </c>
      <c r="C426" s="539" t="s">
        <v>1452</v>
      </c>
      <c r="D426" s="524" t="s">
        <v>510</v>
      </c>
      <c r="E426" s="524" t="s">
        <v>162</v>
      </c>
      <c r="F426" s="524"/>
      <c r="G426" s="530" t="s">
        <v>97</v>
      </c>
      <c r="H426" s="525"/>
      <c r="I426" s="524">
        <v>2</v>
      </c>
      <c r="J426" s="232">
        <v>2</v>
      </c>
      <c r="K426" s="514" t="s">
        <v>131</v>
      </c>
      <c r="L426" s="232">
        <v>15</v>
      </c>
      <c r="M426" s="246"/>
      <c r="N426" s="582" t="s">
        <v>27</v>
      </c>
      <c r="O426" s="532">
        <v>18</v>
      </c>
      <c r="P426" s="533"/>
      <c r="Q426" s="534">
        <v>1</v>
      </c>
      <c r="R426" s="519" t="s">
        <v>31</v>
      </c>
      <c r="S426" s="519" t="s">
        <v>32</v>
      </c>
      <c r="T426" s="519" t="s">
        <v>34</v>
      </c>
      <c r="U426" s="364">
        <v>1</v>
      </c>
      <c r="V426" s="365" t="s">
        <v>33</v>
      </c>
      <c r="W426" s="365" t="s">
        <v>32</v>
      </c>
      <c r="X426" s="365" t="s">
        <v>34</v>
      </c>
      <c r="Y426" s="518">
        <v>1</v>
      </c>
      <c r="Z426" s="519" t="s">
        <v>33</v>
      </c>
      <c r="AA426" s="519" t="s">
        <v>32</v>
      </c>
      <c r="AB426" s="519" t="s">
        <v>34</v>
      </c>
      <c r="AC426" s="437">
        <v>1</v>
      </c>
      <c r="AD426" s="438" t="s">
        <v>33</v>
      </c>
      <c r="AE426" s="438" t="s">
        <v>32</v>
      </c>
      <c r="AF426" s="463" t="s">
        <v>34</v>
      </c>
      <c r="AG426" s="204" t="s">
        <v>969</v>
      </c>
    </row>
    <row r="427" spans="1:33" ht="39" customHeight="1" x14ac:dyDescent="0.25">
      <c r="A427" s="203"/>
      <c r="B427" s="203" t="s">
        <v>1453</v>
      </c>
      <c r="C427" s="539" t="s">
        <v>514</v>
      </c>
      <c r="D427" s="524" t="s">
        <v>513</v>
      </c>
      <c r="E427" s="524" t="s">
        <v>162</v>
      </c>
      <c r="F427" s="524"/>
      <c r="G427" s="530" t="s">
        <v>97</v>
      </c>
      <c r="H427" s="525"/>
      <c r="I427" s="524">
        <v>1</v>
      </c>
      <c r="J427" s="232">
        <v>1</v>
      </c>
      <c r="K427" s="514" t="s">
        <v>131</v>
      </c>
      <c r="L427" s="232">
        <v>15</v>
      </c>
      <c r="M427" s="246"/>
      <c r="N427" s="582" t="s">
        <v>27</v>
      </c>
      <c r="O427" s="532">
        <v>18</v>
      </c>
      <c r="P427" s="533"/>
      <c r="Q427" s="534">
        <v>1</v>
      </c>
      <c r="R427" s="519" t="s">
        <v>31</v>
      </c>
      <c r="S427" s="519" t="s">
        <v>32</v>
      </c>
      <c r="T427" s="519" t="s">
        <v>34</v>
      </c>
      <c r="U427" s="364">
        <v>1</v>
      </c>
      <c r="V427" s="365" t="s">
        <v>33</v>
      </c>
      <c r="W427" s="365" t="s">
        <v>32</v>
      </c>
      <c r="X427" s="365" t="s">
        <v>39</v>
      </c>
      <c r="Y427" s="518">
        <v>1</v>
      </c>
      <c r="Z427" s="519" t="s">
        <v>33</v>
      </c>
      <c r="AA427" s="519" t="s">
        <v>32</v>
      </c>
      <c r="AB427" s="519" t="s">
        <v>39</v>
      </c>
      <c r="AC427" s="437">
        <v>1</v>
      </c>
      <c r="AD427" s="438" t="s">
        <v>33</v>
      </c>
      <c r="AE427" s="438" t="s">
        <v>32</v>
      </c>
      <c r="AF427" s="463" t="s">
        <v>39</v>
      </c>
      <c r="AG427" s="204" t="s">
        <v>971</v>
      </c>
    </row>
    <row r="428" spans="1:33" ht="39" customHeight="1" x14ac:dyDescent="0.25">
      <c r="A428" s="203"/>
      <c r="B428" s="203" t="s">
        <v>1454</v>
      </c>
      <c r="C428" s="539" t="s">
        <v>517</v>
      </c>
      <c r="D428" s="524" t="s">
        <v>516</v>
      </c>
      <c r="E428" s="524" t="s">
        <v>162</v>
      </c>
      <c r="F428" s="524"/>
      <c r="G428" s="530" t="s">
        <v>97</v>
      </c>
      <c r="H428" s="525"/>
      <c r="I428" s="524">
        <v>1</v>
      </c>
      <c r="J428" s="232">
        <v>1</v>
      </c>
      <c r="K428" s="514" t="s">
        <v>131</v>
      </c>
      <c r="L428" s="232">
        <v>15</v>
      </c>
      <c r="M428" s="246"/>
      <c r="N428" s="582" t="s">
        <v>27</v>
      </c>
      <c r="O428" s="232">
        <v>18</v>
      </c>
      <c r="P428" s="529"/>
      <c r="Q428" s="520">
        <v>1</v>
      </c>
      <c r="R428" s="519" t="s">
        <v>33</v>
      </c>
      <c r="S428" s="519" t="s">
        <v>49</v>
      </c>
      <c r="T428" s="519" t="s">
        <v>67</v>
      </c>
      <c r="U428" s="437">
        <v>1</v>
      </c>
      <c r="V428" s="438" t="s">
        <v>33</v>
      </c>
      <c r="W428" s="438" t="s">
        <v>49</v>
      </c>
      <c r="X428" s="438" t="s">
        <v>67</v>
      </c>
      <c r="Y428" s="518">
        <v>1</v>
      </c>
      <c r="Z428" s="519" t="s">
        <v>33</v>
      </c>
      <c r="AA428" s="519" t="s">
        <v>49</v>
      </c>
      <c r="AB428" s="519" t="s">
        <v>67</v>
      </c>
      <c r="AC428" s="437">
        <v>1</v>
      </c>
      <c r="AD428" s="438" t="s">
        <v>33</v>
      </c>
      <c r="AE428" s="438" t="s">
        <v>49</v>
      </c>
      <c r="AF428" s="463" t="s">
        <v>67</v>
      </c>
      <c r="AG428" s="204" t="s">
        <v>973</v>
      </c>
    </row>
    <row r="429" spans="1:33" ht="19.5" customHeight="1" x14ac:dyDescent="0.25">
      <c r="A429" s="494"/>
      <c r="B429" s="494"/>
      <c r="C429" s="495" t="s">
        <v>834</v>
      </c>
      <c r="D429" s="496"/>
      <c r="E429" s="496"/>
      <c r="F429" s="496"/>
      <c r="G429" s="496"/>
      <c r="H429" s="498"/>
      <c r="I429" s="499"/>
      <c r="J429" s="498"/>
      <c r="K429" s="499"/>
      <c r="L429" s="498"/>
      <c r="M429" s="500"/>
      <c r="N429" s="501"/>
      <c r="O429" s="503"/>
      <c r="P429" s="503"/>
      <c r="Q429" s="505"/>
      <c r="R429" s="503"/>
      <c r="S429" s="503"/>
      <c r="T429" s="503"/>
      <c r="U429" s="506"/>
      <c r="V429" s="507"/>
      <c r="W429" s="507"/>
      <c r="X429" s="507"/>
      <c r="Y429" s="508"/>
      <c r="Z429" s="507"/>
      <c r="AA429" s="507"/>
      <c r="AB429" s="507"/>
      <c r="AC429" s="508"/>
      <c r="AD429" s="507"/>
      <c r="AE429" s="507"/>
      <c r="AF429" s="507"/>
      <c r="AG429" s="509"/>
    </row>
    <row r="430" spans="1:33" ht="39" customHeight="1" x14ac:dyDescent="0.25">
      <c r="A430" s="522"/>
      <c r="B430" s="522" t="s">
        <v>1455</v>
      </c>
      <c r="C430" s="644" t="s">
        <v>520</v>
      </c>
      <c r="D430" s="514" t="s">
        <v>1456</v>
      </c>
      <c r="E430" s="524" t="s">
        <v>52</v>
      </c>
      <c r="F430" s="524"/>
      <c r="G430" s="524" t="s">
        <v>97</v>
      </c>
      <c r="H430" s="525"/>
      <c r="I430" s="524">
        <v>1</v>
      </c>
      <c r="J430" s="232" t="s">
        <v>195</v>
      </c>
      <c r="K430" s="514" t="s">
        <v>141</v>
      </c>
      <c r="L430" s="232" t="s">
        <v>587</v>
      </c>
      <c r="M430" s="246"/>
      <c r="N430" s="582">
        <v>12</v>
      </c>
      <c r="O430" s="532">
        <v>12</v>
      </c>
      <c r="P430" s="533"/>
      <c r="Q430" s="534" t="s">
        <v>87</v>
      </c>
      <c r="R430" s="519" t="s">
        <v>88</v>
      </c>
      <c r="S430" s="519" t="s">
        <v>32</v>
      </c>
      <c r="T430" s="519" t="s">
        <v>1439</v>
      </c>
      <c r="U430" s="364">
        <v>1</v>
      </c>
      <c r="V430" s="365" t="s">
        <v>33</v>
      </c>
      <c r="W430" s="365" t="s">
        <v>32</v>
      </c>
      <c r="X430" s="365" t="s">
        <v>37</v>
      </c>
      <c r="Y430" s="518">
        <v>1</v>
      </c>
      <c r="Z430" s="519" t="s">
        <v>33</v>
      </c>
      <c r="AA430" s="519" t="s">
        <v>32</v>
      </c>
      <c r="AB430" s="519" t="s">
        <v>37</v>
      </c>
      <c r="AC430" s="364">
        <v>1</v>
      </c>
      <c r="AD430" s="365" t="s">
        <v>33</v>
      </c>
      <c r="AE430" s="365" t="s">
        <v>32</v>
      </c>
      <c r="AF430" s="424" t="s">
        <v>37</v>
      </c>
      <c r="AG430" s="204" t="s">
        <v>607</v>
      </c>
    </row>
    <row r="431" spans="1:33" ht="31.5" customHeight="1" x14ac:dyDescent="0.25">
      <c r="A431" s="486"/>
      <c r="B431" s="486"/>
      <c r="C431" s="487" t="s">
        <v>1232</v>
      </c>
      <c r="D431" s="343"/>
      <c r="E431" s="488"/>
      <c r="F431" s="341"/>
      <c r="G431" s="343"/>
      <c r="H431" s="489"/>
      <c r="I431" s="341">
        <f>+I434+I435</f>
        <v>6</v>
      </c>
      <c r="J431" s="341">
        <f>+J434+J435</f>
        <v>6</v>
      </c>
      <c r="K431" s="341"/>
      <c r="L431" s="341"/>
      <c r="M431" s="490"/>
      <c r="N431" s="491"/>
      <c r="O431" s="492"/>
      <c r="P431" s="492"/>
      <c r="Q431" s="428"/>
      <c r="R431" s="345"/>
      <c r="S431" s="345"/>
      <c r="T431" s="345"/>
      <c r="U431" s="429"/>
      <c r="V431" s="345"/>
      <c r="W431" s="345"/>
      <c r="X431" s="345"/>
      <c r="Y431" s="429"/>
      <c r="Z431" s="345"/>
      <c r="AA431" s="345"/>
      <c r="AB431" s="345"/>
      <c r="AC431" s="429"/>
      <c r="AD431" s="345"/>
      <c r="AE431" s="345"/>
      <c r="AF431" s="345"/>
      <c r="AG431" s="493"/>
    </row>
    <row r="432" spans="1:33" ht="65.25" customHeight="1" x14ac:dyDescent="0.25">
      <c r="A432" s="554" t="s">
        <v>1457</v>
      </c>
      <c r="B432" s="554" t="s">
        <v>1458</v>
      </c>
      <c r="C432" s="555" t="s">
        <v>1459</v>
      </c>
      <c r="D432" s="556"/>
      <c r="E432" s="557" t="s">
        <v>40</v>
      </c>
      <c r="F432" s="557" t="s">
        <v>56</v>
      </c>
      <c r="G432" s="557" t="s">
        <v>981</v>
      </c>
      <c r="H432" s="558"/>
      <c r="I432" s="559">
        <f>+I434+I435</f>
        <v>6</v>
      </c>
      <c r="J432" s="559">
        <f>+J434+J435</f>
        <v>6</v>
      </c>
      <c r="K432" s="559"/>
      <c r="L432" s="560"/>
      <c r="M432" s="561"/>
      <c r="N432" s="562"/>
      <c r="O432" s="563"/>
      <c r="P432" s="563"/>
      <c r="Q432" s="564"/>
      <c r="R432" s="565"/>
      <c r="S432" s="565"/>
      <c r="T432" s="565"/>
      <c r="U432" s="566"/>
      <c r="V432" s="556"/>
      <c r="W432" s="567"/>
      <c r="X432" s="568"/>
      <c r="Y432" s="569"/>
      <c r="Z432" s="567"/>
      <c r="AA432" s="567"/>
      <c r="AB432" s="567"/>
      <c r="AC432" s="569"/>
      <c r="AD432" s="567"/>
      <c r="AE432" s="567"/>
      <c r="AF432" s="567"/>
      <c r="AG432" s="570"/>
    </row>
    <row r="433" spans="1:220" ht="38.25" customHeight="1" x14ac:dyDescent="0.25">
      <c r="A433" s="494" t="s">
        <v>1460</v>
      </c>
      <c r="B433" s="494" t="s">
        <v>1461</v>
      </c>
      <c r="C433" s="495" t="s">
        <v>526</v>
      </c>
      <c r="D433" s="496"/>
      <c r="E433" s="496" t="s">
        <v>527</v>
      </c>
      <c r="F433" s="496"/>
      <c r="G433" s="497"/>
      <c r="H433" s="498"/>
      <c r="I433" s="499"/>
      <c r="J433" s="498"/>
      <c r="K433" s="499"/>
      <c r="L433" s="498"/>
      <c r="M433" s="500"/>
      <c r="N433" s="501"/>
      <c r="O433" s="503"/>
      <c r="P433" s="503"/>
      <c r="Q433" s="505"/>
      <c r="R433" s="503"/>
      <c r="S433" s="503"/>
      <c r="T433" s="503"/>
      <c r="U433" s="506"/>
      <c r="V433" s="507"/>
      <c r="W433" s="507"/>
      <c r="X433" s="507"/>
      <c r="Y433" s="508"/>
      <c r="Z433" s="507"/>
      <c r="AA433" s="507"/>
      <c r="AB433" s="507"/>
      <c r="AC433" s="508"/>
      <c r="AD433" s="507"/>
      <c r="AE433" s="507"/>
      <c r="AF433" s="507"/>
      <c r="AG433" s="509"/>
    </row>
    <row r="434" spans="1:220" s="2" customFormat="1" ht="63" customHeight="1" x14ac:dyDescent="0.3">
      <c r="A434" s="522"/>
      <c r="B434" s="522" t="s">
        <v>1462</v>
      </c>
      <c r="C434" s="523" t="s">
        <v>1463</v>
      </c>
      <c r="D434" s="524" t="s">
        <v>1464</v>
      </c>
      <c r="E434" s="524" t="s">
        <v>196</v>
      </c>
      <c r="F434" s="524" t="s">
        <v>1465</v>
      </c>
      <c r="G434" s="524" t="s">
        <v>56</v>
      </c>
      <c r="H434" s="525"/>
      <c r="I434" s="532">
        <v>3</v>
      </c>
      <c r="J434" s="245">
        <v>3</v>
      </c>
      <c r="K434" s="532" t="s">
        <v>92</v>
      </c>
      <c r="L434" s="532">
        <v>11</v>
      </c>
      <c r="M434" s="245"/>
      <c r="N434" s="582">
        <v>10</v>
      </c>
      <c r="O434" s="532">
        <v>10</v>
      </c>
      <c r="P434" s="533"/>
      <c r="Q434" s="534">
        <v>1</v>
      </c>
      <c r="R434" s="544" t="s">
        <v>31</v>
      </c>
      <c r="S434" s="688" t="s">
        <v>36</v>
      </c>
      <c r="T434" s="688" t="s">
        <v>37</v>
      </c>
      <c r="U434" s="546">
        <v>1</v>
      </c>
      <c r="V434" s="547" t="s">
        <v>33</v>
      </c>
      <c r="W434" s="546" t="s">
        <v>49</v>
      </c>
      <c r="X434" s="637" t="s">
        <v>69</v>
      </c>
      <c r="Y434" s="548">
        <v>1</v>
      </c>
      <c r="Z434" s="545" t="s">
        <v>33</v>
      </c>
      <c r="AA434" s="545" t="s">
        <v>49</v>
      </c>
      <c r="AB434" s="544" t="s">
        <v>69</v>
      </c>
      <c r="AC434" s="546">
        <v>1</v>
      </c>
      <c r="AD434" s="637" t="s">
        <v>33</v>
      </c>
      <c r="AE434" s="637" t="s">
        <v>49</v>
      </c>
      <c r="AF434" s="637" t="s">
        <v>69</v>
      </c>
      <c r="AG434" s="586" t="s">
        <v>1466</v>
      </c>
    </row>
    <row r="435" spans="1:220" s="2" customFormat="1" ht="79.5" customHeight="1" x14ac:dyDescent="0.3">
      <c r="A435" s="522"/>
      <c r="B435" s="522" t="s">
        <v>1467</v>
      </c>
      <c r="C435" s="523" t="s">
        <v>1468</v>
      </c>
      <c r="D435" s="524" t="s">
        <v>1469</v>
      </c>
      <c r="E435" s="524" t="s">
        <v>196</v>
      </c>
      <c r="F435" s="524" t="s">
        <v>1465</v>
      </c>
      <c r="G435" s="524" t="s">
        <v>56</v>
      </c>
      <c r="H435" s="525"/>
      <c r="I435" s="232">
        <v>3</v>
      </c>
      <c r="J435" s="526">
        <v>3</v>
      </c>
      <c r="K435" s="232" t="s">
        <v>92</v>
      </c>
      <c r="L435" s="232" t="s">
        <v>104</v>
      </c>
      <c r="M435" s="526"/>
      <c r="N435" s="582">
        <v>20</v>
      </c>
      <c r="O435" s="232"/>
      <c r="P435" s="529"/>
      <c r="Q435" s="520">
        <v>1</v>
      </c>
      <c r="R435" s="544" t="s">
        <v>33</v>
      </c>
      <c r="S435" s="544" t="s">
        <v>32</v>
      </c>
      <c r="T435" s="544" t="s">
        <v>37</v>
      </c>
      <c r="U435" s="546">
        <v>1</v>
      </c>
      <c r="V435" s="547" t="s">
        <v>33</v>
      </c>
      <c r="W435" s="546" t="s">
        <v>32</v>
      </c>
      <c r="X435" s="637" t="s">
        <v>37</v>
      </c>
      <c r="Y435" s="548">
        <v>1</v>
      </c>
      <c r="Z435" s="545" t="s">
        <v>33</v>
      </c>
      <c r="AA435" s="545" t="s">
        <v>32</v>
      </c>
      <c r="AB435" s="544" t="s">
        <v>37</v>
      </c>
      <c r="AC435" s="546">
        <v>1</v>
      </c>
      <c r="AD435" s="637" t="s">
        <v>33</v>
      </c>
      <c r="AE435" s="637" t="s">
        <v>32</v>
      </c>
      <c r="AF435" s="637" t="s">
        <v>37</v>
      </c>
      <c r="AG435" s="571" t="s">
        <v>1470</v>
      </c>
    </row>
    <row r="436" spans="1:220" ht="65.25" customHeight="1" x14ac:dyDescent="0.25">
      <c r="A436" s="554" t="s">
        <v>1471</v>
      </c>
      <c r="B436" s="554" t="s">
        <v>1472</v>
      </c>
      <c r="C436" s="555" t="s">
        <v>1473</v>
      </c>
      <c r="D436" s="556"/>
      <c r="E436" s="557" t="s">
        <v>40</v>
      </c>
      <c r="F436" s="557" t="s">
        <v>28</v>
      </c>
      <c r="G436" s="557" t="s">
        <v>1266</v>
      </c>
      <c r="H436" s="558"/>
      <c r="I436" s="559">
        <f>+I438+I439</f>
        <v>6</v>
      </c>
      <c r="J436" s="559">
        <f>+J438+J439</f>
        <v>6</v>
      </c>
      <c r="K436" s="559"/>
      <c r="L436" s="560"/>
      <c r="M436" s="561"/>
      <c r="N436" s="562"/>
      <c r="O436" s="563"/>
      <c r="P436" s="563"/>
      <c r="Q436" s="564"/>
      <c r="R436" s="565"/>
      <c r="S436" s="565"/>
      <c r="T436" s="565"/>
      <c r="U436" s="566"/>
      <c r="V436" s="556"/>
      <c r="W436" s="567"/>
      <c r="X436" s="568"/>
      <c r="Y436" s="569"/>
      <c r="Z436" s="567"/>
      <c r="AA436" s="567"/>
      <c r="AB436" s="567"/>
      <c r="AC436" s="569"/>
      <c r="AD436" s="567"/>
      <c r="AE436" s="567"/>
      <c r="AF436" s="567"/>
      <c r="AG436" s="570"/>
    </row>
    <row r="437" spans="1:220" ht="38.25" customHeight="1" x14ac:dyDescent="0.25">
      <c r="A437" s="494" t="s">
        <v>1474</v>
      </c>
      <c r="B437" s="494" t="s">
        <v>1475</v>
      </c>
      <c r="C437" s="495" t="s">
        <v>1476</v>
      </c>
      <c r="D437" s="496"/>
      <c r="E437" s="496" t="s">
        <v>527</v>
      </c>
      <c r="F437" s="496"/>
      <c r="G437" s="497" t="s">
        <v>28</v>
      </c>
      <c r="H437" s="498"/>
      <c r="I437" s="499"/>
      <c r="J437" s="498"/>
      <c r="K437" s="499"/>
      <c r="L437" s="498"/>
      <c r="M437" s="500"/>
      <c r="N437" s="501"/>
      <c r="O437" s="503"/>
      <c r="P437" s="503"/>
      <c r="Q437" s="505"/>
      <c r="R437" s="503"/>
      <c r="S437" s="503"/>
      <c r="T437" s="503"/>
      <c r="U437" s="506"/>
      <c r="V437" s="507"/>
      <c r="W437" s="507"/>
      <c r="X437" s="507"/>
      <c r="Y437" s="508"/>
      <c r="Z437" s="507"/>
      <c r="AA437" s="507"/>
      <c r="AB437" s="507"/>
      <c r="AC437" s="508"/>
      <c r="AD437" s="507"/>
      <c r="AE437" s="507"/>
      <c r="AF437" s="507"/>
      <c r="AG437" s="509"/>
    </row>
    <row r="438" spans="1:220" s="2" customFormat="1" ht="63" customHeight="1" x14ac:dyDescent="0.3">
      <c r="A438" s="522"/>
      <c r="B438" s="522" t="s">
        <v>1477</v>
      </c>
      <c r="C438" s="523" t="s">
        <v>1478</v>
      </c>
      <c r="D438" s="301" t="s">
        <v>1479</v>
      </c>
      <c r="E438" s="301" t="s">
        <v>196</v>
      </c>
      <c r="F438" s="524" t="s">
        <v>1480</v>
      </c>
      <c r="G438" s="301" t="s">
        <v>28</v>
      </c>
      <c r="H438" s="302"/>
      <c r="I438" s="306">
        <v>3</v>
      </c>
      <c r="J438" s="327">
        <v>3</v>
      </c>
      <c r="K438" s="306" t="s">
        <v>29</v>
      </c>
      <c r="L438" s="306" t="str">
        <f>"07"</f>
        <v>07</v>
      </c>
      <c r="M438" s="327"/>
      <c r="N438" s="515"/>
      <c r="O438" s="513">
        <v>24</v>
      </c>
      <c r="P438" s="460"/>
      <c r="Q438" s="520">
        <v>1</v>
      </c>
      <c r="R438" s="544" t="s">
        <v>31</v>
      </c>
      <c r="S438" s="544" t="s">
        <v>1481</v>
      </c>
      <c r="T438" s="544"/>
      <c r="U438" s="546">
        <v>1</v>
      </c>
      <c r="V438" s="547" t="s">
        <v>33</v>
      </c>
      <c r="W438" s="546" t="s">
        <v>164</v>
      </c>
      <c r="X438" s="655" t="s">
        <v>37</v>
      </c>
      <c r="Y438" s="654">
        <v>1</v>
      </c>
      <c r="Z438" s="545" t="s">
        <v>33</v>
      </c>
      <c r="AA438" s="545" t="s">
        <v>164</v>
      </c>
      <c r="AB438" s="544" t="s">
        <v>37</v>
      </c>
      <c r="AC438" s="546">
        <v>1</v>
      </c>
      <c r="AD438" s="637" t="s">
        <v>33</v>
      </c>
      <c r="AE438" s="637" t="s">
        <v>164</v>
      </c>
      <c r="AF438" s="637" t="s">
        <v>37</v>
      </c>
      <c r="AG438" s="571" t="s">
        <v>1482</v>
      </c>
    </row>
    <row r="439" spans="1:220" ht="38.25" customHeight="1" x14ac:dyDescent="0.25">
      <c r="A439" s="494" t="s">
        <v>1483</v>
      </c>
      <c r="B439" s="494" t="s">
        <v>1484</v>
      </c>
      <c r="C439" s="495" t="s">
        <v>1485</v>
      </c>
      <c r="D439" s="496"/>
      <c r="E439" s="496" t="s">
        <v>73</v>
      </c>
      <c r="F439" s="496"/>
      <c r="G439" s="497" t="s">
        <v>28</v>
      </c>
      <c r="H439" s="498" t="s">
        <v>95</v>
      </c>
      <c r="I439" s="499">
        <v>3</v>
      </c>
      <c r="J439" s="498">
        <v>3</v>
      </c>
      <c r="K439" s="499"/>
      <c r="L439" s="498"/>
      <c r="M439" s="500"/>
      <c r="N439" s="501"/>
      <c r="O439" s="503"/>
      <c r="P439" s="503"/>
      <c r="Q439" s="505"/>
      <c r="R439" s="503"/>
      <c r="S439" s="503"/>
      <c r="T439" s="503"/>
      <c r="U439" s="506"/>
      <c r="V439" s="507"/>
      <c r="W439" s="507"/>
      <c r="X439" s="507"/>
      <c r="Y439" s="508"/>
      <c r="Z439" s="507"/>
      <c r="AA439" s="507"/>
      <c r="AB439" s="507"/>
      <c r="AC439" s="508"/>
      <c r="AD439" s="507"/>
      <c r="AE439" s="507"/>
      <c r="AF439" s="507"/>
      <c r="AG439" s="509"/>
    </row>
    <row r="440" spans="1:220" s="23" customFormat="1" ht="62.25" customHeight="1" x14ac:dyDescent="0.3">
      <c r="A440" s="574"/>
      <c r="B440" s="574" t="s">
        <v>1486</v>
      </c>
      <c r="C440" s="572" t="s">
        <v>1487</v>
      </c>
      <c r="D440" s="301" t="s">
        <v>1488</v>
      </c>
      <c r="E440" s="301" t="s">
        <v>196</v>
      </c>
      <c r="F440" s="524" t="s">
        <v>1480</v>
      </c>
      <c r="G440" s="301" t="s">
        <v>28</v>
      </c>
      <c r="H440" s="302"/>
      <c r="I440" s="306">
        <v>3</v>
      </c>
      <c r="J440" s="327">
        <v>3</v>
      </c>
      <c r="K440" s="306" t="s">
        <v>1489</v>
      </c>
      <c r="L440" s="306">
        <v>13</v>
      </c>
      <c r="M440" s="327"/>
      <c r="N440" s="515"/>
      <c r="O440" s="306">
        <v>24</v>
      </c>
      <c r="P440" s="99"/>
      <c r="Q440" s="520">
        <v>1</v>
      </c>
      <c r="R440" s="544" t="s">
        <v>31</v>
      </c>
      <c r="S440" s="544"/>
      <c r="T440" s="544"/>
      <c r="U440" s="546">
        <v>1</v>
      </c>
      <c r="V440" s="547" t="s">
        <v>33</v>
      </c>
      <c r="W440" s="546" t="s">
        <v>166</v>
      </c>
      <c r="X440" s="655" t="s">
        <v>1002</v>
      </c>
      <c r="Y440" s="654">
        <v>1</v>
      </c>
      <c r="Z440" s="545" t="s">
        <v>33</v>
      </c>
      <c r="AA440" s="545" t="s">
        <v>166</v>
      </c>
      <c r="AB440" s="544" t="s">
        <v>1002</v>
      </c>
      <c r="AC440" s="546">
        <v>1</v>
      </c>
      <c r="AD440" s="637" t="s">
        <v>33</v>
      </c>
      <c r="AE440" s="637" t="s">
        <v>166</v>
      </c>
      <c r="AF440" s="637" t="s">
        <v>1002</v>
      </c>
      <c r="AG440" s="586" t="s">
        <v>1490</v>
      </c>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row>
    <row r="441" spans="1:220" s="23" customFormat="1" ht="62.25" customHeight="1" x14ac:dyDescent="0.3">
      <c r="A441" s="574"/>
      <c r="B441" s="574" t="s">
        <v>1491</v>
      </c>
      <c r="C441" s="572" t="s">
        <v>1492</v>
      </c>
      <c r="D441" s="301" t="s">
        <v>1493</v>
      </c>
      <c r="E441" s="301" t="s">
        <v>196</v>
      </c>
      <c r="F441" s="524" t="s">
        <v>1480</v>
      </c>
      <c r="G441" s="301" t="s">
        <v>28</v>
      </c>
      <c r="H441" s="302"/>
      <c r="I441" s="306">
        <v>3</v>
      </c>
      <c r="J441" s="327">
        <v>3</v>
      </c>
      <c r="K441" s="306" t="s">
        <v>1494</v>
      </c>
      <c r="L441" s="306">
        <v>13</v>
      </c>
      <c r="M441" s="327"/>
      <c r="N441" s="515"/>
      <c r="O441" s="306">
        <v>24</v>
      </c>
      <c r="P441" s="576"/>
      <c r="Q441" s="520">
        <v>1</v>
      </c>
      <c r="R441" s="544" t="s">
        <v>31</v>
      </c>
      <c r="S441" s="544"/>
      <c r="T441" s="544"/>
      <c r="U441" s="546">
        <v>1</v>
      </c>
      <c r="V441" s="547" t="s">
        <v>33</v>
      </c>
      <c r="W441" s="546" t="s">
        <v>166</v>
      </c>
      <c r="X441" s="655" t="s">
        <v>1002</v>
      </c>
      <c r="Y441" s="654">
        <v>1</v>
      </c>
      <c r="Z441" s="545" t="s">
        <v>33</v>
      </c>
      <c r="AA441" s="545" t="s">
        <v>166</v>
      </c>
      <c r="AB441" s="544" t="s">
        <v>1002</v>
      </c>
      <c r="AC441" s="546">
        <v>1</v>
      </c>
      <c r="AD441" s="637" t="s">
        <v>33</v>
      </c>
      <c r="AE441" s="637" t="s">
        <v>166</v>
      </c>
      <c r="AF441" s="637" t="s">
        <v>1002</v>
      </c>
      <c r="AG441" s="586" t="s">
        <v>1490</v>
      </c>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row>
    <row r="442" spans="1:220" ht="65.25" customHeight="1" x14ac:dyDescent="0.25">
      <c r="A442" s="554" t="s">
        <v>1495</v>
      </c>
      <c r="B442" s="554" t="s">
        <v>1496</v>
      </c>
      <c r="C442" s="555" t="s">
        <v>1497</v>
      </c>
      <c r="D442" s="556"/>
      <c r="E442" s="557" t="s">
        <v>40</v>
      </c>
      <c r="F442" s="557"/>
      <c r="G442" s="557"/>
      <c r="H442" s="558"/>
      <c r="I442" s="559">
        <f>+I443+I446</f>
        <v>6</v>
      </c>
      <c r="J442" s="559">
        <f>+J443+J446</f>
        <v>6</v>
      </c>
      <c r="K442" s="559"/>
      <c r="L442" s="560"/>
      <c r="M442" s="561"/>
      <c r="N442" s="562"/>
      <c r="O442" s="563"/>
      <c r="P442" s="563"/>
      <c r="Q442" s="564"/>
      <c r="R442" s="565"/>
      <c r="S442" s="565"/>
      <c r="T442" s="565"/>
      <c r="U442" s="566"/>
      <c r="V442" s="556"/>
      <c r="W442" s="567"/>
      <c r="X442" s="568"/>
      <c r="Y442" s="569"/>
      <c r="Z442" s="567"/>
      <c r="AA442" s="567"/>
      <c r="AB442" s="567"/>
      <c r="AC442" s="569"/>
      <c r="AD442" s="567"/>
      <c r="AE442" s="567"/>
      <c r="AF442" s="567"/>
      <c r="AG442" s="570"/>
    </row>
    <row r="443" spans="1:220" ht="38.25" customHeight="1" x14ac:dyDescent="0.25">
      <c r="A443" s="494" t="s">
        <v>1498</v>
      </c>
      <c r="B443" s="494" t="s">
        <v>1499</v>
      </c>
      <c r="C443" s="495" t="s">
        <v>1500</v>
      </c>
      <c r="D443" s="496"/>
      <c r="E443" s="496" t="s">
        <v>73</v>
      </c>
      <c r="F443" s="496"/>
      <c r="G443" s="497"/>
      <c r="H443" s="498" t="s">
        <v>95</v>
      </c>
      <c r="I443" s="499">
        <v>3</v>
      </c>
      <c r="J443" s="498">
        <v>3</v>
      </c>
      <c r="K443" s="499"/>
      <c r="L443" s="498"/>
      <c r="M443" s="500"/>
      <c r="N443" s="501"/>
      <c r="O443" s="503"/>
      <c r="P443" s="503"/>
      <c r="Q443" s="505"/>
      <c r="R443" s="503"/>
      <c r="S443" s="503"/>
      <c r="T443" s="503"/>
      <c r="U443" s="506"/>
      <c r="V443" s="507"/>
      <c r="W443" s="507"/>
      <c r="X443" s="507"/>
      <c r="Y443" s="508"/>
      <c r="Z443" s="507"/>
      <c r="AA443" s="507"/>
      <c r="AB443" s="507"/>
      <c r="AC443" s="508"/>
      <c r="AD443" s="507"/>
      <c r="AE443" s="507"/>
      <c r="AF443" s="507"/>
      <c r="AG443" s="509"/>
    </row>
    <row r="444" spans="1:220" s="1" customFormat="1" ht="81" customHeight="1" x14ac:dyDescent="0.3">
      <c r="A444" s="694"/>
      <c r="B444" s="573" t="s">
        <v>188</v>
      </c>
      <c r="C444" s="660" t="s">
        <v>1501</v>
      </c>
      <c r="D444" s="678" t="s">
        <v>189</v>
      </c>
      <c r="E444" s="695" t="s">
        <v>181</v>
      </c>
      <c r="F444" s="696" t="s">
        <v>1502</v>
      </c>
      <c r="G444" s="303" t="s">
        <v>185</v>
      </c>
      <c r="H444" s="512"/>
      <c r="I444" s="301" t="s">
        <v>173</v>
      </c>
      <c r="J444" s="301" t="s">
        <v>173</v>
      </c>
      <c r="K444" s="301" t="s">
        <v>190</v>
      </c>
      <c r="L444" s="301">
        <v>70</v>
      </c>
      <c r="M444" s="542">
        <v>15</v>
      </c>
      <c r="N444" s="515">
        <v>22</v>
      </c>
      <c r="O444" s="99"/>
      <c r="P444" s="99"/>
      <c r="Q444" s="661">
        <v>1</v>
      </c>
      <c r="R444" s="544" t="s">
        <v>33</v>
      </c>
      <c r="S444" s="544" t="s">
        <v>118</v>
      </c>
      <c r="T444" s="544"/>
      <c r="U444" s="662">
        <v>1</v>
      </c>
      <c r="V444" s="547" t="s">
        <v>33</v>
      </c>
      <c r="W444" s="547" t="s">
        <v>118</v>
      </c>
      <c r="X444" s="663"/>
      <c r="Y444" s="661">
        <v>1</v>
      </c>
      <c r="Z444" s="544" t="s">
        <v>33</v>
      </c>
      <c r="AA444" s="544" t="s">
        <v>118</v>
      </c>
      <c r="AB444" s="544"/>
      <c r="AC444" s="662">
        <v>1</v>
      </c>
      <c r="AD444" s="547" t="s">
        <v>33</v>
      </c>
      <c r="AE444" s="547" t="s">
        <v>118</v>
      </c>
      <c r="AF444" s="547"/>
      <c r="AG444" s="596" t="s">
        <v>191</v>
      </c>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c r="CU444" s="19"/>
      <c r="CV444" s="19"/>
      <c r="CW444" s="19"/>
      <c r="CX444" s="19"/>
      <c r="CY444" s="19"/>
      <c r="CZ444" s="19"/>
      <c r="DA444" s="19"/>
      <c r="DB444" s="19"/>
      <c r="DC444" s="19"/>
      <c r="DD444" s="19"/>
      <c r="DE444" s="19"/>
      <c r="DF444" s="19"/>
      <c r="DG444" s="19"/>
      <c r="DH444" s="19"/>
      <c r="DI444" s="19"/>
      <c r="DJ444" s="19"/>
      <c r="DK444" s="19"/>
      <c r="DL444" s="19"/>
      <c r="DM444" s="19"/>
      <c r="DN444" s="19"/>
      <c r="DO444" s="19"/>
      <c r="DP444" s="19"/>
      <c r="DQ444" s="19"/>
      <c r="DR444" s="19"/>
      <c r="DS444" s="19"/>
      <c r="DT444" s="19"/>
      <c r="DU444" s="19"/>
      <c r="DV444" s="19"/>
      <c r="DW444" s="19"/>
      <c r="DX444" s="19"/>
      <c r="DY444" s="19"/>
      <c r="DZ444" s="19"/>
      <c r="EA444" s="19"/>
      <c r="EB444" s="19"/>
      <c r="EC444" s="19"/>
      <c r="ED444" s="19"/>
      <c r="EE444" s="19"/>
      <c r="EF444" s="19"/>
      <c r="EG444" s="19"/>
      <c r="EH444" s="19"/>
      <c r="EI444" s="19"/>
      <c r="EJ444" s="19"/>
      <c r="EK444" s="19"/>
      <c r="EL444" s="19"/>
      <c r="EM444" s="19"/>
      <c r="EN444" s="19"/>
      <c r="EO444" s="19"/>
      <c r="EP444" s="19"/>
      <c r="EQ444" s="19"/>
      <c r="ER444" s="19"/>
      <c r="ES444" s="19"/>
      <c r="ET444" s="19"/>
      <c r="EU444" s="19"/>
      <c r="EV444" s="19"/>
      <c r="EW444" s="19"/>
      <c r="EX444" s="19"/>
      <c r="EY444" s="19"/>
      <c r="EZ444" s="19"/>
      <c r="FA444" s="19"/>
      <c r="FB444" s="19"/>
      <c r="FC444" s="19"/>
      <c r="FD444" s="19"/>
      <c r="FE444" s="19"/>
      <c r="FF444" s="19"/>
      <c r="FG444" s="19"/>
      <c r="FH444" s="19"/>
      <c r="FI444" s="19"/>
      <c r="FJ444" s="19"/>
      <c r="FK444" s="19"/>
      <c r="FL444" s="19"/>
      <c r="FM444" s="19"/>
      <c r="FN444" s="19"/>
      <c r="FO444" s="19"/>
      <c r="FP444" s="19"/>
      <c r="FQ444" s="19"/>
      <c r="FR444" s="19"/>
      <c r="FS444" s="19"/>
      <c r="FT444" s="19"/>
      <c r="FU444" s="19"/>
      <c r="FV444" s="19"/>
      <c r="FW444" s="19"/>
      <c r="FX444" s="19"/>
      <c r="FY444" s="19"/>
      <c r="FZ444" s="19"/>
      <c r="GA444" s="19"/>
      <c r="GB444" s="19"/>
      <c r="GC444" s="19"/>
      <c r="GD444" s="19"/>
      <c r="GE444" s="19"/>
      <c r="GF444" s="19"/>
      <c r="GG444" s="19"/>
      <c r="GH444" s="19"/>
      <c r="GI444" s="19"/>
      <c r="GJ444" s="19"/>
      <c r="GK444" s="19"/>
      <c r="GL444" s="19"/>
      <c r="GM444" s="19"/>
      <c r="GN444" s="19"/>
      <c r="GO444" s="19"/>
      <c r="GP444" s="19"/>
      <c r="GQ444" s="19"/>
      <c r="GR444" s="19"/>
      <c r="GS444" s="19"/>
      <c r="GT444" s="19"/>
      <c r="GU444" s="19"/>
      <c r="GV444" s="19"/>
      <c r="GW444" s="19"/>
      <c r="GX444" s="19"/>
      <c r="GY444" s="19"/>
      <c r="GZ444" s="19"/>
      <c r="HA444" s="19"/>
      <c r="HB444" s="19"/>
      <c r="HC444" s="19"/>
      <c r="HD444" s="19"/>
      <c r="HE444" s="19"/>
      <c r="HF444" s="19"/>
      <c r="HG444" s="19"/>
      <c r="HH444" s="19"/>
      <c r="HI444" s="19"/>
      <c r="HJ444" s="19"/>
      <c r="HK444" s="19"/>
      <c r="HL444" s="19"/>
    </row>
    <row r="445" spans="1:220" s="22" customFormat="1" ht="77.25" customHeight="1" x14ac:dyDescent="0.3">
      <c r="A445" s="306"/>
      <c r="B445" s="306" t="s">
        <v>1503</v>
      </c>
      <c r="C445" s="697" t="s">
        <v>1504</v>
      </c>
      <c r="D445" s="301"/>
      <c r="E445" s="695" t="s">
        <v>181</v>
      </c>
      <c r="F445" s="698" t="s">
        <v>1505</v>
      </c>
      <c r="G445" s="303" t="s">
        <v>185</v>
      </c>
      <c r="H445" s="512"/>
      <c r="I445" s="301">
        <v>3</v>
      </c>
      <c r="J445" s="301">
        <v>3</v>
      </c>
      <c r="K445" s="301" t="s">
        <v>1506</v>
      </c>
      <c r="L445" s="301">
        <v>70</v>
      </c>
      <c r="M445" s="542"/>
      <c r="N445" s="515"/>
      <c r="O445" s="99">
        <v>20</v>
      </c>
      <c r="P445" s="99"/>
      <c r="Q445" s="661">
        <v>1</v>
      </c>
      <c r="R445" s="544" t="s">
        <v>31</v>
      </c>
      <c r="S445" s="544" t="s">
        <v>1507</v>
      </c>
      <c r="T445" s="544"/>
      <c r="U445" s="662">
        <v>1</v>
      </c>
      <c r="V445" s="547" t="s">
        <v>33</v>
      </c>
      <c r="W445" s="547" t="s">
        <v>164</v>
      </c>
      <c r="X445" s="663" t="s">
        <v>34</v>
      </c>
      <c r="Y445" s="661">
        <v>1</v>
      </c>
      <c r="Z445" s="544" t="s">
        <v>33</v>
      </c>
      <c r="AA445" s="544" t="s">
        <v>49</v>
      </c>
      <c r="AB445" s="544" t="s">
        <v>187</v>
      </c>
      <c r="AC445" s="547" t="s">
        <v>1508</v>
      </c>
      <c r="AD445" s="547" t="s">
        <v>33</v>
      </c>
      <c r="AE445" s="547" t="s">
        <v>49</v>
      </c>
      <c r="AF445" s="547" t="s">
        <v>187</v>
      </c>
      <c r="AG445" s="596" t="s">
        <v>1509</v>
      </c>
    </row>
    <row r="446" spans="1:220" ht="38.25" customHeight="1" x14ac:dyDescent="0.25">
      <c r="A446" s="494" t="s">
        <v>1510</v>
      </c>
      <c r="B446" s="494" t="s">
        <v>1511</v>
      </c>
      <c r="C446" s="495" t="s">
        <v>1512</v>
      </c>
      <c r="D446" s="496"/>
      <c r="E446" s="496" t="s">
        <v>73</v>
      </c>
      <c r="F446" s="496"/>
      <c r="G446" s="497"/>
      <c r="H446" s="498" t="s">
        <v>95</v>
      </c>
      <c r="I446" s="499">
        <v>3</v>
      </c>
      <c r="J446" s="498">
        <v>3</v>
      </c>
      <c r="K446" s="499"/>
      <c r="L446" s="498"/>
      <c r="M446" s="500"/>
      <c r="N446" s="501"/>
      <c r="O446" s="503"/>
      <c r="P446" s="503"/>
      <c r="Q446" s="505"/>
      <c r="R446" s="503"/>
      <c r="S446" s="503"/>
      <c r="T446" s="503"/>
      <c r="U446" s="506"/>
      <c r="V446" s="507"/>
      <c r="W446" s="507"/>
      <c r="X446" s="507"/>
      <c r="Y446" s="508"/>
      <c r="Z446" s="507"/>
      <c r="AA446" s="507"/>
      <c r="AB446" s="507"/>
      <c r="AC446" s="508"/>
      <c r="AD446" s="507"/>
      <c r="AE446" s="507"/>
      <c r="AF446" s="507"/>
      <c r="AG446" s="509"/>
    </row>
    <row r="447" spans="1:220" s="2" customFormat="1" ht="105" customHeight="1" x14ac:dyDescent="0.3">
      <c r="A447" s="603"/>
      <c r="B447" s="699" t="s">
        <v>1513</v>
      </c>
      <c r="C447" s="523" t="s">
        <v>1514</v>
      </c>
      <c r="D447" s="301" t="s">
        <v>1515</v>
      </c>
      <c r="E447" s="698" t="s">
        <v>181</v>
      </c>
      <c r="F447" s="306" t="s">
        <v>1516</v>
      </c>
      <c r="G447" s="512"/>
      <c r="H447" s="700"/>
      <c r="I447" s="601" t="s">
        <v>173</v>
      </c>
      <c r="J447" s="601" t="s">
        <v>173</v>
      </c>
      <c r="K447" s="576" t="s">
        <v>178</v>
      </c>
      <c r="L447" s="301">
        <v>27</v>
      </c>
      <c r="M447" s="542">
        <v>10</v>
      </c>
      <c r="N447" s="515"/>
      <c r="O447" s="99">
        <v>24</v>
      </c>
      <c r="P447" s="99"/>
      <c r="Q447" s="543">
        <v>1</v>
      </c>
      <c r="R447" s="544" t="s">
        <v>31</v>
      </c>
      <c r="S447" s="544"/>
      <c r="T447" s="544"/>
      <c r="U447" s="546">
        <v>1</v>
      </c>
      <c r="V447" s="547" t="s">
        <v>33</v>
      </c>
      <c r="W447" s="547" t="s">
        <v>164</v>
      </c>
      <c r="X447" s="663" t="s">
        <v>37</v>
      </c>
      <c r="Y447" s="543">
        <v>1</v>
      </c>
      <c r="Z447" s="544" t="s">
        <v>33</v>
      </c>
      <c r="AA447" s="544" t="s">
        <v>164</v>
      </c>
      <c r="AB447" s="544" t="s">
        <v>37</v>
      </c>
      <c r="AC447" s="546">
        <v>1</v>
      </c>
      <c r="AD447" s="547" t="s">
        <v>33</v>
      </c>
      <c r="AE447" s="547" t="s">
        <v>164</v>
      </c>
      <c r="AF447" s="547" t="s">
        <v>37</v>
      </c>
      <c r="AG447" s="596" t="s">
        <v>1517</v>
      </c>
    </row>
    <row r="448" spans="1:220" s="22" customFormat="1" ht="77.25" customHeight="1" x14ac:dyDescent="0.3">
      <c r="A448" s="306" t="str">
        <f>IF(A445="","",A445)</f>
        <v/>
      </c>
      <c r="B448" s="532" t="str">
        <f>IF(B445="","",B445)</f>
        <v>LLA5MF2A</v>
      </c>
      <c r="C448" s="701" t="s">
        <v>1518</v>
      </c>
      <c r="D448" s="301" t="str">
        <f>IF(D445="","",D445)</f>
        <v/>
      </c>
      <c r="E448" s="695" t="str">
        <f>IF(E445="","",E445)</f>
        <v>UE de spécialisation</v>
      </c>
      <c r="F448" s="698" t="str">
        <f>IF(F445="","",F445)</f>
        <v>INSPE-COST-PLURI  - L3 LEA parc. MEEF 1, L3 Lettres parc. MEEF 1, L3 SDL parc. MEF-FLM</v>
      </c>
      <c r="G448" s="303" t="str">
        <f>IF(G445="","",G445)</f>
        <v>INSPE</v>
      </c>
      <c r="H448" s="512"/>
      <c r="I448" s="301">
        <f>IF(I445="","",I445)</f>
        <v>3</v>
      </c>
      <c r="J448" s="301">
        <f>IF(J445="","",J445)</f>
        <v>3</v>
      </c>
      <c r="K448" s="301" t="str">
        <f>IF(K445="","",K445)</f>
        <v>BADIER Walter</v>
      </c>
      <c r="L448" s="301">
        <f>IF(L445="","",L445)</f>
        <v>70</v>
      </c>
      <c r="M448" s="542"/>
      <c r="N448" s="515" t="str">
        <f>IF(N445="","",N445)</f>
        <v/>
      </c>
      <c r="O448" s="99">
        <f>IF(O445="","",O445)</f>
        <v>20</v>
      </c>
      <c r="P448" s="99"/>
      <c r="Q448" s="661">
        <f t="shared" ref="Q448:X448" si="48">IF(Q445="","",Q445)</f>
        <v>1</v>
      </c>
      <c r="R448" s="544" t="str">
        <f t="shared" si="48"/>
        <v>CC</v>
      </c>
      <c r="S448" s="544" t="str">
        <f t="shared" si="48"/>
        <v>oral et Ecrit</v>
      </c>
      <c r="T448" s="544" t="str">
        <f t="shared" si="48"/>
        <v/>
      </c>
      <c r="U448" s="662">
        <f t="shared" si="48"/>
        <v>1</v>
      </c>
      <c r="V448" s="547" t="str">
        <f t="shared" si="48"/>
        <v>CT</v>
      </c>
      <c r="W448" s="547" t="str">
        <f t="shared" si="48"/>
        <v>Ecrit</v>
      </c>
      <c r="X448" s="663" t="str">
        <f t="shared" si="48"/>
        <v>1h30</v>
      </c>
      <c r="Y448" s="661">
        <f t="shared" ref="Y448:AG448" si="49">IF(Y445="","",Y445)</f>
        <v>1</v>
      </c>
      <c r="Z448" s="544" t="str">
        <f t="shared" si="49"/>
        <v>CT</v>
      </c>
      <c r="AA448" s="544" t="str">
        <f t="shared" si="49"/>
        <v>oral</v>
      </c>
      <c r="AB448" s="544" t="str">
        <f t="shared" si="49"/>
        <v>20 min</v>
      </c>
      <c r="AC448" s="547" t="str">
        <f t="shared" si="49"/>
        <v>100% CT</v>
      </c>
      <c r="AD448" s="547" t="str">
        <f t="shared" si="49"/>
        <v>CT</v>
      </c>
      <c r="AE448" s="547" t="str">
        <f t="shared" si="49"/>
        <v>oral</v>
      </c>
      <c r="AF448" s="547" t="str">
        <f t="shared" si="49"/>
        <v>20 min</v>
      </c>
      <c r="AG448" s="596" t="str">
        <f t="shared" si="49"/>
        <v>Connaître le programme de cycle 3 en histoire-géographie et en maîtriser les grandes notions.
Connaître les démarches et outils pour enseigner l'histoire et la géographie.</v>
      </c>
    </row>
    <row r="449" spans="1:239" ht="65.25" customHeight="1" x14ac:dyDescent="0.25">
      <c r="A449" s="554" t="s">
        <v>1519</v>
      </c>
      <c r="B449" s="554" t="s">
        <v>1520</v>
      </c>
      <c r="C449" s="555" t="s">
        <v>1521</v>
      </c>
      <c r="D449" s="556"/>
      <c r="E449" s="557" t="s">
        <v>40</v>
      </c>
      <c r="F449" s="557"/>
      <c r="G449" s="557"/>
      <c r="H449" s="558"/>
      <c r="I449" s="559">
        <f>+I451+I452+I453</f>
        <v>6</v>
      </c>
      <c r="J449" s="559">
        <f>+J451+J452+J453</f>
        <v>6</v>
      </c>
      <c r="K449" s="559"/>
      <c r="L449" s="560"/>
      <c r="M449" s="561"/>
      <c r="N449" s="562"/>
      <c r="O449" s="563"/>
      <c r="P449" s="563"/>
      <c r="Q449" s="564"/>
      <c r="R449" s="565"/>
      <c r="S449" s="565"/>
      <c r="T449" s="565"/>
      <c r="U449" s="566"/>
      <c r="V449" s="556"/>
      <c r="W449" s="567"/>
      <c r="X449" s="568"/>
      <c r="Y449" s="569"/>
      <c r="Z449" s="567"/>
      <c r="AA449" s="567"/>
      <c r="AB449" s="567"/>
      <c r="AC449" s="569"/>
      <c r="AD449" s="567"/>
      <c r="AE449" s="567"/>
      <c r="AF449" s="567"/>
      <c r="AG449" s="570"/>
    </row>
    <row r="450" spans="1:239" ht="38.25" customHeight="1" x14ac:dyDescent="0.25">
      <c r="A450" s="494" t="s">
        <v>1522</v>
      </c>
      <c r="B450" s="494" t="s">
        <v>1523</v>
      </c>
      <c r="C450" s="495" t="s">
        <v>1524</v>
      </c>
      <c r="D450" s="496"/>
      <c r="E450" s="496" t="s">
        <v>527</v>
      </c>
      <c r="F450" s="496"/>
      <c r="G450" s="497"/>
      <c r="H450" s="498"/>
      <c r="I450" s="499"/>
      <c r="J450" s="498"/>
      <c r="K450" s="499"/>
      <c r="L450" s="498"/>
      <c r="M450" s="500"/>
      <c r="N450" s="501"/>
      <c r="O450" s="503"/>
      <c r="P450" s="503"/>
      <c r="Q450" s="505"/>
      <c r="R450" s="503"/>
      <c r="S450" s="503"/>
      <c r="T450" s="503"/>
      <c r="U450" s="550"/>
      <c r="V450" s="507"/>
      <c r="W450" s="507"/>
      <c r="X450" s="507"/>
      <c r="Y450" s="508"/>
      <c r="Z450" s="507"/>
      <c r="AA450" s="507"/>
      <c r="AB450" s="507"/>
      <c r="AC450" s="508"/>
      <c r="AD450" s="507"/>
      <c r="AE450" s="507"/>
      <c r="AF450" s="507"/>
      <c r="AG450" s="509"/>
    </row>
    <row r="451" spans="1:239" s="2" customFormat="1" ht="38.25" customHeight="1" x14ac:dyDescent="0.3">
      <c r="A451" s="574" t="s">
        <v>51</v>
      </c>
      <c r="B451" s="522" t="s">
        <v>1525</v>
      </c>
      <c r="C451" s="702" t="s">
        <v>1526</v>
      </c>
      <c r="D451" s="611" t="s">
        <v>1527</v>
      </c>
      <c r="E451" s="301" t="s">
        <v>196</v>
      </c>
      <c r="F451" s="301" t="s">
        <v>1528</v>
      </c>
      <c r="G451" s="303" t="s">
        <v>44</v>
      </c>
      <c r="H451" s="302"/>
      <c r="I451" s="301">
        <v>2</v>
      </c>
      <c r="J451" s="325">
        <v>2</v>
      </c>
      <c r="K451" s="514" t="s">
        <v>1529</v>
      </c>
      <c r="L451" s="603">
        <v>11</v>
      </c>
      <c r="M451" s="703"/>
      <c r="N451" s="515"/>
      <c r="O451" s="513">
        <v>18</v>
      </c>
      <c r="P451" s="306"/>
      <c r="Q451" s="543">
        <v>1</v>
      </c>
      <c r="R451" s="544" t="s">
        <v>31</v>
      </c>
      <c r="S451" s="688" t="s">
        <v>36</v>
      </c>
      <c r="T451" s="688" t="s">
        <v>1530</v>
      </c>
      <c r="U451" s="546">
        <v>1</v>
      </c>
      <c r="V451" s="547" t="s">
        <v>33</v>
      </c>
      <c r="W451" s="656" t="s">
        <v>1531</v>
      </c>
      <c r="X451" s="704" t="s">
        <v>34</v>
      </c>
      <c r="Y451" s="543">
        <v>1</v>
      </c>
      <c r="Z451" s="545" t="s">
        <v>33</v>
      </c>
      <c r="AA451" s="656" t="s">
        <v>1531</v>
      </c>
      <c r="AB451" s="704" t="s">
        <v>34</v>
      </c>
      <c r="AC451" s="546">
        <v>1</v>
      </c>
      <c r="AD451" s="637" t="s">
        <v>33</v>
      </c>
      <c r="AE451" s="656" t="s">
        <v>1531</v>
      </c>
      <c r="AF451" s="704" t="s">
        <v>34</v>
      </c>
      <c r="AG451" s="575" t="s">
        <v>1532</v>
      </c>
    </row>
    <row r="452" spans="1:239" s="2" customFormat="1" ht="52.8" x14ac:dyDescent="0.3">
      <c r="A452" s="574"/>
      <c r="B452" s="522" t="s">
        <v>1533</v>
      </c>
      <c r="C452" s="644" t="s">
        <v>1534</v>
      </c>
      <c r="D452" s="611" t="s">
        <v>1535</v>
      </c>
      <c r="E452" s="301" t="s">
        <v>196</v>
      </c>
      <c r="F452" s="301" t="s">
        <v>1528</v>
      </c>
      <c r="G452" s="303" t="s">
        <v>44</v>
      </c>
      <c r="H452" s="302"/>
      <c r="I452" s="301">
        <v>2</v>
      </c>
      <c r="J452" s="325">
        <v>2</v>
      </c>
      <c r="K452" s="514" t="s">
        <v>53</v>
      </c>
      <c r="L452" s="603">
        <v>11</v>
      </c>
      <c r="M452" s="703"/>
      <c r="N452" s="515"/>
      <c r="O452" s="513">
        <v>18</v>
      </c>
      <c r="P452" s="306"/>
      <c r="Q452" s="543">
        <v>1</v>
      </c>
      <c r="R452" s="544" t="s">
        <v>31</v>
      </c>
      <c r="S452" s="544" t="s">
        <v>36</v>
      </c>
      <c r="T452" s="544"/>
      <c r="U452" s="546">
        <v>1</v>
      </c>
      <c r="V452" s="547" t="s">
        <v>33</v>
      </c>
      <c r="W452" s="546" t="s">
        <v>32</v>
      </c>
      <c r="X452" s="655" t="s">
        <v>89</v>
      </c>
      <c r="Y452" s="543">
        <v>1</v>
      </c>
      <c r="Z452" s="545" t="s">
        <v>33</v>
      </c>
      <c r="AA452" s="545" t="s">
        <v>32</v>
      </c>
      <c r="AB452" s="544" t="s">
        <v>89</v>
      </c>
      <c r="AC452" s="546">
        <v>1</v>
      </c>
      <c r="AD452" s="637" t="s">
        <v>33</v>
      </c>
      <c r="AE452" s="637" t="s">
        <v>32</v>
      </c>
      <c r="AF452" s="637" t="s">
        <v>89</v>
      </c>
      <c r="AG452" s="575" t="s">
        <v>1536</v>
      </c>
    </row>
    <row r="453" spans="1:239" s="2" customFormat="1" ht="52.8" x14ac:dyDescent="0.3">
      <c r="A453" s="574"/>
      <c r="B453" s="522" t="s">
        <v>1537</v>
      </c>
      <c r="C453" s="204" t="s">
        <v>1538</v>
      </c>
      <c r="D453" s="611" t="s">
        <v>1539</v>
      </c>
      <c r="E453" s="301" t="s">
        <v>196</v>
      </c>
      <c r="F453" s="301" t="s">
        <v>1528</v>
      </c>
      <c r="G453" s="303" t="s">
        <v>44</v>
      </c>
      <c r="H453" s="302"/>
      <c r="I453" s="301">
        <v>2</v>
      </c>
      <c r="J453" s="325">
        <v>2</v>
      </c>
      <c r="K453" s="514" t="s">
        <v>1540</v>
      </c>
      <c r="L453" s="603">
        <v>11</v>
      </c>
      <c r="M453" s="703"/>
      <c r="N453" s="515"/>
      <c r="O453" s="532">
        <v>15</v>
      </c>
      <c r="P453" s="306"/>
      <c r="Q453" s="654">
        <v>1</v>
      </c>
      <c r="R453" s="544" t="s">
        <v>31</v>
      </c>
      <c r="S453" s="544" t="s">
        <v>32</v>
      </c>
      <c r="T453" s="544" t="s">
        <v>34</v>
      </c>
      <c r="U453" s="546">
        <v>1</v>
      </c>
      <c r="V453" s="547" t="s">
        <v>33</v>
      </c>
      <c r="W453" s="546" t="s">
        <v>32</v>
      </c>
      <c r="X453" s="655" t="s">
        <v>34</v>
      </c>
      <c r="Y453" s="654">
        <v>1</v>
      </c>
      <c r="Z453" s="545" t="s">
        <v>33</v>
      </c>
      <c r="AA453" s="545" t="s">
        <v>32</v>
      </c>
      <c r="AB453" s="544" t="s">
        <v>34</v>
      </c>
      <c r="AC453" s="546">
        <v>1</v>
      </c>
      <c r="AD453" s="637" t="s">
        <v>33</v>
      </c>
      <c r="AE453" s="637" t="s">
        <v>32</v>
      </c>
      <c r="AF453" s="637" t="s">
        <v>34</v>
      </c>
      <c r="AG453" s="575" t="s">
        <v>1541</v>
      </c>
    </row>
    <row r="454" spans="1:239" ht="22.5" customHeight="1" x14ac:dyDescent="0.25">
      <c r="A454" s="554" t="s">
        <v>1542</v>
      </c>
      <c r="B454" s="554" t="s">
        <v>1543</v>
      </c>
      <c r="C454" s="555" t="s">
        <v>1544</v>
      </c>
      <c r="D454" s="556"/>
      <c r="E454" s="557" t="s">
        <v>40</v>
      </c>
      <c r="F454" s="557" t="s">
        <v>44</v>
      </c>
      <c r="G454" s="557" t="s">
        <v>1266</v>
      </c>
      <c r="H454" s="558"/>
      <c r="I454" s="559">
        <f>+I456+I457+I458</f>
        <v>6</v>
      </c>
      <c r="J454" s="559">
        <f>+J456+J457+J458</f>
        <v>6</v>
      </c>
      <c r="K454" s="559"/>
      <c r="L454" s="560"/>
      <c r="M454" s="561"/>
      <c r="N454" s="562"/>
      <c r="O454" s="563"/>
      <c r="P454" s="563"/>
      <c r="Q454" s="564"/>
      <c r="R454" s="565"/>
      <c r="S454" s="565"/>
      <c r="T454" s="565"/>
      <c r="U454" s="566"/>
      <c r="V454" s="556"/>
      <c r="W454" s="567"/>
      <c r="X454" s="568"/>
      <c r="Y454" s="569"/>
      <c r="Z454" s="567"/>
      <c r="AA454" s="567"/>
      <c r="AB454" s="567"/>
      <c r="AC454" s="569"/>
      <c r="AD454" s="567"/>
      <c r="AE454" s="567"/>
      <c r="AF454" s="567"/>
      <c r="AG454" s="570"/>
    </row>
    <row r="455" spans="1:239" ht="38.25" customHeight="1" x14ac:dyDescent="0.25">
      <c r="A455" s="494" t="s">
        <v>1545</v>
      </c>
      <c r="B455" s="494" t="s">
        <v>1546</v>
      </c>
      <c r="C455" s="495" t="s">
        <v>1547</v>
      </c>
      <c r="D455" s="496"/>
      <c r="E455" s="496" t="s">
        <v>527</v>
      </c>
      <c r="F455" s="496"/>
      <c r="G455" s="497"/>
      <c r="H455" s="498"/>
      <c r="I455" s="499"/>
      <c r="J455" s="498"/>
      <c r="K455" s="499"/>
      <c r="L455" s="498"/>
      <c r="M455" s="500"/>
      <c r="N455" s="501"/>
      <c r="O455" s="503"/>
      <c r="P455" s="503"/>
      <c r="Q455" s="505"/>
      <c r="R455" s="503"/>
      <c r="S455" s="503"/>
      <c r="T455" s="503"/>
      <c r="U455" s="506"/>
      <c r="V455" s="507"/>
      <c r="W455" s="507"/>
      <c r="X455" s="507"/>
      <c r="Y455" s="508"/>
      <c r="Z455" s="507"/>
      <c r="AA455" s="507"/>
      <c r="AB455" s="507"/>
      <c r="AC455" s="508"/>
      <c r="AD455" s="507"/>
      <c r="AE455" s="507"/>
      <c r="AF455" s="507"/>
      <c r="AG455" s="509"/>
    </row>
    <row r="456" spans="1:239" s="2" customFormat="1" ht="57.75" customHeight="1" x14ac:dyDescent="0.3">
      <c r="A456" s="574"/>
      <c r="B456" s="574" t="s">
        <v>1548</v>
      </c>
      <c r="C456" s="572" t="s">
        <v>1549</v>
      </c>
      <c r="D456" s="301" t="s">
        <v>1550</v>
      </c>
      <c r="E456" s="301"/>
      <c r="F456" s="303" t="s">
        <v>1551</v>
      </c>
      <c r="G456" s="303" t="s">
        <v>44</v>
      </c>
      <c r="H456" s="302"/>
      <c r="I456" s="513">
        <v>2</v>
      </c>
      <c r="J456" s="653">
        <v>2</v>
      </c>
      <c r="K456" s="513" t="s">
        <v>68</v>
      </c>
      <c r="L456" s="513">
        <v>14</v>
      </c>
      <c r="M456" s="653"/>
      <c r="N456" s="515"/>
      <c r="O456" s="513">
        <v>18</v>
      </c>
      <c r="P456" s="99"/>
      <c r="Q456" s="543">
        <v>1</v>
      </c>
      <c r="R456" s="544" t="s">
        <v>31</v>
      </c>
      <c r="S456" s="544" t="s">
        <v>36</v>
      </c>
      <c r="T456" s="544"/>
      <c r="U456" s="546">
        <v>1</v>
      </c>
      <c r="V456" s="547" t="s">
        <v>33</v>
      </c>
      <c r="W456" s="546" t="s">
        <v>49</v>
      </c>
      <c r="X456" s="655" t="s">
        <v>187</v>
      </c>
      <c r="Y456" s="543">
        <v>1</v>
      </c>
      <c r="Z456" s="545" t="s">
        <v>33</v>
      </c>
      <c r="AA456" s="545" t="s">
        <v>49</v>
      </c>
      <c r="AB456" s="544" t="s">
        <v>187</v>
      </c>
      <c r="AC456" s="546">
        <v>1</v>
      </c>
      <c r="AD456" s="637" t="s">
        <v>33</v>
      </c>
      <c r="AE456" s="637" t="s">
        <v>49</v>
      </c>
      <c r="AF456" s="637" t="s">
        <v>187</v>
      </c>
      <c r="AG456" s="664" t="s">
        <v>1552</v>
      </c>
    </row>
    <row r="457" spans="1:239" s="2" customFormat="1" ht="57.75" customHeight="1" x14ac:dyDescent="0.3">
      <c r="A457" s="574"/>
      <c r="B457" s="574" t="s">
        <v>1553</v>
      </c>
      <c r="C457" s="572" t="s">
        <v>1554</v>
      </c>
      <c r="D457" s="301" t="s">
        <v>1555</v>
      </c>
      <c r="E457" s="301"/>
      <c r="F457" s="303" t="s">
        <v>1551</v>
      </c>
      <c r="G457" s="303" t="s">
        <v>44</v>
      </c>
      <c r="H457" s="302"/>
      <c r="I457" s="513">
        <v>2</v>
      </c>
      <c r="J457" s="653">
        <v>2</v>
      </c>
      <c r="K457" s="513" t="s">
        <v>59</v>
      </c>
      <c r="L457" s="513">
        <v>14</v>
      </c>
      <c r="M457" s="653"/>
      <c r="N457" s="515"/>
      <c r="O457" s="513">
        <v>18</v>
      </c>
      <c r="P457" s="99"/>
      <c r="Q457" s="543">
        <v>1</v>
      </c>
      <c r="R457" s="544" t="s">
        <v>31</v>
      </c>
      <c r="S457" s="544" t="s">
        <v>36</v>
      </c>
      <c r="T457" s="544"/>
      <c r="U457" s="546">
        <v>1</v>
      </c>
      <c r="V457" s="547" t="s">
        <v>33</v>
      </c>
      <c r="W457" s="546" t="s">
        <v>1556</v>
      </c>
      <c r="X457" s="655" t="s">
        <v>187</v>
      </c>
      <c r="Y457" s="543">
        <v>1</v>
      </c>
      <c r="Z457" s="545" t="s">
        <v>33</v>
      </c>
      <c r="AA457" s="545" t="s">
        <v>70</v>
      </c>
      <c r="AB457" s="544"/>
      <c r="AC457" s="546">
        <v>1</v>
      </c>
      <c r="AD457" s="637" t="s">
        <v>33</v>
      </c>
      <c r="AE457" s="637" t="s">
        <v>70</v>
      </c>
      <c r="AF457" s="637"/>
      <c r="AG457" s="664" t="s">
        <v>1557</v>
      </c>
    </row>
    <row r="458" spans="1:239" s="2" customFormat="1" ht="117" customHeight="1" x14ac:dyDescent="0.3">
      <c r="A458" s="574"/>
      <c r="B458" s="574" t="s">
        <v>1558</v>
      </c>
      <c r="C458" s="572" t="s">
        <v>1559</v>
      </c>
      <c r="D458" s="301" t="s">
        <v>1560</v>
      </c>
      <c r="E458" s="301" t="s">
        <v>196</v>
      </c>
      <c r="F458" s="303" t="s">
        <v>1561</v>
      </c>
      <c r="G458" s="303" t="s">
        <v>44</v>
      </c>
      <c r="H458" s="302"/>
      <c r="I458" s="513">
        <v>2</v>
      </c>
      <c r="J458" s="653">
        <v>2</v>
      </c>
      <c r="K458" s="513" t="s">
        <v>1562</v>
      </c>
      <c r="L458" s="513">
        <v>14</v>
      </c>
      <c r="M458" s="653"/>
      <c r="N458" s="515"/>
      <c r="O458" s="513">
        <v>18</v>
      </c>
      <c r="P458" s="576"/>
      <c r="Q458" s="654">
        <v>1</v>
      </c>
      <c r="R458" s="544" t="s">
        <v>31</v>
      </c>
      <c r="S458" s="544" t="s">
        <v>32</v>
      </c>
      <c r="T458" s="544" t="s">
        <v>34</v>
      </c>
      <c r="U458" s="546">
        <v>1</v>
      </c>
      <c r="V458" s="547" t="s">
        <v>33</v>
      </c>
      <c r="W458" s="546" t="s">
        <v>32</v>
      </c>
      <c r="X458" s="655" t="s">
        <v>34</v>
      </c>
      <c r="Y458" s="654">
        <v>1</v>
      </c>
      <c r="Z458" s="545" t="s">
        <v>33</v>
      </c>
      <c r="AA458" s="545" t="s">
        <v>32</v>
      </c>
      <c r="AB458" s="544" t="s">
        <v>34</v>
      </c>
      <c r="AC458" s="546">
        <v>1</v>
      </c>
      <c r="AD458" s="637" t="s">
        <v>33</v>
      </c>
      <c r="AE458" s="637" t="s">
        <v>32</v>
      </c>
      <c r="AF458" s="637" t="s">
        <v>34</v>
      </c>
      <c r="AG458" s="664" t="s">
        <v>1563</v>
      </c>
    </row>
    <row r="459" spans="1:239" ht="65.25" customHeight="1" x14ac:dyDescent="0.25">
      <c r="A459" s="554" t="s">
        <v>1564</v>
      </c>
      <c r="B459" s="554" t="s">
        <v>1565</v>
      </c>
      <c r="C459" s="555" t="s">
        <v>1566</v>
      </c>
      <c r="D459" s="556"/>
      <c r="E459" s="557" t="s">
        <v>40</v>
      </c>
      <c r="F459" s="557"/>
      <c r="G459" s="557"/>
      <c r="H459" s="558"/>
      <c r="I459" s="559">
        <f>+I461+I462</f>
        <v>6</v>
      </c>
      <c r="J459" s="559">
        <f>+J461+J462</f>
        <v>6</v>
      </c>
      <c r="K459" s="559"/>
      <c r="L459" s="560"/>
      <c r="M459" s="561"/>
      <c r="N459" s="562"/>
      <c r="O459" s="563"/>
      <c r="P459" s="563"/>
      <c r="Q459" s="564"/>
      <c r="R459" s="565"/>
      <c r="S459" s="565"/>
      <c r="T459" s="565"/>
      <c r="U459" s="566"/>
      <c r="V459" s="556"/>
      <c r="W459" s="567"/>
      <c r="X459" s="568"/>
      <c r="Y459" s="569"/>
      <c r="Z459" s="567"/>
      <c r="AA459" s="567"/>
      <c r="AB459" s="567"/>
      <c r="AC459" s="569"/>
      <c r="AD459" s="567"/>
      <c r="AE459" s="567"/>
      <c r="AF459" s="567"/>
      <c r="AG459" s="570"/>
    </row>
    <row r="460" spans="1:239" ht="55.5" customHeight="1" x14ac:dyDescent="0.25">
      <c r="A460" s="494" t="s">
        <v>1567</v>
      </c>
      <c r="B460" s="494" t="s">
        <v>1568</v>
      </c>
      <c r="C460" s="495" t="s">
        <v>1569</v>
      </c>
      <c r="D460" s="496"/>
      <c r="E460" s="496" t="s">
        <v>527</v>
      </c>
      <c r="F460" s="496"/>
      <c r="G460" s="497"/>
      <c r="H460" s="498"/>
      <c r="I460" s="499"/>
      <c r="J460" s="498"/>
      <c r="K460" s="499"/>
      <c r="L460" s="498"/>
      <c r="M460" s="500"/>
      <c r="N460" s="501"/>
      <c r="O460" s="503"/>
      <c r="P460" s="503"/>
      <c r="Q460" s="505"/>
      <c r="R460" s="503"/>
      <c r="S460" s="503"/>
      <c r="T460" s="503"/>
      <c r="U460" s="506"/>
      <c r="V460" s="507"/>
      <c r="W460" s="507"/>
      <c r="X460" s="507"/>
      <c r="Y460" s="508"/>
      <c r="Z460" s="507"/>
      <c r="AA460" s="507"/>
      <c r="AB460" s="507"/>
      <c r="AC460" s="508"/>
      <c r="AD460" s="507"/>
      <c r="AE460" s="507"/>
      <c r="AF460" s="507"/>
      <c r="AG460" s="509"/>
    </row>
    <row r="461" spans="1:239" s="2" customFormat="1" ht="138.75" customHeight="1" x14ac:dyDescent="0.3">
      <c r="A461" s="522"/>
      <c r="B461" s="522" t="s">
        <v>1570</v>
      </c>
      <c r="C461" s="705" t="s">
        <v>1571</v>
      </c>
      <c r="D461" s="611" t="s">
        <v>1572</v>
      </c>
      <c r="E461" s="301" t="s">
        <v>196</v>
      </c>
      <c r="F461" s="301" t="s">
        <v>1573</v>
      </c>
      <c r="G461" s="303" t="s">
        <v>44</v>
      </c>
      <c r="H461" s="302"/>
      <c r="I461" s="301" t="s">
        <v>173</v>
      </c>
      <c r="J461" s="246" t="s">
        <v>173</v>
      </c>
      <c r="K461" s="514" t="s">
        <v>55</v>
      </c>
      <c r="L461" s="603" t="s">
        <v>71</v>
      </c>
      <c r="M461" s="703"/>
      <c r="N461" s="515"/>
      <c r="O461" s="513">
        <v>18</v>
      </c>
      <c r="P461" s="99"/>
      <c r="Q461" s="543">
        <v>1</v>
      </c>
      <c r="R461" s="544" t="s">
        <v>31</v>
      </c>
      <c r="S461" s="544" t="s">
        <v>32</v>
      </c>
      <c r="T461" s="544" t="s">
        <v>37</v>
      </c>
      <c r="U461" s="546">
        <v>1</v>
      </c>
      <c r="V461" s="547" t="s">
        <v>33</v>
      </c>
      <c r="W461" s="546" t="s">
        <v>49</v>
      </c>
      <c r="X461" s="655" t="s">
        <v>187</v>
      </c>
      <c r="Y461" s="543">
        <v>1</v>
      </c>
      <c r="Z461" s="545" t="s">
        <v>33</v>
      </c>
      <c r="AA461" s="545" t="s">
        <v>49</v>
      </c>
      <c r="AB461" s="544" t="s">
        <v>187</v>
      </c>
      <c r="AC461" s="546">
        <v>1</v>
      </c>
      <c r="AD461" s="637" t="s">
        <v>33</v>
      </c>
      <c r="AE461" s="637" t="s">
        <v>49</v>
      </c>
      <c r="AF461" s="637" t="s">
        <v>187</v>
      </c>
      <c r="AG461" s="575" t="s">
        <v>1574</v>
      </c>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row>
    <row r="462" spans="1:239" s="2" customFormat="1" ht="138.75" customHeight="1" x14ac:dyDescent="0.3">
      <c r="A462" s="522"/>
      <c r="B462" s="522" t="s">
        <v>1575</v>
      </c>
      <c r="C462" s="705" t="s">
        <v>1576</v>
      </c>
      <c r="D462" s="611" t="s">
        <v>1577</v>
      </c>
      <c r="E462" s="301" t="s">
        <v>196</v>
      </c>
      <c r="F462" s="301" t="s">
        <v>1573</v>
      </c>
      <c r="G462" s="303" t="s">
        <v>44</v>
      </c>
      <c r="H462" s="302"/>
      <c r="I462" s="301" t="s">
        <v>173</v>
      </c>
      <c r="J462" s="325" t="s">
        <v>173</v>
      </c>
      <c r="K462" s="603" t="s">
        <v>1578</v>
      </c>
      <c r="L462" s="603" t="s">
        <v>71</v>
      </c>
      <c r="M462" s="703"/>
      <c r="N462" s="515"/>
      <c r="O462" s="513">
        <v>18</v>
      </c>
      <c r="P462" s="576"/>
      <c r="Q462" s="654">
        <v>1</v>
      </c>
      <c r="R462" s="544" t="s">
        <v>31</v>
      </c>
      <c r="S462" s="544" t="s">
        <v>32</v>
      </c>
      <c r="T462" s="544" t="s">
        <v>34</v>
      </c>
      <c r="U462" s="546">
        <v>1</v>
      </c>
      <c r="V462" s="547" t="s">
        <v>33</v>
      </c>
      <c r="W462" s="546" t="s">
        <v>32</v>
      </c>
      <c r="X462" s="655" t="s">
        <v>34</v>
      </c>
      <c r="Y462" s="654">
        <v>1</v>
      </c>
      <c r="Z462" s="545" t="s">
        <v>33</v>
      </c>
      <c r="AA462" s="545" t="s">
        <v>32</v>
      </c>
      <c r="AB462" s="544" t="s">
        <v>34</v>
      </c>
      <c r="AC462" s="546">
        <v>1</v>
      </c>
      <c r="AD462" s="637" t="s">
        <v>33</v>
      </c>
      <c r="AE462" s="637" t="s">
        <v>32</v>
      </c>
      <c r="AF462" s="637" t="s">
        <v>34</v>
      </c>
      <c r="AG462" s="575" t="s">
        <v>1579</v>
      </c>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row>
    <row r="463" spans="1:239" ht="65.25" customHeight="1" x14ac:dyDescent="0.25">
      <c r="A463" s="554" t="s">
        <v>1580</v>
      </c>
      <c r="B463" s="554" t="s">
        <v>1581</v>
      </c>
      <c r="C463" s="555" t="s">
        <v>1582</v>
      </c>
      <c r="D463" s="556"/>
      <c r="E463" s="557" t="s">
        <v>40</v>
      </c>
      <c r="F463" s="557"/>
      <c r="G463" s="557"/>
      <c r="H463" s="558"/>
      <c r="I463" s="559">
        <f>+I465+I466</f>
        <v>6</v>
      </c>
      <c r="J463" s="559">
        <f>+J465+J466</f>
        <v>6</v>
      </c>
      <c r="K463" s="559"/>
      <c r="L463" s="560"/>
      <c r="M463" s="561"/>
      <c r="N463" s="562"/>
      <c r="O463" s="563"/>
      <c r="P463" s="563"/>
      <c r="Q463" s="564"/>
      <c r="R463" s="565"/>
      <c r="S463" s="565"/>
      <c r="T463" s="565"/>
      <c r="U463" s="566"/>
      <c r="V463" s="556"/>
      <c r="W463" s="567"/>
      <c r="X463" s="568"/>
      <c r="Y463" s="569"/>
      <c r="Z463" s="567"/>
      <c r="AA463" s="567"/>
      <c r="AB463" s="567"/>
      <c r="AC463" s="569"/>
      <c r="AD463" s="567"/>
      <c r="AE463" s="567"/>
      <c r="AF463" s="567"/>
      <c r="AG463" s="570"/>
    </row>
    <row r="464" spans="1:239" ht="33.75" customHeight="1" x14ac:dyDescent="0.25">
      <c r="A464" s="494" t="s">
        <v>1583</v>
      </c>
      <c r="B464" s="494" t="s">
        <v>1584</v>
      </c>
      <c r="C464" s="495" t="s">
        <v>1585</v>
      </c>
      <c r="D464" s="496"/>
      <c r="E464" s="496" t="s">
        <v>527</v>
      </c>
      <c r="F464" s="496"/>
      <c r="G464" s="497"/>
      <c r="H464" s="498"/>
      <c r="I464" s="499"/>
      <c r="J464" s="498"/>
      <c r="K464" s="499"/>
      <c r="L464" s="498"/>
      <c r="M464" s="500"/>
      <c r="N464" s="501"/>
      <c r="O464" s="503"/>
      <c r="P464" s="503"/>
      <c r="Q464" s="505"/>
      <c r="R464" s="503"/>
      <c r="S464" s="503"/>
      <c r="T464" s="503"/>
      <c r="U464" s="506"/>
      <c r="V464" s="507"/>
      <c r="W464" s="507"/>
      <c r="X464" s="507"/>
      <c r="Y464" s="508"/>
      <c r="Z464" s="507"/>
      <c r="AA464" s="507"/>
      <c r="AB464" s="507"/>
      <c r="AC464" s="508"/>
      <c r="AD464" s="507"/>
      <c r="AE464" s="507"/>
      <c r="AF464" s="507"/>
      <c r="AG464" s="509"/>
    </row>
    <row r="465" spans="1:239" s="2" customFormat="1" ht="67.5" customHeight="1" x14ac:dyDescent="0.3">
      <c r="A465" s="522"/>
      <c r="B465" s="522" t="s">
        <v>1586</v>
      </c>
      <c r="C465" s="204" t="s">
        <v>1587</v>
      </c>
      <c r="D465" s="679"/>
      <c r="E465" s="303"/>
      <c r="F465" s="301" t="s">
        <v>1588</v>
      </c>
      <c r="G465" s="303" t="s">
        <v>44</v>
      </c>
      <c r="H465" s="302"/>
      <c r="I465" s="303">
        <v>3</v>
      </c>
      <c r="J465" s="305">
        <v>3</v>
      </c>
      <c r="K465" s="576" t="s">
        <v>55</v>
      </c>
      <c r="L465" s="576">
        <v>11</v>
      </c>
      <c r="M465" s="400"/>
      <c r="N465" s="515"/>
      <c r="O465" s="513">
        <v>18</v>
      </c>
      <c r="P465" s="576"/>
      <c r="Q465" s="654">
        <v>1</v>
      </c>
      <c r="R465" s="544" t="s">
        <v>31</v>
      </c>
      <c r="S465" s="544" t="s">
        <v>36</v>
      </c>
      <c r="T465" s="544" t="s">
        <v>1589</v>
      </c>
      <c r="U465" s="546">
        <v>1</v>
      </c>
      <c r="V465" s="547" t="s">
        <v>33</v>
      </c>
      <c r="W465" s="546" t="s">
        <v>32</v>
      </c>
      <c r="X465" s="655" t="s">
        <v>37</v>
      </c>
      <c r="Y465" s="654">
        <v>1</v>
      </c>
      <c r="Z465" s="545" t="s">
        <v>33</v>
      </c>
      <c r="AA465" s="545" t="s">
        <v>32</v>
      </c>
      <c r="AB465" s="544" t="s">
        <v>37</v>
      </c>
      <c r="AC465" s="546">
        <v>1</v>
      </c>
      <c r="AD465" s="637" t="s">
        <v>33</v>
      </c>
      <c r="AE465" s="637" t="s">
        <v>32</v>
      </c>
      <c r="AF465" s="637" t="s">
        <v>37</v>
      </c>
      <c r="AG465" s="706" t="s">
        <v>1590</v>
      </c>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row>
    <row r="466" spans="1:239" ht="33.75" customHeight="1" x14ac:dyDescent="0.25">
      <c r="A466" s="494" t="s">
        <v>1591</v>
      </c>
      <c r="B466" s="494" t="s">
        <v>1592</v>
      </c>
      <c r="C466" s="495" t="s">
        <v>1593</v>
      </c>
      <c r="D466" s="496"/>
      <c r="E466" s="496" t="s">
        <v>73</v>
      </c>
      <c r="F466" s="496"/>
      <c r="G466" s="497"/>
      <c r="H466" s="498" t="s">
        <v>95</v>
      </c>
      <c r="I466" s="499">
        <v>3</v>
      </c>
      <c r="J466" s="498">
        <v>3</v>
      </c>
      <c r="K466" s="499"/>
      <c r="L466" s="498"/>
      <c r="M466" s="500"/>
      <c r="N466" s="501"/>
      <c r="O466" s="503"/>
      <c r="P466" s="503"/>
      <c r="Q466" s="505"/>
      <c r="R466" s="503"/>
      <c r="S466" s="503"/>
      <c r="T466" s="503"/>
      <c r="U466" s="506"/>
      <c r="V466" s="507"/>
      <c r="W466" s="507"/>
      <c r="X466" s="507"/>
      <c r="Y466" s="508"/>
      <c r="Z466" s="507"/>
      <c r="AA466" s="507"/>
      <c r="AB466" s="507"/>
      <c r="AC466" s="508"/>
      <c r="AD466" s="507"/>
      <c r="AE466" s="507"/>
      <c r="AF466" s="507"/>
      <c r="AG466" s="509"/>
    </row>
    <row r="467" spans="1:239" s="2" customFormat="1" ht="59.25" customHeight="1" x14ac:dyDescent="0.3">
      <c r="A467" s="522"/>
      <c r="B467" s="522" t="s">
        <v>1594</v>
      </c>
      <c r="C467" s="705" t="s">
        <v>1595</v>
      </c>
      <c r="D467" s="611" t="s">
        <v>1596</v>
      </c>
      <c r="E467" s="301"/>
      <c r="F467" s="301" t="s">
        <v>1588</v>
      </c>
      <c r="G467" s="303" t="s">
        <v>44</v>
      </c>
      <c r="H467" s="302"/>
      <c r="I467" s="301">
        <v>3</v>
      </c>
      <c r="J467" s="325">
        <v>3</v>
      </c>
      <c r="K467" s="603" t="s">
        <v>1597</v>
      </c>
      <c r="L467" s="603">
        <v>11</v>
      </c>
      <c r="M467" s="703"/>
      <c r="N467" s="515"/>
      <c r="O467" s="513">
        <v>18</v>
      </c>
      <c r="P467" s="99"/>
      <c r="Q467" s="543">
        <v>1</v>
      </c>
      <c r="R467" s="544" t="s">
        <v>31</v>
      </c>
      <c r="S467" s="544" t="s">
        <v>32</v>
      </c>
      <c r="T467" s="544" t="s">
        <v>34</v>
      </c>
      <c r="U467" s="546">
        <v>1</v>
      </c>
      <c r="V467" s="547" t="s">
        <v>33</v>
      </c>
      <c r="W467" s="546" t="s">
        <v>32</v>
      </c>
      <c r="X467" s="655" t="s">
        <v>89</v>
      </c>
      <c r="Y467" s="543">
        <v>1</v>
      </c>
      <c r="Z467" s="545" t="s">
        <v>33</v>
      </c>
      <c r="AA467" s="545" t="s">
        <v>32</v>
      </c>
      <c r="AB467" s="544" t="s">
        <v>89</v>
      </c>
      <c r="AC467" s="546">
        <v>1</v>
      </c>
      <c r="AD467" s="637" t="s">
        <v>33</v>
      </c>
      <c r="AE467" s="637" t="s">
        <v>32</v>
      </c>
      <c r="AF467" s="637" t="s">
        <v>89</v>
      </c>
      <c r="AG467" s="575" t="s">
        <v>1598</v>
      </c>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row>
    <row r="468" spans="1:239" s="2" customFormat="1" ht="52.5" customHeight="1" x14ac:dyDescent="0.3">
      <c r="A468" s="522"/>
      <c r="B468" s="522" t="s">
        <v>1548</v>
      </c>
      <c r="C468" s="707" t="s">
        <v>1549</v>
      </c>
      <c r="D468" s="524" t="s">
        <v>1550</v>
      </c>
      <c r="E468" s="303"/>
      <c r="F468" s="301" t="s">
        <v>1551</v>
      </c>
      <c r="G468" s="303" t="s">
        <v>44</v>
      </c>
      <c r="H468" s="302"/>
      <c r="I468" s="306">
        <v>3</v>
      </c>
      <c r="J468" s="307">
        <v>3</v>
      </c>
      <c r="K468" s="306" t="s">
        <v>68</v>
      </c>
      <c r="L468" s="306">
        <v>14</v>
      </c>
      <c r="M468" s="307"/>
      <c r="N468" s="515"/>
      <c r="O468" s="513">
        <v>18</v>
      </c>
      <c r="P468" s="99"/>
      <c r="Q468" s="543">
        <v>1</v>
      </c>
      <c r="R468" s="544" t="s">
        <v>31</v>
      </c>
      <c r="S468" s="544" t="s">
        <v>36</v>
      </c>
      <c r="T468" s="544"/>
      <c r="U468" s="546">
        <v>1</v>
      </c>
      <c r="V468" s="547" t="s">
        <v>33</v>
      </c>
      <c r="W468" s="546" t="s">
        <v>49</v>
      </c>
      <c r="X468" s="655" t="s">
        <v>187</v>
      </c>
      <c r="Y468" s="543">
        <v>1</v>
      </c>
      <c r="Z468" s="545" t="s">
        <v>33</v>
      </c>
      <c r="AA468" s="545" t="s">
        <v>49</v>
      </c>
      <c r="AB468" s="544" t="s">
        <v>187</v>
      </c>
      <c r="AC468" s="546">
        <v>1</v>
      </c>
      <c r="AD468" s="637" t="s">
        <v>33</v>
      </c>
      <c r="AE468" s="637" t="s">
        <v>49</v>
      </c>
      <c r="AF468" s="637" t="s">
        <v>187</v>
      </c>
      <c r="AG468" s="586" t="s">
        <v>1552</v>
      </c>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row>
    <row r="469" spans="1:239" s="2" customFormat="1" ht="52.5" customHeight="1" x14ac:dyDescent="0.3">
      <c r="A469" s="522"/>
      <c r="B469" s="522" t="s">
        <v>1553</v>
      </c>
      <c r="C469" s="707" t="s">
        <v>1554</v>
      </c>
      <c r="D469" s="524" t="s">
        <v>1555</v>
      </c>
      <c r="E469" s="303"/>
      <c r="F469" s="301" t="s">
        <v>1551</v>
      </c>
      <c r="G469" s="303" t="s">
        <v>44</v>
      </c>
      <c r="H469" s="302"/>
      <c r="I469" s="306">
        <v>3</v>
      </c>
      <c r="J469" s="307">
        <v>3</v>
      </c>
      <c r="K469" s="306" t="s">
        <v>59</v>
      </c>
      <c r="L469" s="306">
        <v>14</v>
      </c>
      <c r="M469" s="307"/>
      <c r="N469" s="515"/>
      <c r="O469" s="513">
        <v>18</v>
      </c>
      <c r="P469" s="99"/>
      <c r="Q469" s="543">
        <v>1</v>
      </c>
      <c r="R469" s="544" t="s">
        <v>31</v>
      </c>
      <c r="S469" s="544" t="s">
        <v>36</v>
      </c>
      <c r="T469" s="544"/>
      <c r="U469" s="546">
        <v>1</v>
      </c>
      <c r="V469" s="547" t="s">
        <v>33</v>
      </c>
      <c r="W469" s="546" t="s">
        <v>1556</v>
      </c>
      <c r="X469" s="655" t="s">
        <v>187</v>
      </c>
      <c r="Y469" s="543">
        <v>1</v>
      </c>
      <c r="Z469" s="545" t="s">
        <v>33</v>
      </c>
      <c r="AA469" s="545" t="s">
        <v>70</v>
      </c>
      <c r="AB469" s="544"/>
      <c r="AC469" s="546">
        <v>1</v>
      </c>
      <c r="AD469" s="637" t="s">
        <v>33</v>
      </c>
      <c r="AE469" s="637" t="s">
        <v>70</v>
      </c>
      <c r="AF469" s="637"/>
      <c r="AG469" s="586" t="s">
        <v>1557</v>
      </c>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row>
    <row r="470" spans="1:239" s="2" customFormat="1" ht="23.25" customHeight="1" x14ac:dyDescent="0.3">
      <c r="A470" s="470"/>
      <c r="B470" s="471"/>
      <c r="C470" s="472" t="s">
        <v>1599</v>
      </c>
      <c r="D470" s="473"/>
      <c r="E470" s="471"/>
      <c r="F470" s="471"/>
      <c r="G470" s="473"/>
      <c r="H470" s="471"/>
      <c r="I470" s="471"/>
      <c r="J470" s="471"/>
      <c r="K470" s="471"/>
      <c r="L470" s="471"/>
      <c r="M470" s="633"/>
      <c r="N470" s="475"/>
      <c r="O470" s="471"/>
      <c r="P470" s="471"/>
      <c r="Q470" s="536"/>
      <c r="R470" s="471"/>
      <c r="S470" s="471"/>
      <c r="T470" s="471"/>
      <c r="U470" s="471"/>
      <c r="V470" s="471"/>
      <c r="W470" s="471"/>
      <c r="X470" s="471"/>
      <c r="Y470" s="471"/>
      <c r="Z470" s="471"/>
      <c r="AA470" s="471"/>
      <c r="AB470" s="471"/>
      <c r="AC470" s="471"/>
      <c r="AD470" s="471"/>
      <c r="AE470" s="471"/>
      <c r="AF470" s="471"/>
      <c r="AG470" s="477"/>
    </row>
    <row r="471" spans="1:239" ht="20.25" customHeight="1" x14ac:dyDescent="0.25">
      <c r="A471" s="478"/>
      <c r="B471" s="478"/>
      <c r="C471" s="479" t="s">
        <v>26</v>
      </c>
      <c r="D471" s="480"/>
      <c r="E471" s="480"/>
      <c r="F471" s="480"/>
      <c r="G471" s="480"/>
      <c r="H471" s="481"/>
      <c r="I471" s="481">
        <f>+I473+I477+I472</f>
        <v>19</v>
      </c>
      <c r="J471" s="481">
        <f>+J473+J477+J472</f>
        <v>19</v>
      </c>
      <c r="K471" s="481"/>
      <c r="L471" s="481"/>
      <c r="M471" s="634"/>
      <c r="N471" s="483"/>
      <c r="O471" s="481"/>
      <c r="P471" s="481"/>
      <c r="Q471" s="635"/>
      <c r="R471" s="481"/>
      <c r="S471" s="481"/>
      <c r="T471" s="481"/>
      <c r="U471" s="485"/>
      <c r="V471" s="481"/>
      <c r="W471" s="481"/>
      <c r="X471" s="481"/>
      <c r="Y471" s="485"/>
      <c r="Z471" s="481"/>
      <c r="AA471" s="481"/>
      <c r="AB471" s="481"/>
      <c r="AC471" s="485"/>
      <c r="AD471" s="481"/>
      <c r="AE471" s="481"/>
      <c r="AF471" s="481"/>
      <c r="AG471" s="481"/>
    </row>
    <row r="472" spans="1:239" s="2" customFormat="1" ht="52.8" x14ac:dyDescent="0.3">
      <c r="A472" s="522"/>
      <c r="B472" s="522" t="s">
        <v>1600</v>
      </c>
      <c r="C472" s="707" t="s">
        <v>1601</v>
      </c>
      <c r="D472" s="524" t="s">
        <v>1602</v>
      </c>
      <c r="E472" s="303" t="s">
        <v>162</v>
      </c>
      <c r="F472" s="301"/>
      <c r="G472" s="303" t="s">
        <v>97</v>
      </c>
      <c r="H472" s="302"/>
      <c r="I472" s="306">
        <v>6</v>
      </c>
      <c r="J472" s="307" t="s">
        <v>1603</v>
      </c>
      <c r="K472" s="532" t="s">
        <v>1604</v>
      </c>
      <c r="L472" s="306" t="s">
        <v>194</v>
      </c>
      <c r="M472" s="307"/>
      <c r="N472" s="515"/>
      <c r="O472" s="513">
        <v>1.5</v>
      </c>
      <c r="P472" s="99"/>
      <c r="Q472" s="543">
        <v>1</v>
      </c>
      <c r="R472" s="544" t="s">
        <v>33</v>
      </c>
      <c r="S472" s="544" t="s">
        <v>70</v>
      </c>
      <c r="T472" s="544"/>
      <c r="U472" s="546">
        <v>1</v>
      </c>
      <c r="V472" s="547" t="s">
        <v>33</v>
      </c>
      <c r="W472" s="546" t="s">
        <v>70</v>
      </c>
      <c r="X472" s="655"/>
      <c r="Y472" s="543">
        <v>1</v>
      </c>
      <c r="Z472" s="545" t="s">
        <v>33</v>
      </c>
      <c r="AA472" s="545" t="s">
        <v>70</v>
      </c>
      <c r="AB472" s="544"/>
      <c r="AC472" s="546">
        <v>1</v>
      </c>
      <c r="AD472" s="637" t="s">
        <v>33</v>
      </c>
      <c r="AE472" s="637" t="s">
        <v>70</v>
      </c>
      <c r="AF472" s="637"/>
      <c r="AG472" s="586"/>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row>
    <row r="473" spans="1:239" ht="21" customHeight="1" x14ac:dyDescent="0.25">
      <c r="A473" s="486"/>
      <c r="B473" s="486"/>
      <c r="C473" s="487" t="s">
        <v>201</v>
      </c>
      <c r="D473" s="343"/>
      <c r="E473" s="488"/>
      <c r="F473" s="341"/>
      <c r="G473" s="343"/>
      <c r="H473" s="489"/>
      <c r="I473" s="341">
        <f>+I474+I475+I476</f>
        <v>7</v>
      </c>
      <c r="J473" s="341">
        <f>+J474+J475+J476</f>
        <v>5</v>
      </c>
      <c r="K473" s="341"/>
      <c r="L473" s="341"/>
      <c r="M473" s="490"/>
      <c r="N473" s="491"/>
      <c r="O473" s="492"/>
      <c r="P473" s="492"/>
      <c r="Q473" s="428"/>
      <c r="R473" s="345"/>
      <c r="S473" s="345"/>
      <c r="T473" s="345"/>
      <c r="U473" s="429"/>
      <c r="V473" s="345"/>
      <c r="W473" s="345"/>
      <c r="X473" s="345"/>
      <c r="Y473" s="429"/>
      <c r="Z473" s="345"/>
      <c r="AA473" s="345"/>
      <c r="AB473" s="345"/>
      <c r="AC473" s="429"/>
      <c r="AD473" s="345"/>
      <c r="AE473" s="345"/>
      <c r="AF473" s="345"/>
      <c r="AG473" s="493"/>
    </row>
    <row r="474" spans="1:239" s="2" customFormat="1" ht="77.25" customHeight="1" x14ac:dyDescent="0.3">
      <c r="A474" s="522"/>
      <c r="B474" s="522" t="s">
        <v>1605</v>
      </c>
      <c r="C474" s="523" t="s">
        <v>1606</v>
      </c>
      <c r="D474" s="524" t="s">
        <v>1607</v>
      </c>
      <c r="E474" s="530" t="s">
        <v>162</v>
      </c>
      <c r="F474" s="524"/>
      <c r="G474" s="530" t="s">
        <v>97</v>
      </c>
      <c r="H474" s="525"/>
      <c r="I474" s="532">
        <v>3</v>
      </c>
      <c r="J474" s="245" t="s">
        <v>174</v>
      </c>
      <c r="K474" s="532" t="s">
        <v>777</v>
      </c>
      <c r="L474" s="306" t="s">
        <v>71</v>
      </c>
      <c r="M474" s="307"/>
      <c r="N474" s="515"/>
      <c r="O474" s="513">
        <v>20</v>
      </c>
      <c r="P474" s="99"/>
      <c r="Q474" s="543">
        <v>1</v>
      </c>
      <c r="R474" s="544" t="s">
        <v>31</v>
      </c>
      <c r="S474" s="544" t="s">
        <v>36</v>
      </c>
      <c r="T474" s="544"/>
      <c r="U474" s="546">
        <v>1</v>
      </c>
      <c r="V474" s="547" t="s">
        <v>33</v>
      </c>
      <c r="W474" s="546" t="s">
        <v>49</v>
      </c>
      <c r="X474" s="463" t="s">
        <v>1608</v>
      </c>
      <c r="Y474" s="543">
        <v>1</v>
      </c>
      <c r="Z474" s="545" t="s">
        <v>33</v>
      </c>
      <c r="AA474" s="545" t="s">
        <v>49</v>
      </c>
      <c r="AB474" s="544" t="s">
        <v>1609</v>
      </c>
      <c r="AC474" s="546">
        <v>1</v>
      </c>
      <c r="AD474" s="637" t="s">
        <v>33</v>
      </c>
      <c r="AE474" s="637" t="s">
        <v>49</v>
      </c>
      <c r="AF474" s="365" t="s">
        <v>1608</v>
      </c>
      <c r="AG474" s="586" t="s">
        <v>1610</v>
      </c>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row>
    <row r="475" spans="1:239" s="2" customFormat="1" ht="42.75" customHeight="1" x14ac:dyDescent="0.3">
      <c r="A475" s="522"/>
      <c r="B475" s="522" t="s">
        <v>1611</v>
      </c>
      <c r="C475" s="523" t="s">
        <v>1612</v>
      </c>
      <c r="D475" s="524" t="s">
        <v>1613</v>
      </c>
      <c r="E475" s="303" t="s">
        <v>162</v>
      </c>
      <c r="F475" s="301"/>
      <c r="G475" s="303" t="s">
        <v>97</v>
      </c>
      <c r="H475" s="302"/>
      <c r="I475" s="306">
        <v>2</v>
      </c>
      <c r="J475" s="307" t="s">
        <v>195</v>
      </c>
      <c r="K475" s="306" t="s">
        <v>1070</v>
      </c>
      <c r="L475" s="306" t="s">
        <v>71</v>
      </c>
      <c r="M475" s="307"/>
      <c r="N475" s="515"/>
      <c r="O475" s="513">
        <v>15</v>
      </c>
      <c r="P475" s="99"/>
      <c r="Q475" s="543">
        <v>1</v>
      </c>
      <c r="R475" s="544" t="s">
        <v>31</v>
      </c>
      <c r="S475" s="688" t="s">
        <v>49</v>
      </c>
      <c r="T475" s="688" t="s">
        <v>69</v>
      </c>
      <c r="U475" s="546">
        <v>1</v>
      </c>
      <c r="V475" s="547" t="s">
        <v>33</v>
      </c>
      <c r="W475" s="546" t="s">
        <v>32</v>
      </c>
      <c r="X475" s="655" t="s">
        <v>34</v>
      </c>
      <c r="Y475" s="543">
        <v>1</v>
      </c>
      <c r="Z475" s="545" t="s">
        <v>33</v>
      </c>
      <c r="AA475" s="545" t="s">
        <v>32</v>
      </c>
      <c r="AB475" s="544" t="s">
        <v>34</v>
      </c>
      <c r="AC475" s="546">
        <v>1</v>
      </c>
      <c r="AD475" s="637" t="s">
        <v>33</v>
      </c>
      <c r="AE475" s="637" t="s">
        <v>32</v>
      </c>
      <c r="AF475" s="637" t="s">
        <v>34</v>
      </c>
      <c r="AG475" s="586" t="s">
        <v>1614</v>
      </c>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row>
    <row r="476" spans="1:239" ht="43.5" customHeight="1" x14ac:dyDescent="0.25">
      <c r="A476" s="708"/>
      <c r="B476" s="522" t="s">
        <v>1615</v>
      </c>
      <c r="C476" s="204" t="s">
        <v>1616</v>
      </c>
      <c r="D476" s="524" t="s">
        <v>1617</v>
      </c>
      <c r="E476" s="524" t="s">
        <v>162</v>
      </c>
      <c r="F476" s="244"/>
      <c r="G476" s="524" t="s">
        <v>97</v>
      </c>
      <c r="H476" s="525"/>
      <c r="I476" s="524">
        <v>2</v>
      </c>
      <c r="J476" s="535" t="s">
        <v>174</v>
      </c>
      <c r="K476" s="524" t="s">
        <v>82</v>
      </c>
      <c r="L476" s="535" t="s">
        <v>71</v>
      </c>
      <c r="M476" s="246"/>
      <c r="N476" s="515">
        <v>10</v>
      </c>
      <c r="O476" s="576">
        <v>10</v>
      </c>
      <c r="P476" s="529"/>
      <c r="Q476" s="520">
        <v>1</v>
      </c>
      <c r="R476" s="519" t="s">
        <v>31</v>
      </c>
      <c r="S476" s="519" t="s">
        <v>32</v>
      </c>
      <c r="T476" s="519" t="s">
        <v>39</v>
      </c>
      <c r="U476" s="364">
        <v>1</v>
      </c>
      <c r="V476" s="365" t="s">
        <v>33</v>
      </c>
      <c r="W476" s="365" t="s">
        <v>32</v>
      </c>
      <c r="X476" s="424" t="s">
        <v>34</v>
      </c>
      <c r="Y476" s="520">
        <v>1</v>
      </c>
      <c r="Z476" s="519" t="s">
        <v>33</v>
      </c>
      <c r="AA476" s="519" t="s">
        <v>32</v>
      </c>
      <c r="AB476" s="519" t="s">
        <v>34</v>
      </c>
      <c r="AC476" s="364">
        <v>1</v>
      </c>
      <c r="AD476" s="365" t="s">
        <v>33</v>
      </c>
      <c r="AE476" s="365" t="s">
        <v>32</v>
      </c>
      <c r="AF476" s="424" t="s">
        <v>34</v>
      </c>
      <c r="AG476" s="586" t="s">
        <v>1618</v>
      </c>
    </row>
    <row r="477" spans="1:239" ht="31.5" customHeight="1" x14ac:dyDescent="0.25">
      <c r="A477" s="494" t="s">
        <v>1619</v>
      </c>
      <c r="B477" s="494" t="s">
        <v>1620</v>
      </c>
      <c r="C477" s="495" t="s">
        <v>556</v>
      </c>
      <c r="D477" s="496"/>
      <c r="E477" s="496" t="s">
        <v>527</v>
      </c>
      <c r="F477" s="496"/>
      <c r="G477" s="497"/>
      <c r="H477" s="498"/>
      <c r="I477" s="499">
        <f>+I478+I479+I480</f>
        <v>6</v>
      </c>
      <c r="J477" s="499">
        <f>+J478+J479+J480</f>
        <v>6</v>
      </c>
      <c r="K477" s="499"/>
      <c r="L477" s="498"/>
      <c r="M477" s="500"/>
      <c r="N477" s="501"/>
      <c r="O477" s="503"/>
      <c r="P477" s="503"/>
      <c r="Q477" s="505"/>
      <c r="R477" s="503"/>
      <c r="S477" s="503"/>
      <c r="T477" s="503"/>
      <c r="U477" s="506"/>
      <c r="V477" s="507"/>
      <c r="W477" s="507"/>
      <c r="X477" s="507"/>
      <c r="Y477" s="508"/>
      <c r="Z477" s="507"/>
      <c r="AA477" s="507"/>
      <c r="AB477" s="507"/>
      <c r="AC477" s="508"/>
      <c r="AD477" s="507"/>
      <c r="AE477" s="507"/>
      <c r="AF477" s="507"/>
      <c r="AG477" s="509"/>
    </row>
    <row r="478" spans="1:239" s="2" customFormat="1" ht="90.75" customHeight="1" x14ac:dyDescent="0.3">
      <c r="A478" s="522"/>
      <c r="B478" s="522" t="s">
        <v>1621</v>
      </c>
      <c r="C478" s="709" t="s">
        <v>1622</v>
      </c>
      <c r="D478" s="524" t="s">
        <v>1623</v>
      </c>
      <c r="E478" s="303" t="s">
        <v>162</v>
      </c>
      <c r="F478" s="301"/>
      <c r="G478" s="303" t="s">
        <v>97</v>
      </c>
      <c r="H478" s="302"/>
      <c r="I478" s="306">
        <v>2</v>
      </c>
      <c r="J478" s="307" t="s">
        <v>174</v>
      </c>
      <c r="K478" s="532" t="s">
        <v>92</v>
      </c>
      <c r="L478" s="306" t="s">
        <v>104</v>
      </c>
      <c r="M478" s="307"/>
      <c r="N478" s="515">
        <v>10</v>
      </c>
      <c r="O478" s="513">
        <v>15</v>
      </c>
      <c r="P478" s="99"/>
      <c r="Q478" s="543">
        <v>1</v>
      </c>
      <c r="R478" s="544" t="s">
        <v>31</v>
      </c>
      <c r="S478" s="544" t="s">
        <v>32</v>
      </c>
      <c r="T478" s="544"/>
      <c r="U478" s="546">
        <v>1</v>
      </c>
      <c r="V478" s="547" t="s">
        <v>33</v>
      </c>
      <c r="W478" s="546" t="s">
        <v>32</v>
      </c>
      <c r="X478" s="655" t="s">
        <v>37</v>
      </c>
      <c r="Y478" s="543">
        <v>1</v>
      </c>
      <c r="Z478" s="545" t="s">
        <v>33</v>
      </c>
      <c r="AA478" s="545" t="s">
        <v>32</v>
      </c>
      <c r="AB478" s="544" t="s">
        <v>37</v>
      </c>
      <c r="AC478" s="546">
        <v>1</v>
      </c>
      <c r="AD478" s="637" t="s">
        <v>33</v>
      </c>
      <c r="AE478" s="637" t="s">
        <v>32</v>
      </c>
      <c r="AF478" s="637" t="s">
        <v>37</v>
      </c>
      <c r="AG478" s="586" t="s">
        <v>1624</v>
      </c>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row>
    <row r="479" spans="1:239" s="2" customFormat="1" ht="90.75" customHeight="1" x14ac:dyDescent="0.3">
      <c r="A479" s="522"/>
      <c r="B479" s="522" t="s">
        <v>1625</v>
      </c>
      <c r="C479" s="709" t="s">
        <v>1626</v>
      </c>
      <c r="D479" s="524" t="s">
        <v>1627</v>
      </c>
      <c r="E479" s="303" t="s">
        <v>162</v>
      </c>
      <c r="F479" s="301"/>
      <c r="G479" s="303" t="s">
        <v>97</v>
      </c>
      <c r="H479" s="302"/>
      <c r="I479" s="306">
        <v>2</v>
      </c>
      <c r="J479" s="307" t="s">
        <v>174</v>
      </c>
      <c r="K479" s="532" t="s">
        <v>92</v>
      </c>
      <c r="L479" s="306" t="s">
        <v>104</v>
      </c>
      <c r="M479" s="307"/>
      <c r="N479" s="515">
        <v>15</v>
      </c>
      <c r="O479" s="513"/>
      <c r="P479" s="99"/>
      <c r="Q479" s="543">
        <v>1</v>
      </c>
      <c r="R479" s="544" t="s">
        <v>31</v>
      </c>
      <c r="S479" s="544" t="s">
        <v>32</v>
      </c>
      <c r="T479" s="544"/>
      <c r="U479" s="546">
        <v>1</v>
      </c>
      <c r="V479" s="547" t="s">
        <v>33</v>
      </c>
      <c r="W479" s="546" t="s">
        <v>32</v>
      </c>
      <c r="X479" s="655" t="s">
        <v>34</v>
      </c>
      <c r="Y479" s="543">
        <v>1</v>
      </c>
      <c r="Z479" s="545" t="s">
        <v>33</v>
      </c>
      <c r="AA479" s="545" t="s">
        <v>32</v>
      </c>
      <c r="AB479" s="544" t="s">
        <v>34</v>
      </c>
      <c r="AC479" s="546">
        <v>1</v>
      </c>
      <c r="AD479" s="637" t="s">
        <v>33</v>
      </c>
      <c r="AE479" s="637" t="s">
        <v>32</v>
      </c>
      <c r="AF479" s="637" t="s">
        <v>34</v>
      </c>
      <c r="AG479" s="586" t="s">
        <v>1628</v>
      </c>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row>
    <row r="480" spans="1:239" s="2" customFormat="1" ht="90.75" customHeight="1" x14ac:dyDescent="0.3">
      <c r="A480" s="522"/>
      <c r="B480" s="522" t="s">
        <v>1629</v>
      </c>
      <c r="C480" s="709" t="s">
        <v>1630</v>
      </c>
      <c r="D480" s="524" t="s">
        <v>1631</v>
      </c>
      <c r="E480" s="303" t="s">
        <v>162</v>
      </c>
      <c r="F480" s="301"/>
      <c r="G480" s="303" t="s">
        <v>97</v>
      </c>
      <c r="H480" s="302"/>
      <c r="I480" s="306">
        <v>2</v>
      </c>
      <c r="J480" s="327" t="s">
        <v>174</v>
      </c>
      <c r="K480" s="532" t="s">
        <v>1632</v>
      </c>
      <c r="L480" s="306" t="s">
        <v>104</v>
      </c>
      <c r="M480" s="327"/>
      <c r="N480" s="515"/>
      <c r="O480" s="513">
        <v>20</v>
      </c>
      <c r="P480" s="576"/>
      <c r="Q480" s="654">
        <v>1</v>
      </c>
      <c r="R480" s="544" t="s">
        <v>31</v>
      </c>
      <c r="S480" s="544" t="s">
        <v>32</v>
      </c>
      <c r="T480" s="544" t="s">
        <v>1344</v>
      </c>
      <c r="U480" s="546">
        <v>1</v>
      </c>
      <c r="V480" s="547" t="s">
        <v>33</v>
      </c>
      <c r="W480" s="546" t="s">
        <v>32</v>
      </c>
      <c r="X480" s="655" t="s">
        <v>37</v>
      </c>
      <c r="Y480" s="654">
        <v>1</v>
      </c>
      <c r="Z480" s="545" t="s">
        <v>33</v>
      </c>
      <c r="AA480" s="545" t="s">
        <v>32</v>
      </c>
      <c r="AB480" s="544" t="s">
        <v>37</v>
      </c>
      <c r="AC480" s="546">
        <v>1</v>
      </c>
      <c r="AD480" s="637" t="s">
        <v>33</v>
      </c>
      <c r="AE480" s="637" t="s">
        <v>32</v>
      </c>
      <c r="AF480" s="637" t="s">
        <v>37</v>
      </c>
      <c r="AG480" s="586" t="s">
        <v>1633</v>
      </c>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row>
    <row r="481" spans="1:33" ht="42.75" customHeight="1" x14ac:dyDescent="0.25">
      <c r="A481" s="681"/>
      <c r="B481" s="681"/>
      <c r="C481" s="487" t="s">
        <v>1361</v>
      </c>
      <c r="D481" s="343"/>
      <c r="E481" s="488"/>
      <c r="F481" s="341"/>
      <c r="G481" s="343"/>
      <c r="H481" s="489"/>
      <c r="I481" s="341"/>
      <c r="J481" s="341"/>
      <c r="K481" s="341"/>
      <c r="L481" s="341"/>
      <c r="M481" s="490"/>
      <c r="N481" s="491"/>
      <c r="O481" s="492"/>
      <c r="P481" s="492"/>
      <c r="Q481" s="428"/>
      <c r="R481" s="345"/>
      <c r="S481" s="345"/>
      <c r="T481" s="345"/>
      <c r="U481" s="429"/>
      <c r="V481" s="345"/>
      <c r="W481" s="345"/>
      <c r="X481" s="345"/>
      <c r="Y481" s="429"/>
      <c r="Z481" s="345"/>
      <c r="AA481" s="345"/>
      <c r="AB481" s="345"/>
      <c r="AC481" s="429"/>
      <c r="AD481" s="345"/>
      <c r="AE481" s="345"/>
      <c r="AF481" s="345"/>
      <c r="AG481" s="493"/>
    </row>
    <row r="482" spans="1:33" ht="32.25" customHeight="1" x14ac:dyDescent="0.25">
      <c r="A482" s="682" t="s">
        <v>1634</v>
      </c>
      <c r="B482" s="682" t="s">
        <v>1635</v>
      </c>
      <c r="C482" s="683" t="s">
        <v>1636</v>
      </c>
      <c r="D482" s="684"/>
      <c r="E482" s="685" t="s">
        <v>25</v>
      </c>
      <c r="F482" s="685"/>
      <c r="G482" s="684"/>
      <c r="H482" s="685"/>
      <c r="I482" s="685">
        <f>+I$471+I488+I492+I$510</f>
        <v>32</v>
      </c>
      <c r="J482" s="685">
        <f>+J$471+J483+J486+J$510</f>
        <v>30</v>
      </c>
      <c r="K482" s="685"/>
      <c r="L482" s="685"/>
      <c r="M482" s="434"/>
      <c r="N482" s="686"/>
      <c r="O482" s="687"/>
      <c r="P482" s="687"/>
      <c r="Q482" s="433"/>
      <c r="R482" s="434"/>
      <c r="S482" s="434"/>
      <c r="T482" s="434"/>
      <c r="U482" s="435"/>
      <c r="V482" s="434"/>
      <c r="W482" s="434"/>
      <c r="X482" s="434"/>
      <c r="Y482" s="435"/>
      <c r="Z482" s="434"/>
      <c r="AA482" s="434"/>
      <c r="AB482" s="434"/>
      <c r="AC482" s="435"/>
      <c r="AD482" s="434"/>
      <c r="AE482" s="434"/>
      <c r="AF482" s="434"/>
      <c r="AG482" s="204"/>
    </row>
    <row r="483" spans="1:33" ht="31.5" customHeight="1" x14ac:dyDescent="0.25">
      <c r="A483" s="494" t="s">
        <v>1637</v>
      </c>
      <c r="B483" s="494" t="s">
        <v>1638</v>
      </c>
      <c r="C483" s="495" t="s">
        <v>1639</v>
      </c>
      <c r="D483" s="496"/>
      <c r="E483" s="496" t="s">
        <v>527</v>
      </c>
      <c r="F483" s="496"/>
      <c r="G483" s="497"/>
      <c r="H483" s="498"/>
      <c r="I483" s="499">
        <f>+I484+I485</f>
        <v>5</v>
      </c>
      <c r="J483" s="499">
        <f>+J484+J485</f>
        <v>3</v>
      </c>
      <c r="K483" s="499"/>
      <c r="L483" s="498"/>
      <c r="M483" s="500"/>
      <c r="N483" s="501"/>
      <c r="O483" s="503"/>
      <c r="P483" s="503"/>
      <c r="Q483" s="505"/>
      <c r="R483" s="503"/>
      <c r="S483" s="503"/>
      <c r="T483" s="503"/>
      <c r="U483" s="506"/>
      <c r="V483" s="507"/>
      <c r="W483" s="507"/>
      <c r="X483" s="507"/>
      <c r="Y483" s="508"/>
      <c r="Z483" s="507"/>
      <c r="AA483" s="507"/>
      <c r="AB483" s="507"/>
      <c r="AC483" s="508"/>
      <c r="AD483" s="507"/>
      <c r="AE483" s="507"/>
      <c r="AF483" s="507"/>
      <c r="AG483" s="509"/>
    </row>
    <row r="484" spans="1:33" ht="137.25" customHeight="1" x14ac:dyDescent="0.25">
      <c r="A484" s="710"/>
      <c r="B484" s="309" t="s">
        <v>1640</v>
      </c>
      <c r="C484" s="310" t="s">
        <v>1641</v>
      </c>
      <c r="D484" s="301" t="s">
        <v>1642</v>
      </c>
      <c r="E484" s="301" t="s">
        <v>52</v>
      </c>
      <c r="F484" s="301" t="s">
        <v>1375</v>
      </c>
      <c r="G484" s="303" t="s">
        <v>97</v>
      </c>
      <c r="H484" s="302"/>
      <c r="I484" s="301">
        <v>2</v>
      </c>
      <c r="J484" s="301" t="s">
        <v>195</v>
      </c>
      <c r="K484" s="514" t="s">
        <v>57</v>
      </c>
      <c r="L484" s="627" t="s">
        <v>1106</v>
      </c>
      <c r="M484" s="325"/>
      <c r="N484" s="515"/>
      <c r="O484" s="513">
        <v>15</v>
      </c>
      <c r="P484" s="99"/>
      <c r="Q484" s="534">
        <v>1</v>
      </c>
      <c r="R484" s="519" t="s">
        <v>31</v>
      </c>
      <c r="S484" s="519" t="s">
        <v>32</v>
      </c>
      <c r="T484" s="519" t="s">
        <v>34</v>
      </c>
      <c r="U484" s="364">
        <v>1</v>
      </c>
      <c r="V484" s="365" t="s">
        <v>33</v>
      </c>
      <c r="W484" s="365" t="s">
        <v>32</v>
      </c>
      <c r="X484" s="463" t="s">
        <v>34</v>
      </c>
      <c r="Y484" s="534">
        <v>1</v>
      </c>
      <c r="Z484" s="519" t="s">
        <v>33</v>
      </c>
      <c r="AA484" s="519" t="s">
        <v>32</v>
      </c>
      <c r="AB484" s="519" t="s">
        <v>37</v>
      </c>
      <c r="AC484" s="364">
        <v>1</v>
      </c>
      <c r="AD484" s="365" t="s">
        <v>33</v>
      </c>
      <c r="AE484" s="365" t="s">
        <v>32</v>
      </c>
      <c r="AF484" s="463" t="s">
        <v>37</v>
      </c>
      <c r="AG484" s="204" t="s">
        <v>1376</v>
      </c>
    </row>
    <row r="485" spans="1:33" ht="23.25" customHeight="1" x14ac:dyDescent="0.25">
      <c r="A485" s="247"/>
      <c r="B485" s="573" t="s">
        <v>1643</v>
      </c>
      <c r="C485" s="638" t="s">
        <v>1644</v>
      </c>
      <c r="D485" s="301" t="s">
        <v>1645</v>
      </c>
      <c r="E485" s="301" t="s">
        <v>52</v>
      </c>
      <c r="F485" s="300"/>
      <c r="G485" s="301" t="s">
        <v>97</v>
      </c>
      <c r="H485" s="302"/>
      <c r="I485" s="301">
        <v>3</v>
      </c>
      <c r="J485" s="301" t="s">
        <v>174</v>
      </c>
      <c r="K485" s="514" t="s">
        <v>57</v>
      </c>
      <c r="L485" s="627" t="s">
        <v>1106</v>
      </c>
      <c r="M485" s="325"/>
      <c r="N485" s="515"/>
      <c r="O485" s="513">
        <v>20</v>
      </c>
      <c r="P485" s="99"/>
      <c r="Q485" s="534">
        <v>1</v>
      </c>
      <c r="R485" s="519" t="s">
        <v>31</v>
      </c>
      <c r="S485" s="519" t="s">
        <v>32</v>
      </c>
      <c r="T485" s="519" t="s">
        <v>37</v>
      </c>
      <c r="U485" s="364">
        <v>1</v>
      </c>
      <c r="V485" s="365" t="s">
        <v>33</v>
      </c>
      <c r="W485" s="365" t="s">
        <v>32</v>
      </c>
      <c r="X485" s="463" t="s">
        <v>37</v>
      </c>
      <c r="Y485" s="534">
        <v>1</v>
      </c>
      <c r="Z485" s="519" t="s">
        <v>33</v>
      </c>
      <c r="AA485" s="519" t="s">
        <v>32</v>
      </c>
      <c r="AB485" s="519" t="s">
        <v>37</v>
      </c>
      <c r="AC485" s="364">
        <v>1</v>
      </c>
      <c r="AD485" s="365" t="s">
        <v>33</v>
      </c>
      <c r="AE485" s="365" t="s">
        <v>32</v>
      </c>
      <c r="AF485" s="463" t="s">
        <v>37</v>
      </c>
      <c r="AG485" s="204"/>
    </row>
    <row r="486" spans="1:33" ht="33" customHeight="1" x14ac:dyDescent="0.25">
      <c r="A486" s="247"/>
      <c r="B486" s="573" t="s">
        <v>1646</v>
      </c>
      <c r="C486" s="711" t="s">
        <v>1647</v>
      </c>
      <c r="D486" s="524" t="s">
        <v>1648</v>
      </c>
      <c r="E486" s="301" t="s">
        <v>52</v>
      </c>
      <c r="F486" s="244"/>
      <c r="G486" s="524" t="s">
        <v>97</v>
      </c>
      <c r="H486" s="525"/>
      <c r="I486" s="530">
        <v>2</v>
      </c>
      <c r="J486" s="535" t="s">
        <v>174</v>
      </c>
      <c r="K486" s="514" t="s">
        <v>57</v>
      </c>
      <c r="L486" s="535" t="s">
        <v>1106</v>
      </c>
      <c r="M486" s="231"/>
      <c r="N486" s="636"/>
      <c r="O486" s="306">
        <v>15</v>
      </c>
      <c r="P486" s="99"/>
      <c r="Q486" s="534">
        <v>1</v>
      </c>
      <c r="R486" s="519" t="s">
        <v>31</v>
      </c>
      <c r="S486" s="519" t="s">
        <v>32</v>
      </c>
      <c r="T486" s="519" t="s">
        <v>34</v>
      </c>
      <c r="U486" s="364">
        <v>1</v>
      </c>
      <c r="V486" s="365" t="s">
        <v>33</v>
      </c>
      <c r="W486" s="365" t="s">
        <v>32</v>
      </c>
      <c r="X486" s="463" t="s">
        <v>34</v>
      </c>
      <c r="Y486" s="534">
        <v>1</v>
      </c>
      <c r="Z486" s="519" t="s">
        <v>33</v>
      </c>
      <c r="AA486" s="519" t="s">
        <v>32</v>
      </c>
      <c r="AB486" s="519" t="s">
        <v>37</v>
      </c>
      <c r="AC486" s="364">
        <v>1</v>
      </c>
      <c r="AD486" s="365" t="s">
        <v>33</v>
      </c>
      <c r="AE486" s="365" t="s">
        <v>32</v>
      </c>
      <c r="AF486" s="463" t="s">
        <v>37</v>
      </c>
      <c r="AG486" s="204" t="s">
        <v>1384</v>
      </c>
    </row>
    <row r="487" spans="1:33" ht="32.25" customHeight="1" x14ac:dyDescent="0.25">
      <c r="A487" s="682" t="s">
        <v>1649</v>
      </c>
      <c r="B487" s="682" t="s">
        <v>1650</v>
      </c>
      <c r="C487" s="683" t="s">
        <v>1651</v>
      </c>
      <c r="D487" s="684"/>
      <c r="E487" s="685" t="s">
        <v>25</v>
      </c>
      <c r="F487" s="685"/>
      <c r="G487" s="684"/>
      <c r="H487" s="685"/>
      <c r="I487" s="685" t="e">
        <f>+I$471+I488+#REF!+I$510</f>
        <v>#REF!</v>
      </c>
      <c r="J487" s="685" t="e">
        <f>+J$471+J488+#REF!+J$510</f>
        <v>#REF!</v>
      </c>
      <c r="K487" s="685"/>
      <c r="L487" s="685"/>
      <c r="M487" s="434"/>
      <c r="N487" s="686"/>
      <c r="O487" s="687"/>
      <c r="P487" s="687"/>
      <c r="Q487" s="433"/>
      <c r="R487" s="434"/>
      <c r="S487" s="434"/>
      <c r="T487" s="434"/>
      <c r="U487" s="435"/>
      <c r="V487" s="434"/>
      <c r="W487" s="434"/>
      <c r="X487" s="434"/>
      <c r="Y487" s="435"/>
      <c r="Z487" s="434"/>
      <c r="AA487" s="434"/>
      <c r="AB487" s="434"/>
      <c r="AC487" s="435"/>
      <c r="AD487" s="434"/>
      <c r="AE487" s="434"/>
      <c r="AF487" s="434"/>
      <c r="AG487" s="204"/>
    </row>
    <row r="488" spans="1:33" ht="19.5" customHeight="1" x14ac:dyDescent="0.25">
      <c r="A488" s="494" t="s">
        <v>1652</v>
      </c>
      <c r="B488" s="494" t="s">
        <v>1653</v>
      </c>
      <c r="C488" s="495" t="s">
        <v>568</v>
      </c>
      <c r="D488" s="496"/>
      <c r="E488" s="496" t="s">
        <v>527</v>
      </c>
      <c r="F488" s="496"/>
      <c r="G488" s="497"/>
      <c r="H488" s="498"/>
      <c r="I488" s="499">
        <f>+I489+I490+I491</f>
        <v>5</v>
      </c>
      <c r="J488" s="499">
        <f>+J489+J490+J491</f>
        <v>3</v>
      </c>
      <c r="K488" s="499"/>
      <c r="L488" s="498"/>
      <c r="M488" s="500"/>
      <c r="N488" s="501"/>
      <c r="O488" s="503"/>
      <c r="P488" s="503"/>
      <c r="Q488" s="505"/>
      <c r="R488" s="503"/>
      <c r="S488" s="503"/>
      <c r="T488" s="503"/>
      <c r="U488" s="506"/>
      <c r="V488" s="507"/>
      <c r="W488" s="507"/>
      <c r="X488" s="507"/>
      <c r="Y488" s="508"/>
      <c r="Z488" s="507"/>
      <c r="AA488" s="507"/>
      <c r="AB488" s="507"/>
      <c r="AC488" s="508"/>
      <c r="AD488" s="507"/>
      <c r="AE488" s="507"/>
      <c r="AF488" s="507"/>
      <c r="AG488" s="509"/>
    </row>
    <row r="489" spans="1:33" ht="33" customHeight="1" x14ac:dyDescent="0.25">
      <c r="A489" s="712"/>
      <c r="B489" s="713" t="s">
        <v>1654</v>
      </c>
      <c r="C489" s="714" t="s">
        <v>1655</v>
      </c>
      <c r="D489" s="524" t="s">
        <v>1656</v>
      </c>
      <c r="E489" s="301" t="s">
        <v>52</v>
      </c>
      <c r="F489" s="244"/>
      <c r="G489" s="524" t="s">
        <v>97</v>
      </c>
      <c r="H489" s="525"/>
      <c r="I489" s="530">
        <v>2</v>
      </c>
      <c r="J489" s="535" t="s">
        <v>195</v>
      </c>
      <c r="K489" s="301" t="s">
        <v>63</v>
      </c>
      <c r="L489" s="535" t="s">
        <v>84</v>
      </c>
      <c r="M489" s="231"/>
      <c r="N489" s="636"/>
      <c r="O489" s="306">
        <v>10</v>
      </c>
      <c r="P489" s="99"/>
      <c r="Q489" s="534">
        <v>1</v>
      </c>
      <c r="R489" s="519" t="s">
        <v>31</v>
      </c>
      <c r="S489" s="519" t="s">
        <v>36</v>
      </c>
      <c r="T489" s="519"/>
      <c r="U489" s="364">
        <v>1</v>
      </c>
      <c r="V489" s="365" t="s">
        <v>33</v>
      </c>
      <c r="W489" s="365" t="s">
        <v>32</v>
      </c>
      <c r="X489" s="365" t="s">
        <v>1397</v>
      </c>
      <c r="Y489" s="518">
        <v>1</v>
      </c>
      <c r="Z489" s="519" t="s">
        <v>33</v>
      </c>
      <c r="AA489" s="519" t="s">
        <v>32</v>
      </c>
      <c r="AB489" s="519" t="s">
        <v>1397</v>
      </c>
      <c r="AC489" s="364">
        <v>1</v>
      </c>
      <c r="AD489" s="365" t="s">
        <v>33</v>
      </c>
      <c r="AE489" s="365" t="s">
        <v>32</v>
      </c>
      <c r="AF489" s="463" t="s">
        <v>1397</v>
      </c>
      <c r="AG489" s="204" t="s">
        <v>1398</v>
      </c>
    </row>
    <row r="490" spans="1:33" ht="60" customHeight="1" x14ac:dyDescent="0.25">
      <c r="A490" s="712"/>
      <c r="B490" s="713" t="s">
        <v>1657</v>
      </c>
      <c r="C490" s="714" t="s">
        <v>1658</v>
      </c>
      <c r="D490" s="524" t="s">
        <v>1659</v>
      </c>
      <c r="E490" s="301" t="s">
        <v>52</v>
      </c>
      <c r="F490" s="244"/>
      <c r="G490" s="524" t="s">
        <v>97</v>
      </c>
      <c r="H490" s="525"/>
      <c r="I490" s="530">
        <v>2</v>
      </c>
      <c r="J490" s="535" t="s">
        <v>195</v>
      </c>
      <c r="K490" s="301" t="s">
        <v>904</v>
      </c>
      <c r="L490" s="535" t="s">
        <v>84</v>
      </c>
      <c r="M490" s="231"/>
      <c r="N490" s="636"/>
      <c r="O490" s="306">
        <v>10</v>
      </c>
      <c r="P490" s="99"/>
      <c r="Q490" s="534">
        <v>1</v>
      </c>
      <c r="R490" s="519" t="s">
        <v>31</v>
      </c>
      <c r="S490" s="519" t="s">
        <v>36</v>
      </c>
      <c r="T490" s="519"/>
      <c r="U490" s="364">
        <v>1</v>
      </c>
      <c r="V490" s="365" t="s">
        <v>33</v>
      </c>
      <c r="W490" s="365" t="s">
        <v>32</v>
      </c>
      <c r="X490" s="365" t="s">
        <v>1397</v>
      </c>
      <c r="Y490" s="518">
        <v>1</v>
      </c>
      <c r="Z490" s="519" t="s">
        <v>33</v>
      </c>
      <c r="AA490" s="519" t="s">
        <v>32</v>
      </c>
      <c r="AB490" s="519" t="s">
        <v>1397</v>
      </c>
      <c r="AC490" s="364">
        <v>1</v>
      </c>
      <c r="AD490" s="365" t="s">
        <v>33</v>
      </c>
      <c r="AE490" s="365" t="s">
        <v>32</v>
      </c>
      <c r="AF490" s="463" t="s">
        <v>1397</v>
      </c>
      <c r="AG490" s="204" t="s">
        <v>1660</v>
      </c>
    </row>
    <row r="491" spans="1:33" ht="60" customHeight="1" x14ac:dyDescent="0.25">
      <c r="A491" s="715"/>
      <c r="B491" s="716" t="s">
        <v>1661</v>
      </c>
      <c r="C491" s="714" t="s">
        <v>1662</v>
      </c>
      <c r="D491" s="524" t="s">
        <v>1663</v>
      </c>
      <c r="E491" s="301" t="s">
        <v>52</v>
      </c>
      <c r="F491" s="244"/>
      <c r="G491" s="524" t="s">
        <v>97</v>
      </c>
      <c r="H491" s="525"/>
      <c r="I491" s="530">
        <v>1</v>
      </c>
      <c r="J491" s="535" t="s">
        <v>195</v>
      </c>
      <c r="K491" s="301" t="s">
        <v>65</v>
      </c>
      <c r="L491" s="535" t="s">
        <v>84</v>
      </c>
      <c r="M491" s="231"/>
      <c r="N491" s="636"/>
      <c r="O491" s="306">
        <v>15</v>
      </c>
      <c r="P491" s="99"/>
      <c r="Q491" s="534">
        <v>1</v>
      </c>
      <c r="R491" s="519" t="s">
        <v>31</v>
      </c>
      <c r="S491" s="658" t="s">
        <v>36</v>
      </c>
      <c r="T491" s="658" t="s">
        <v>34</v>
      </c>
      <c r="U491" s="364">
        <v>1</v>
      </c>
      <c r="V491" s="365" t="s">
        <v>33</v>
      </c>
      <c r="W491" s="365" t="s">
        <v>49</v>
      </c>
      <c r="X491" s="594" t="s">
        <v>1664</v>
      </c>
      <c r="Y491" s="518">
        <v>1</v>
      </c>
      <c r="Z491" s="519" t="s">
        <v>33</v>
      </c>
      <c r="AA491" s="519" t="s">
        <v>49</v>
      </c>
      <c r="AB491" s="519" t="s">
        <v>67</v>
      </c>
      <c r="AC491" s="364">
        <v>1</v>
      </c>
      <c r="AD491" s="365" t="s">
        <v>33</v>
      </c>
      <c r="AE491" s="365" t="s">
        <v>49</v>
      </c>
      <c r="AF491" s="463" t="s">
        <v>67</v>
      </c>
      <c r="AG491" s="204" t="s">
        <v>1665</v>
      </c>
    </row>
    <row r="492" spans="1:33" ht="33" customHeight="1" x14ac:dyDescent="0.25">
      <c r="A492" s="708"/>
      <c r="B492" s="522" t="s">
        <v>1666</v>
      </c>
      <c r="C492" s="714" t="s">
        <v>1667</v>
      </c>
      <c r="D492" s="524" t="s">
        <v>1668</v>
      </c>
      <c r="E492" s="301" t="s">
        <v>52</v>
      </c>
      <c r="F492" s="244"/>
      <c r="G492" s="524" t="s">
        <v>97</v>
      </c>
      <c r="H492" s="525"/>
      <c r="I492" s="530">
        <v>2</v>
      </c>
      <c r="J492" s="535" t="s">
        <v>174</v>
      </c>
      <c r="K492" s="301" t="s">
        <v>68</v>
      </c>
      <c r="L492" s="535" t="s">
        <v>84</v>
      </c>
      <c r="M492" s="231"/>
      <c r="N492" s="636">
        <v>10</v>
      </c>
      <c r="O492" s="306">
        <v>10</v>
      </c>
      <c r="P492" s="99"/>
      <c r="Q492" s="534">
        <v>1</v>
      </c>
      <c r="R492" s="519" t="s">
        <v>31</v>
      </c>
      <c r="S492" s="519" t="s">
        <v>36</v>
      </c>
      <c r="T492" s="519"/>
      <c r="U492" s="364">
        <v>1</v>
      </c>
      <c r="V492" s="365" t="s">
        <v>33</v>
      </c>
      <c r="W492" s="365" t="s">
        <v>32</v>
      </c>
      <c r="X492" s="365" t="s">
        <v>89</v>
      </c>
      <c r="Y492" s="518">
        <v>1</v>
      </c>
      <c r="Z492" s="519" t="s">
        <v>33</v>
      </c>
      <c r="AA492" s="519" t="s">
        <v>32</v>
      </c>
      <c r="AB492" s="519" t="s">
        <v>89</v>
      </c>
      <c r="AC492" s="364">
        <v>1</v>
      </c>
      <c r="AD492" s="365" t="s">
        <v>33</v>
      </c>
      <c r="AE492" s="365" t="s">
        <v>32</v>
      </c>
      <c r="AF492" s="463" t="s">
        <v>89</v>
      </c>
      <c r="AG492" s="204" t="s">
        <v>1669</v>
      </c>
    </row>
    <row r="493" spans="1:33" ht="30.75" customHeight="1" x14ac:dyDescent="0.25">
      <c r="A493" s="717" t="s">
        <v>1670</v>
      </c>
      <c r="B493" s="717" t="s">
        <v>1671</v>
      </c>
      <c r="C493" s="683" t="s">
        <v>1672</v>
      </c>
      <c r="D493" s="684"/>
      <c r="E493" s="685" t="s">
        <v>25</v>
      </c>
      <c r="F493" s="685"/>
      <c r="G493" s="684"/>
      <c r="H493" s="685"/>
      <c r="I493" s="685">
        <f>+I$471+I494+I500+I$510</f>
        <v>39</v>
      </c>
      <c r="J493" s="685">
        <f>+J$471+J494+J500+J$510</f>
        <v>30</v>
      </c>
      <c r="K493" s="685"/>
      <c r="L493" s="685"/>
      <c r="M493" s="434"/>
      <c r="N493" s="686"/>
      <c r="O493" s="687"/>
      <c r="P493" s="687"/>
      <c r="Q493" s="433"/>
      <c r="R493" s="434"/>
      <c r="S493" s="434"/>
      <c r="T493" s="434"/>
      <c r="U493" s="435"/>
      <c r="V493" s="434"/>
      <c r="W493" s="434"/>
      <c r="X493" s="434"/>
      <c r="Y493" s="435"/>
      <c r="Z493" s="434"/>
      <c r="AA493" s="434"/>
      <c r="AB493" s="434"/>
      <c r="AC493" s="435"/>
      <c r="AD493" s="434"/>
      <c r="AE493" s="434"/>
      <c r="AF493" s="434"/>
      <c r="AG493" s="204"/>
    </row>
    <row r="494" spans="1:33" ht="19.5" customHeight="1" x14ac:dyDescent="0.25">
      <c r="A494" s="494" t="s">
        <v>1673</v>
      </c>
      <c r="B494" s="494" t="s">
        <v>1674</v>
      </c>
      <c r="C494" s="495" t="s">
        <v>1675</v>
      </c>
      <c r="D494" s="496"/>
      <c r="E494" s="496" t="s">
        <v>527</v>
      </c>
      <c r="F494" s="496"/>
      <c r="G494" s="497"/>
      <c r="H494" s="498"/>
      <c r="I494" s="499">
        <f>+I495+I496+I497+I498</f>
        <v>10</v>
      </c>
      <c r="J494" s="499">
        <f>+J495+J496+J497+J498</f>
        <v>4</v>
      </c>
      <c r="K494" s="499"/>
      <c r="L494" s="498"/>
      <c r="M494" s="500"/>
      <c r="N494" s="501"/>
      <c r="O494" s="503"/>
      <c r="P494" s="503"/>
      <c r="Q494" s="505"/>
      <c r="R494" s="503"/>
      <c r="S494" s="503"/>
      <c r="T494" s="503"/>
      <c r="U494" s="506"/>
      <c r="V494" s="507"/>
      <c r="W494" s="507"/>
      <c r="X494" s="507"/>
      <c r="Y494" s="508"/>
      <c r="Z494" s="507"/>
      <c r="AA494" s="507"/>
      <c r="AB494" s="507"/>
      <c r="AC494" s="508"/>
      <c r="AD494" s="507"/>
      <c r="AE494" s="507"/>
      <c r="AF494" s="507"/>
      <c r="AG494" s="509"/>
    </row>
    <row r="495" spans="1:33" ht="99" customHeight="1" x14ac:dyDescent="0.25">
      <c r="A495" s="708"/>
      <c r="B495" s="522" t="s">
        <v>1676</v>
      </c>
      <c r="C495" s="714" t="s">
        <v>1677</v>
      </c>
      <c r="D495" s="524" t="s">
        <v>1678</v>
      </c>
      <c r="E495" s="301" t="s">
        <v>52</v>
      </c>
      <c r="F495" s="244"/>
      <c r="G495" s="524" t="s">
        <v>97</v>
      </c>
      <c r="H495" s="525"/>
      <c r="I495" s="530" t="s">
        <v>165</v>
      </c>
      <c r="J495" s="535" t="s">
        <v>195</v>
      </c>
      <c r="K495" s="301" t="s">
        <v>149</v>
      </c>
      <c r="L495" s="535" t="s">
        <v>587</v>
      </c>
      <c r="M495" s="231"/>
      <c r="N495" s="636"/>
      <c r="O495" s="306">
        <v>15</v>
      </c>
      <c r="P495" s="99"/>
      <c r="Q495" s="534">
        <v>1</v>
      </c>
      <c r="R495" s="519" t="s">
        <v>31</v>
      </c>
      <c r="S495" s="519" t="s">
        <v>32</v>
      </c>
      <c r="T495" s="519"/>
      <c r="U495" s="364">
        <v>1</v>
      </c>
      <c r="V495" s="365" t="s">
        <v>33</v>
      </c>
      <c r="W495" s="365" t="s">
        <v>32</v>
      </c>
      <c r="X495" s="365" t="s">
        <v>39</v>
      </c>
      <c r="Y495" s="518">
        <v>1</v>
      </c>
      <c r="Z495" s="519" t="s">
        <v>33</v>
      </c>
      <c r="AA495" s="519" t="s">
        <v>32</v>
      </c>
      <c r="AB495" s="519" t="s">
        <v>39</v>
      </c>
      <c r="AC495" s="364">
        <v>1</v>
      </c>
      <c r="AD495" s="365" t="s">
        <v>33</v>
      </c>
      <c r="AE495" s="365" t="s">
        <v>32</v>
      </c>
      <c r="AF495" s="463" t="s">
        <v>39</v>
      </c>
      <c r="AG495" s="204" t="s">
        <v>588</v>
      </c>
    </row>
    <row r="496" spans="1:33" ht="99" customHeight="1" x14ac:dyDescent="0.25">
      <c r="A496" s="708"/>
      <c r="B496" s="522" t="s">
        <v>1679</v>
      </c>
      <c r="C496" s="714" t="s">
        <v>1680</v>
      </c>
      <c r="D496" s="524" t="s">
        <v>1681</v>
      </c>
      <c r="E496" s="301" t="s">
        <v>52</v>
      </c>
      <c r="F496" s="244"/>
      <c r="G496" s="524" t="s">
        <v>97</v>
      </c>
      <c r="H496" s="525"/>
      <c r="I496" s="530" t="s">
        <v>174</v>
      </c>
      <c r="J496" s="535" t="s">
        <v>195</v>
      </c>
      <c r="K496" s="301" t="s">
        <v>122</v>
      </c>
      <c r="L496" s="535" t="s">
        <v>587</v>
      </c>
      <c r="M496" s="231"/>
      <c r="N496" s="636"/>
      <c r="O496" s="306">
        <v>10</v>
      </c>
      <c r="P496" s="99"/>
      <c r="Q496" s="534">
        <v>1</v>
      </c>
      <c r="R496" s="519" t="s">
        <v>31</v>
      </c>
      <c r="S496" s="519" t="s">
        <v>32</v>
      </c>
      <c r="T496" s="519"/>
      <c r="U496" s="364">
        <v>1</v>
      </c>
      <c r="V496" s="365" t="s">
        <v>33</v>
      </c>
      <c r="W496" s="365" t="s">
        <v>32</v>
      </c>
      <c r="X496" s="365" t="s">
        <v>39</v>
      </c>
      <c r="Y496" s="518">
        <v>1</v>
      </c>
      <c r="Z496" s="519" t="s">
        <v>33</v>
      </c>
      <c r="AA496" s="519" t="s">
        <v>32</v>
      </c>
      <c r="AB496" s="519" t="s">
        <v>39</v>
      </c>
      <c r="AC496" s="364">
        <v>1</v>
      </c>
      <c r="AD496" s="365" t="s">
        <v>33</v>
      </c>
      <c r="AE496" s="365" t="s">
        <v>32</v>
      </c>
      <c r="AF496" s="463" t="s">
        <v>39</v>
      </c>
      <c r="AG496" s="204" t="s">
        <v>597</v>
      </c>
    </row>
    <row r="497" spans="1:33" ht="99" customHeight="1" x14ac:dyDescent="0.25">
      <c r="A497" s="708"/>
      <c r="B497" s="522" t="s">
        <v>1682</v>
      </c>
      <c r="C497" s="714" t="s">
        <v>1683</v>
      </c>
      <c r="D497" s="524" t="s">
        <v>1684</v>
      </c>
      <c r="E497" s="301" t="s">
        <v>52</v>
      </c>
      <c r="F497" s="244"/>
      <c r="G497" s="524" t="s">
        <v>97</v>
      </c>
      <c r="H497" s="525"/>
      <c r="I497" s="530" t="s">
        <v>174</v>
      </c>
      <c r="J497" s="535" t="s">
        <v>195</v>
      </c>
      <c r="K497" s="301" t="s">
        <v>122</v>
      </c>
      <c r="L497" s="535" t="s">
        <v>587</v>
      </c>
      <c r="M497" s="231"/>
      <c r="N497" s="636"/>
      <c r="O497" s="306">
        <v>15</v>
      </c>
      <c r="P497" s="99"/>
      <c r="Q497" s="534">
        <v>1</v>
      </c>
      <c r="R497" s="519" t="s">
        <v>31</v>
      </c>
      <c r="S497" s="658" t="s">
        <v>32</v>
      </c>
      <c r="T497" s="544"/>
      <c r="U497" s="364">
        <v>1</v>
      </c>
      <c r="V497" s="365" t="s">
        <v>33</v>
      </c>
      <c r="W497" s="365" t="s">
        <v>32</v>
      </c>
      <c r="X497" s="365" t="s">
        <v>39</v>
      </c>
      <c r="Y497" s="518">
        <v>1</v>
      </c>
      <c r="Z497" s="519" t="s">
        <v>33</v>
      </c>
      <c r="AA497" s="519" t="s">
        <v>32</v>
      </c>
      <c r="AB497" s="519" t="s">
        <v>39</v>
      </c>
      <c r="AC497" s="364">
        <v>1</v>
      </c>
      <c r="AD497" s="365" t="s">
        <v>33</v>
      </c>
      <c r="AE497" s="365" t="s">
        <v>32</v>
      </c>
      <c r="AF497" s="463" t="s">
        <v>39</v>
      </c>
      <c r="AG497" s="204" t="s">
        <v>593</v>
      </c>
    </row>
    <row r="498" spans="1:33" ht="33" customHeight="1" x14ac:dyDescent="0.25">
      <c r="A498" s="708"/>
      <c r="B498" s="522" t="s">
        <v>1685</v>
      </c>
      <c r="C498" s="714" t="s">
        <v>1686</v>
      </c>
      <c r="D498" s="524" t="s">
        <v>1687</v>
      </c>
      <c r="E498" s="301" t="s">
        <v>52</v>
      </c>
      <c r="F498" s="244"/>
      <c r="G498" s="524" t="s">
        <v>97</v>
      </c>
      <c r="H498" s="525"/>
      <c r="I498" s="530" t="s">
        <v>174</v>
      </c>
      <c r="J498" s="535" t="s">
        <v>195</v>
      </c>
      <c r="K498" s="524" t="s">
        <v>123</v>
      </c>
      <c r="L498" s="535" t="s">
        <v>587</v>
      </c>
      <c r="M498" s="231"/>
      <c r="N498" s="636"/>
      <c r="O498" s="306">
        <v>15</v>
      </c>
      <c r="P498" s="576"/>
      <c r="Q498" s="520">
        <v>1</v>
      </c>
      <c r="R498" s="519" t="s">
        <v>31</v>
      </c>
      <c r="S498" s="519" t="s">
        <v>49</v>
      </c>
      <c r="T498" s="519"/>
      <c r="U498" s="364">
        <v>1</v>
      </c>
      <c r="V498" s="365" t="s">
        <v>33</v>
      </c>
      <c r="W498" s="365" t="s">
        <v>49</v>
      </c>
      <c r="X498" s="365" t="s">
        <v>67</v>
      </c>
      <c r="Y498" s="518">
        <v>1</v>
      </c>
      <c r="Z498" s="519" t="s">
        <v>33</v>
      </c>
      <c r="AA498" s="519" t="s">
        <v>49</v>
      </c>
      <c r="AB498" s="519" t="s">
        <v>67</v>
      </c>
      <c r="AC498" s="364">
        <v>1</v>
      </c>
      <c r="AD498" s="365" t="s">
        <v>33</v>
      </c>
      <c r="AE498" s="365" t="s">
        <v>49</v>
      </c>
      <c r="AF498" s="424" t="s">
        <v>67</v>
      </c>
      <c r="AG498" s="204" t="s">
        <v>601</v>
      </c>
    </row>
    <row r="499" spans="1:33" ht="19.5" customHeight="1" x14ac:dyDescent="0.25">
      <c r="A499" s="494"/>
      <c r="B499" s="494"/>
      <c r="C499" s="495" t="s">
        <v>107</v>
      </c>
      <c r="D499" s="496"/>
      <c r="E499" s="496"/>
      <c r="F499" s="496"/>
      <c r="G499" s="497"/>
      <c r="H499" s="498"/>
      <c r="I499" s="499"/>
      <c r="J499" s="498"/>
      <c r="K499" s="499"/>
      <c r="L499" s="498"/>
      <c r="M499" s="500"/>
      <c r="N499" s="501"/>
      <c r="O499" s="503"/>
      <c r="P499" s="503"/>
      <c r="Q499" s="505"/>
      <c r="R499" s="503"/>
      <c r="S499" s="503"/>
      <c r="T499" s="503"/>
      <c r="U499" s="506"/>
      <c r="V499" s="507"/>
      <c r="W499" s="507"/>
      <c r="X499" s="507"/>
      <c r="Y499" s="508"/>
      <c r="Z499" s="507"/>
      <c r="AA499" s="507"/>
      <c r="AB499" s="507"/>
      <c r="AC499" s="508"/>
      <c r="AD499" s="507"/>
      <c r="AE499" s="507"/>
      <c r="AF499" s="507"/>
      <c r="AG499" s="509"/>
    </row>
    <row r="500" spans="1:33" ht="99" customHeight="1" x14ac:dyDescent="0.25">
      <c r="A500" s="718"/>
      <c r="B500" s="309" t="s">
        <v>1688</v>
      </c>
      <c r="C500" s="719" t="s">
        <v>1689</v>
      </c>
      <c r="D500" s="270" t="s">
        <v>1690</v>
      </c>
      <c r="E500" s="587" t="s">
        <v>52</v>
      </c>
      <c r="F500" s="244"/>
      <c r="G500" s="524" t="s">
        <v>97</v>
      </c>
      <c r="H500" s="525"/>
      <c r="I500" s="530">
        <v>4</v>
      </c>
      <c r="J500" s="535" t="s">
        <v>195</v>
      </c>
      <c r="K500" s="301" t="s">
        <v>126</v>
      </c>
      <c r="L500" s="535" t="s">
        <v>587</v>
      </c>
      <c r="M500" s="231"/>
      <c r="N500" s="636">
        <v>10</v>
      </c>
      <c r="O500" s="306">
        <v>10</v>
      </c>
      <c r="P500" s="99"/>
      <c r="Q500" s="534">
        <v>1</v>
      </c>
      <c r="R500" s="519" t="s">
        <v>31</v>
      </c>
      <c r="S500" s="519" t="s">
        <v>36</v>
      </c>
      <c r="T500" s="519" t="s">
        <v>606</v>
      </c>
      <c r="U500" s="364">
        <v>1</v>
      </c>
      <c r="V500" s="365" t="s">
        <v>33</v>
      </c>
      <c r="W500" s="365" t="s">
        <v>32</v>
      </c>
      <c r="X500" s="365" t="s">
        <v>37</v>
      </c>
      <c r="Y500" s="518">
        <v>1</v>
      </c>
      <c r="Z500" s="519" t="s">
        <v>33</v>
      </c>
      <c r="AA500" s="519" t="s">
        <v>32</v>
      </c>
      <c r="AB500" s="519" t="s">
        <v>37</v>
      </c>
      <c r="AC500" s="364">
        <v>1</v>
      </c>
      <c r="AD500" s="365" t="s">
        <v>33</v>
      </c>
      <c r="AE500" s="365" t="s">
        <v>32</v>
      </c>
      <c r="AF500" s="463" t="s">
        <v>37</v>
      </c>
      <c r="AG500" s="204" t="s">
        <v>1691</v>
      </c>
    </row>
    <row r="501" spans="1:33" x14ac:dyDescent="0.25">
      <c r="A501" s="522"/>
      <c r="B501" s="522"/>
      <c r="C501" s="523"/>
      <c r="D501" s="514"/>
      <c r="E501" s="720"/>
      <c r="F501" s="721"/>
      <c r="G501" s="524"/>
      <c r="H501" s="525"/>
      <c r="I501" s="530"/>
      <c r="J501" s="21"/>
      <c r="K501" s="530"/>
      <c r="L501" s="21"/>
      <c r="M501" s="231"/>
      <c r="N501" s="527"/>
      <c r="O501" s="532"/>
      <c r="P501" s="529"/>
      <c r="Q501" s="20"/>
      <c r="T501" s="12"/>
      <c r="U501" s="20"/>
      <c r="X501" s="12"/>
      <c r="Y501" s="20"/>
      <c r="AB501" s="12"/>
      <c r="AC501" s="20"/>
      <c r="AF501" s="12"/>
      <c r="AG501" s="204"/>
    </row>
    <row r="502" spans="1:33" s="2" customFormat="1" ht="23.25" customHeight="1" x14ac:dyDescent="0.3">
      <c r="A502" s="537" t="s">
        <v>1692</v>
      </c>
      <c r="B502" s="537" t="s">
        <v>1693</v>
      </c>
      <c r="C502" s="722" t="s">
        <v>1694</v>
      </c>
      <c r="D502" s="537"/>
      <c r="E502" s="537" t="s">
        <v>25</v>
      </c>
      <c r="F502" s="537"/>
      <c r="G502" s="473"/>
      <c r="H502" s="537"/>
      <c r="I502" s="537">
        <f>+I$181+I503+I509+I$259</f>
        <v>29</v>
      </c>
      <c r="J502" s="537">
        <f>+J$181+J503+J509+J$259</f>
        <v>26</v>
      </c>
      <c r="K502" s="537"/>
      <c r="L502" s="537"/>
      <c r="M502" s="474"/>
      <c r="N502" s="475"/>
      <c r="O502" s="537"/>
      <c r="P502" s="537"/>
      <c r="Q502" s="536"/>
      <c r="R502" s="537"/>
      <c r="S502" s="537"/>
      <c r="T502" s="537"/>
      <c r="U502" s="537"/>
      <c r="V502" s="537"/>
      <c r="W502" s="537"/>
      <c r="X502" s="537"/>
      <c r="Y502" s="537"/>
      <c r="Z502" s="537"/>
      <c r="AA502" s="537"/>
      <c r="AB502" s="537"/>
      <c r="AC502" s="537"/>
      <c r="AD502" s="537"/>
      <c r="AE502" s="537"/>
      <c r="AF502" s="537"/>
      <c r="AG502" s="538"/>
    </row>
    <row r="503" spans="1:33" ht="19.5" customHeight="1" x14ac:dyDescent="0.25">
      <c r="A503" s="689" t="s">
        <v>1695</v>
      </c>
      <c r="B503" s="689" t="s">
        <v>1696</v>
      </c>
      <c r="C503" s="690" t="s">
        <v>582</v>
      </c>
      <c r="D503" s="514"/>
      <c r="E503" s="514" t="s">
        <v>527</v>
      </c>
      <c r="F503" s="514"/>
      <c r="G503" s="514"/>
      <c r="H503" s="514"/>
      <c r="I503" s="514">
        <f>SUM(I504:I507)</f>
        <v>5</v>
      </c>
      <c r="J503" s="514">
        <f>SUM(J504:J507)</f>
        <v>4</v>
      </c>
      <c r="K503" s="514"/>
      <c r="L503" s="514"/>
      <c r="M503" s="514"/>
      <c r="N503" s="514"/>
      <c r="O503" s="514"/>
      <c r="P503" s="514"/>
      <c r="Q503" s="505"/>
      <c r="R503" s="503"/>
      <c r="S503" s="503"/>
      <c r="T503" s="503"/>
      <c r="U503" s="550"/>
      <c r="V503" s="507"/>
      <c r="W503" s="507"/>
      <c r="X503" s="507"/>
      <c r="Y503" s="508"/>
      <c r="Z503" s="507"/>
      <c r="AA503" s="507"/>
      <c r="AB503" s="507"/>
      <c r="AC503" s="508"/>
      <c r="AD503" s="507"/>
      <c r="AE503" s="507"/>
      <c r="AF503" s="507"/>
      <c r="AG503" s="509"/>
    </row>
    <row r="504" spans="1:33" ht="39" customHeight="1" x14ac:dyDescent="0.25">
      <c r="A504" s="522"/>
      <c r="B504" s="522" t="s">
        <v>1697</v>
      </c>
      <c r="C504" s="539" t="s">
        <v>584</v>
      </c>
      <c r="D504" s="514" t="s">
        <v>1698</v>
      </c>
      <c r="E504" s="514" t="s">
        <v>52</v>
      </c>
      <c r="F504" s="514"/>
      <c r="G504" s="514" t="s">
        <v>97</v>
      </c>
      <c r="H504" s="514"/>
      <c r="I504" s="514">
        <v>2</v>
      </c>
      <c r="J504" s="514">
        <v>1</v>
      </c>
      <c r="K504" s="514" t="s">
        <v>586</v>
      </c>
      <c r="L504" s="514" t="s">
        <v>587</v>
      </c>
      <c r="M504" s="514"/>
      <c r="N504" s="514" t="s">
        <v>27</v>
      </c>
      <c r="O504" s="514">
        <v>15</v>
      </c>
      <c r="P504" s="514"/>
      <c r="Q504" s="520">
        <v>1</v>
      </c>
      <c r="R504" s="519" t="s">
        <v>31</v>
      </c>
      <c r="S504" s="519" t="s">
        <v>32</v>
      </c>
      <c r="T504" s="519" t="s">
        <v>27</v>
      </c>
      <c r="U504" s="364">
        <v>1</v>
      </c>
      <c r="V504" s="365" t="s">
        <v>33</v>
      </c>
      <c r="W504" s="365" t="s">
        <v>32</v>
      </c>
      <c r="X504" s="365" t="s">
        <v>39</v>
      </c>
      <c r="Y504" s="723">
        <v>1</v>
      </c>
      <c r="Z504" s="545" t="s">
        <v>33</v>
      </c>
      <c r="AA504" s="545" t="s">
        <v>32</v>
      </c>
      <c r="AB504" s="545" t="s">
        <v>39</v>
      </c>
      <c r="AC504" s="364">
        <v>1</v>
      </c>
      <c r="AD504" s="365" t="s">
        <v>33</v>
      </c>
      <c r="AE504" s="365" t="s">
        <v>32</v>
      </c>
      <c r="AF504" s="424" t="s">
        <v>39</v>
      </c>
      <c r="AG504" s="204" t="s">
        <v>588</v>
      </c>
    </row>
    <row r="505" spans="1:33" ht="39" customHeight="1" x14ac:dyDescent="0.25">
      <c r="A505" s="522"/>
      <c r="B505" s="522" t="s">
        <v>1699</v>
      </c>
      <c r="C505" s="511" t="s">
        <v>1700</v>
      </c>
      <c r="D505" s="514" t="s">
        <v>1701</v>
      </c>
      <c r="E505" s="514" t="s">
        <v>52</v>
      </c>
      <c r="F505" s="514"/>
      <c r="G505" s="514" t="s">
        <v>97</v>
      </c>
      <c r="H505" s="514"/>
      <c r="I505" s="514">
        <v>1</v>
      </c>
      <c r="J505" s="514">
        <v>1</v>
      </c>
      <c r="K505" s="514" t="s">
        <v>586</v>
      </c>
      <c r="L505" s="514" t="s">
        <v>587</v>
      </c>
      <c r="M505" s="514"/>
      <c r="N505" s="514" t="s">
        <v>27</v>
      </c>
      <c r="O505" s="514">
        <v>10</v>
      </c>
      <c r="P505" s="514"/>
      <c r="Q505" s="520">
        <v>1</v>
      </c>
      <c r="R505" s="519" t="s">
        <v>31</v>
      </c>
      <c r="S505" s="519" t="s">
        <v>32</v>
      </c>
      <c r="T505" s="519" t="s">
        <v>592</v>
      </c>
      <c r="U505" s="364">
        <v>1</v>
      </c>
      <c r="V505" s="365" t="s">
        <v>33</v>
      </c>
      <c r="W505" s="365" t="s">
        <v>32</v>
      </c>
      <c r="X505" s="365" t="s">
        <v>39</v>
      </c>
      <c r="Y505" s="723">
        <v>1</v>
      </c>
      <c r="Z505" s="545" t="s">
        <v>33</v>
      </c>
      <c r="AA505" s="545" t="s">
        <v>32</v>
      </c>
      <c r="AB505" s="545" t="s">
        <v>39</v>
      </c>
      <c r="AC505" s="364">
        <v>1</v>
      </c>
      <c r="AD505" s="365" t="s">
        <v>33</v>
      </c>
      <c r="AE505" s="365" t="s">
        <v>32</v>
      </c>
      <c r="AF505" s="424" t="s">
        <v>39</v>
      </c>
      <c r="AG505" s="204" t="s">
        <v>593</v>
      </c>
    </row>
    <row r="506" spans="1:33" ht="39" customHeight="1" x14ac:dyDescent="0.25">
      <c r="A506" s="522"/>
      <c r="B506" s="522" t="s">
        <v>1702</v>
      </c>
      <c r="C506" s="539" t="s">
        <v>595</v>
      </c>
      <c r="D506" s="514" t="s">
        <v>1703</v>
      </c>
      <c r="E506" s="514" t="s">
        <v>52</v>
      </c>
      <c r="F506" s="514"/>
      <c r="G506" s="514" t="s">
        <v>97</v>
      </c>
      <c r="H506" s="514"/>
      <c r="I506" s="514">
        <v>1</v>
      </c>
      <c r="J506" s="514">
        <v>1</v>
      </c>
      <c r="K506" s="514" t="s">
        <v>586</v>
      </c>
      <c r="L506" s="514" t="s">
        <v>587</v>
      </c>
      <c r="M506" s="514"/>
      <c r="N506" s="514" t="s">
        <v>27</v>
      </c>
      <c r="O506" s="514">
        <v>10</v>
      </c>
      <c r="P506" s="514"/>
      <c r="Q506" s="520">
        <v>1</v>
      </c>
      <c r="R506" s="519" t="s">
        <v>31</v>
      </c>
      <c r="S506" s="519" t="s">
        <v>32</v>
      </c>
      <c r="T506" s="519" t="s">
        <v>27</v>
      </c>
      <c r="U506" s="364">
        <v>1</v>
      </c>
      <c r="V506" s="365" t="s">
        <v>33</v>
      </c>
      <c r="W506" s="365" t="s">
        <v>32</v>
      </c>
      <c r="X506" s="365" t="s">
        <v>39</v>
      </c>
      <c r="Y506" s="723">
        <v>1</v>
      </c>
      <c r="Z506" s="545" t="s">
        <v>33</v>
      </c>
      <c r="AA506" s="545" t="s">
        <v>32</v>
      </c>
      <c r="AB506" s="545" t="s">
        <v>39</v>
      </c>
      <c r="AC506" s="364">
        <v>1</v>
      </c>
      <c r="AD506" s="365" t="s">
        <v>33</v>
      </c>
      <c r="AE506" s="365" t="s">
        <v>32</v>
      </c>
      <c r="AF506" s="424" t="s">
        <v>39</v>
      </c>
      <c r="AG506" s="204" t="s">
        <v>597</v>
      </c>
    </row>
    <row r="507" spans="1:33" ht="39" customHeight="1" x14ac:dyDescent="0.25">
      <c r="A507" s="522"/>
      <c r="B507" s="522" t="s">
        <v>1704</v>
      </c>
      <c r="C507" s="539" t="s">
        <v>599</v>
      </c>
      <c r="D507" s="514" t="s">
        <v>1705</v>
      </c>
      <c r="E507" s="514" t="s">
        <v>52</v>
      </c>
      <c r="F507" s="514"/>
      <c r="G507" s="514" t="s">
        <v>97</v>
      </c>
      <c r="H507" s="514"/>
      <c r="I507" s="514">
        <v>1</v>
      </c>
      <c r="J507" s="514">
        <v>1</v>
      </c>
      <c r="K507" s="514" t="s">
        <v>586</v>
      </c>
      <c r="L507" s="514" t="s">
        <v>587</v>
      </c>
      <c r="M507" s="514"/>
      <c r="N507" s="514" t="s">
        <v>27</v>
      </c>
      <c r="O507" s="514">
        <v>10</v>
      </c>
      <c r="P507" s="514"/>
      <c r="Q507" s="520">
        <v>1</v>
      </c>
      <c r="R507" s="519" t="s">
        <v>31</v>
      </c>
      <c r="S507" s="519" t="s">
        <v>49</v>
      </c>
      <c r="T507" s="519" t="s">
        <v>27</v>
      </c>
      <c r="U507" s="364">
        <v>1</v>
      </c>
      <c r="V507" s="365" t="s">
        <v>33</v>
      </c>
      <c r="W507" s="365" t="s">
        <v>49</v>
      </c>
      <c r="X507" s="365" t="s">
        <v>67</v>
      </c>
      <c r="Y507" s="723">
        <v>1</v>
      </c>
      <c r="Z507" s="545" t="s">
        <v>33</v>
      </c>
      <c r="AA507" s="545" t="s">
        <v>49</v>
      </c>
      <c r="AB507" s="545" t="s">
        <v>67</v>
      </c>
      <c r="AC507" s="364">
        <v>1</v>
      </c>
      <c r="AD507" s="365" t="s">
        <v>33</v>
      </c>
      <c r="AE507" s="365" t="s">
        <v>49</v>
      </c>
      <c r="AF507" s="424" t="s">
        <v>67</v>
      </c>
      <c r="AG507" s="204" t="s">
        <v>601</v>
      </c>
    </row>
    <row r="508" spans="1:33" ht="19.5" customHeight="1" x14ac:dyDescent="0.25">
      <c r="A508" s="494"/>
      <c r="B508" s="494"/>
      <c r="C508" s="495" t="s">
        <v>834</v>
      </c>
      <c r="D508" s="496"/>
      <c r="E508" s="496"/>
      <c r="F508" s="496"/>
      <c r="G508" s="496"/>
      <c r="H508" s="498"/>
      <c r="I508" s="499"/>
      <c r="J508" s="498"/>
      <c r="K508" s="499"/>
      <c r="L508" s="499"/>
      <c r="M508" s="499"/>
      <c r="N508" s="499"/>
      <c r="O508" s="499"/>
      <c r="P508" s="499"/>
      <c r="Q508" s="505"/>
      <c r="R508" s="503"/>
      <c r="S508" s="503"/>
      <c r="T508" s="503"/>
      <c r="U508" s="506"/>
      <c r="V508" s="507"/>
      <c r="W508" s="507"/>
      <c r="X508" s="507"/>
      <c r="Y508" s="508"/>
      <c r="Z508" s="507"/>
      <c r="AA508" s="507"/>
      <c r="AB508" s="507"/>
      <c r="AC508" s="508"/>
      <c r="AD508" s="507"/>
      <c r="AE508" s="507"/>
      <c r="AF508" s="507"/>
      <c r="AG508" s="509"/>
    </row>
    <row r="509" spans="1:33" ht="63" customHeight="1" x14ac:dyDescent="0.25">
      <c r="A509" s="522"/>
      <c r="B509" s="724" t="s">
        <v>1706</v>
      </c>
      <c r="C509" s="644" t="s">
        <v>603</v>
      </c>
      <c r="D509" s="514" t="s">
        <v>1707</v>
      </c>
      <c r="E509" s="514" t="s">
        <v>52</v>
      </c>
      <c r="F509" s="514"/>
      <c r="G509" s="514" t="s">
        <v>97</v>
      </c>
      <c r="H509" s="514"/>
      <c r="I509" s="514">
        <v>2</v>
      </c>
      <c r="J509" s="514" t="s">
        <v>195</v>
      </c>
      <c r="K509" s="514" t="s">
        <v>586</v>
      </c>
      <c r="L509" s="514" t="s">
        <v>587</v>
      </c>
      <c r="M509" s="514"/>
      <c r="N509" s="514">
        <v>10</v>
      </c>
      <c r="O509" s="514">
        <v>10</v>
      </c>
      <c r="P509" s="514"/>
      <c r="Q509" s="534">
        <v>1</v>
      </c>
      <c r="R509" s="519" t="s">
        <v>31</v>
      </c>
      <c r="S509" s="519" t="s">
        <v>36</v>
      </c>
      <c r="T509" s="519"/>
      <c r="U509" s="364">
        <v>1</v>
      </c>
      <c r="V509" s="365" t="s">
        <v>33</v>
      </c>
      <c r="W509" s="365" t="s">
        <v>32</v>
      </c>
      <c r="X509" s="365" t="s">
        <v>37</v>
      </c>
      <c r="Y509" s="723">
        <v>1</v>
      </c>
      <c r="Z509" s="545" t="s">
        <v>33</v>
      </c>
      <c r="AA509" s="545" t="s">
        <v>32</v>
      </c>
      <c r="AB509" s="545" t="s">
        <v>37</v>
      </c>
      <c r="AC509" s="364">
        <v>1</v>
      </c>
      <c r="AD509" s="365" t="s">
        <v>33</v>
      </c>
      <c r="AE509" s="365" t="s">
        <v>32</v>
      </c>
      <c r="AF509" s="463" t="s">
        <v>37</v>
      </c>
      <c r="AG509" s="204" t="s">
        <v>607</v>
      </c>
    </row>
    <row r="510" spans="1:33" ht="31.5" customHeight="1" x14ac:dyDescent="0.25">
      <c r="A510" s="681"/>
      <c r="B510" s="681"/>
      <c r="C510" s="725" t="s">
        <v>1232</v>
      </c>
      <c r="D510" s="726"/>
      <c r="E510" s="727"/>
      <c r="F510" s="341"/>
      <c r="G510" s="343"/>
      <c r="H510" s="489"/>
      <c r="I510" s="341">
        <f>+I511</f>
        <v>6</v>
      </c>
      <c r="J510" s="341">
        <f>+J511</f>
        <v>6</v>
      </c>
      <c r="K510" s="341"/>
      <c r="L510" s="341"/>
      <c r="M510" s="490"/>
      <c r="N510" s="491"/>
      <c r="O510" s="492"/>
      <c r="P510" s="492"/>
      <c r="Q510" s="428"/>
      <c r="R510" s="345"/>
      <c r="S510" s="345"/>
      <c r="T510" s="345"/>
      <c r="U510" s="429"/>
      <c r="V510" s="345"/>
      <c r="W510" s="345"/>
      <c r="X510" s="345"/>
      <c r="Y510" s="429"/>
      <c r="Z510" s="345"/>
      <c r="AA510" s="345"/>
      <c r="AB510" s="345"/>
      <c r="AC510" s="429"/>
      <c r="AD510" s="345"/>
      <c r="AE510" s="345"/>
      <c r="AF510" s="345"/>
      <c r="AG510" s="493"/>
    </row>
    <row r="511" spans="1:33" ht="57" customHeight="1" x14ac:dyDescent="0.25">
      <c r="A511" s="554" t="s">
        <v>1708</v>
      </c>
      <c r="B511" s="554" t="s">
        <v>1709</v>
      </c>
      <c r="C511" s="555" t="s">
        <v>610</v>
      </c>
      <c r="D511" s="556"/>
      <c r="E511" s="557" t="s">
        <v>40</v>
      </c>
      <c r="F511" s="557"/>
      <c r="G511" s="557"/>
      <c r="H511" s="558"/>
      <c r="I511" s="559">
        <f>+I514+I515</f>
        <v>6</v>
      </c>
      <c r="J511" s="559">
        <f>+J514+J515</f>
        <v>6</v>
      </c>
      <c r="K511" s="559"/>
      <c r="L511" s="560"/>
      <c r="M511" s="561"/>
      <c r="N511" s="562"/>
      <c r="O511" s="563"/>
      <c r="P511" s="563"/>
      <c r="Q511" s="564"/>
      <c r="R511" s="565"/>
      <c r="S511" s="565"/>
      <c r="T511" s="565"/>
      <c r="U511" s="566"/>
      <c r="V511" s="556"/>
      <c r="W511" s="567"/>
      <c r="X511" s="568"/>
      <c r="Y511" s="569"/>
      <c r="Z511" s="567"/>
      <c r="AA511" s="567"/>
      <c r="AB511" s="567"/>
      <c r="AC511" s="569"/>
      <c r="AD511" s="567"/>
      <c r="AE511" s="567"/>
      <c r="AF511" s="567"/>
      <c r="AG511" s="570"/>
    </row>
    <row r="512" spans="1:33" ht="57" customHeight="1" x14ac:dyDescent="0.25">
      <c r="A512" s="494" t="s">
        <v>1710</v>
      </c>
      <c r="B512" s="494" t="s">
        <v>1711</v>
      </c>
      <c r="C512" s="495" t="s">
        <v>613</v>
      </c>
      <c r="D512" s="496"/>
      <c r="E512" s="496" t="s">
        <v>73</v>
      </c>
      <c r="F512" s="494" t="s">
        <v>1712</v>
      </c>
      <c r="G512" s="497"/>
      <c r="H512" s="498"/>
      <c r="I512" s="499"/>
      <c r="J512" s="498"/>
      <c r="K512" s="499"/>
      <c r="L512" s="498"/>
      <c r="M512" s="500"/>
      <c r="N512" s="501"/>
      <c r="O512" s="503"/>
      <c r="P512" s="503"/>
      <c r="Q512" s="505"/>
      <c r="R512" s="503"/>
      <c r="S512" s="503"/>
      <c r="T512" s="503"/>
      <c r="U512" s="550"/>
      <c r="V512" s="507"/>
      <c r="W512" s="507"/>
      <c r="X512" s="507"/>
      <c r="Y512" s="508"/>
      <c r="Z512" s="507"/>
      <c r="AA512" s="507"/>
      <c r="AB512" s="507"/>
      <c r="AC512" s="508"/>
      <c r="AD512" s="507"/>
      <c r="AE512" s="507"/>
      <c r="AF512" s="507"/>
      <c r="AG512" s="509"/>
    </row>
    <row r="513" spans="1:220" ht="30" customHeight="1" x14ac:dyDescent="0.25">
      <c r="A513" s="494" t="s">
        <v>1713</v>
      </c>
      <c r="B513" s="494" t="s">
        <v>1714</v>
      </c>
      <c r="C513" s="495" t="s">
        <v>616</v>
      </c>
      <c r="D513" s="496"/>
      <c r="E513" s="496" t="s">
        <v>73</v>
      </c>
      <c r="F513" s="496"/>
      <c r="G513" s="497" t="s">
        <v>56</v>
      </c>
      <c r="H513" s="498"/>
      <c r="I513" s="499"/>
      <c r="J513" s="498"/>
      <c r="K513" s="499"/>
      <c r="L513" s="498"/>
      <c r="M513" s="500"/>
      <c r="N513" s="501"/>
      <c r="O513" s="503"/>
      <c r="P513" s="503"/>
      <c r="Q513" s="505"/>
      <c r="R513" s="503"/>
      <c r="S513" s="503"/>
      <c r="T513" s="503"/>
      <c r="U513" s="506"/>
      <c r="V513" s="507"/>
      <c r="W513" s="507"/>
      <c r="X513" s="507"/>
      <c r="Y513" s="508"/>
      <c r="Z513" s="507"/>
      <c r="AA513" s="507"/>
      <c r="AB513" s="507"/>
      <c r="AC513" s="508"/>
      <c r="AD513" s="507"/>
      <c r="AE513" s="507"/>
      <c r="AF513" s="507"/>
      <c r="AG513" s="509"/>
    </row>
    <row r="514" spans="1:220" s="2" customFormat="1" ht="68.25" customHeight="1" x14ac:dyDescent="0.3">
      <c r="A514" s="247"/>
      <c r="B514" s="522" t="s">
        <v>1715</v>
      </c>
      <c r="C514" s="511" t="s">
        <v>1716</v>
      </c>
      <c r="D514" s="301" t="s">
        <v>1717</v>
      </c>
      <c r="E514" s="301" t="s">
        <v>196</v>
      </c>
      <c r="F514" s="301" t="s">
        <v>1718</v>
      </c>
      <c r="G514" s="301" t="s">
        <v>56</v>
      </c>
      <c r="H514" s="510"/>
      <c r="I514" s="513" t="s">
        <v>173</v>
      </c>
      <c r="J514" s="653">
        <v>3</v>
      </c>
      <c r="K514" s="626" t="s">
        <v>1632</v>
      </c>
      <c r="L514" s="513" t="str">
        <f>"06"</f>
        <v>06</v>
      </c>
      <c r="M514" s="653"/>
      <c r="N514" s="636"/>
      <c r="O514" s="306">
        <v>20</v>
      </c>
      <c r="P514" s="99"/>
      <c r="Q514" s="583">
        <v>1</v>
      </c>
      <c r="R514" s="519" t="s">
        <v>31</v>
      </c>
      <c r="S514" s="519" t="s">
        <v>32</v>
      </c>
      <c r="T514" s="519" t="s">
        <v>39</v>
      </c>
      <c r="U514" s="584">
        <v>1</v>
      </c>
      <c r="V514" s="365" t="s">
        <v>33</v>
      </c>
      <c r="W514" s="365" t="s">
        <v>32</v>
      </c>
      <c r="X514" s="365" t="s">
        <v>39</v>
      </c>
      <c r="Y514" s="504">
        <v>1</v>
      </c>
      <c r="Z514" s="519" t="s">
        <v>33</v>
      </c>
      <c r="AA514" s="519" t="s">
        <v>32</v>
      </c>
      <c r="AB514" s="519" t="s">
        <v>39</v>
      </c>
      <c r="AC514" s="584">
        <v>1</v>
      </c>
      <c r="AD514" s="365" t="s">
        <v>33</v>
      </c>
      <c r="AE514" s="365" t="s">
        <v>32</v>
      </c>
      <c r="AF514" s="365" t="s">
        <v>39</v>
      </c>
      <c r="AG514" s="664" t="s">
        <v>1719</v>
      </c>
    </row>
    <row r="515" spans="1:220" s="2" customFormat="1" ht="68.25" customHeight="1" x14ac:dyDescent="0.3">
      <c r="A515" s="247"/>
      <c r="B515" s="522" t="s">
        <v>1720</v>
      </c>
      <c r="C515" s="511" t="s">
        <v>1721</v>
      </c>
      <c r="D515" s="301" t="s">
        <v>1722</v>
      </c>
      <c r="E515" s="301" t="s">
        <v>196</v>
      </c>
      <c r="F515" s="301" t="s">
        <v>1718</v>
      </c>
      <c r="G515" s="301" t="s">
        <v>56</v>
      </c>
      <c r="H515" s="510"/>
      <c r="I515" s="513" t="s">
        <v>173</v>
      </c>
      <c r="J515" s="653">
        <v>3</v>
      </c>
      <c r="K515" s="514" t="s">
        <v>1632</v>
      </c>
      <c r="L515" s="513" t="s">
        <v>1087</v>
      </c>
      <c r="M515" s="653"/>
      <c r="N515" s="636">
        <v>10</v>
      </c>
      <c r="O515" s="306">
        <v>10</v>
      </c>
      <c r="P515" s="576"/>
      <c r="Q515" s="583">
        <v>1</v>
      </c>
      <c r="R515" s="519" t="s">
        <v>31</v>
      </c>
      <c r="S515" s="658" t="s">
        <v>36</v>
      </c>
      <c r="T515" s="658" t="s">
        <v>39</v>
      </c>
      <c r="U515" s="584">
        <v>1</v>
      </c>
      <c r="V515" s="365" t="s">
        <v>33</v>
      </c>
      <c r="W515" s="365" t="s">
        <v>49</v>
      </c>
      <c r="X515" s="365" t="s">
        <v>187</v>
      </c>
      <c r="Y515" s="585">
        <v>1</v>
      </c>
      <c r="Z515" s="519" t="s">
        <v>33</v>
      </c>
      <c r="AA515" s="519" t="s">
        <v>49</v>
      </c>
      <c r="AB515" s="519" t="s">
        <v>187</v>
      </c>
      <c r="AC515" s="584">
        <v>1</v>
      </c>
      <c r="AD515" s="365" t="s">
        <v>33</v>
      </c>
      <c r="AE515" s="365" t="s">
        <v>1723</v>
      </c>
      <c r="AF515" s="365" t="s">
        <v>187</v>
      </c>
      <c r="AG515" s="664" t="s">
        <v>1724</v>
      </c>
    </row>
    <row r="516" spans="1:220" ht="54.75" customHeight="1" x14ac:dyDescent="0.25">
      <c r="A516" s="554" t="s">
        <v>1725</v>
      </c>
      <c r="B516" s="554" t="s">
        <v>1726</v>
      </c>
      <c r="C516" s="555" t="s">
        <v>1727</v>
      </c>
      <c r="D516" s="556"/>
      <c r="E516" s="557" t="s">
        <v>40</v>
      </c>
      <c r="F516" s="557"/>
      <c r="G516" s="557"/>
      <c r="H516" s="558"/>
      <c r="I516" s="559">
        <f>+I519+I520</f>
        <v>6</v>
      </c>
      <c r="J516" s="559">
        <f>+J519+J520</f>
        <v>6</v>
      </c>
      <c r="K516" s="559"/>
      <c r="L516" s="560"/>
      <c r="M516" s="561"/>
      <c r="N516" s="562"/>
      <c r="O516" s="563"/>
      <c r="P516" s="563"/>
      <c r="Q516" s="564"/>
      <c r="R516" s="565"/>
      <c r="S516" s="565"/>
      <c r="T516" s="565"/>
      <c r="U516" s="566"/>
      <c r="V516" s="556"/>
      <c r="W516" s="567"/>
      <c r="X516" s="568"/>
      <c r="Y516" s="569"/>
      <c r="Z516" s="567"/>
      <c r="AA516" s="567"/>
      <c r="AB516" s="567"/>
      <c r="AC516" s="569"/>
      <c r="AD516" s="567"/>
      <c r="AE516" s="567"/>
      <c r="AF516" s="567"/>
      <c r="AG516" s="570"/>
    </row>
    <row r="517" spans="1:220" ht="54.75" customHeight="1" x14ac:dyDescent="0.25">
      <c r="A517" s="494" t="s">
        <v>1728</v>
      </c>
      <c r="B517" s="494" t="s">
        <v>1729</v>
      </c>
      <c r="C517" s="495" t="s">
        <v>1730</v>
      </c>
      <c r="D517" s="496"/>
      <c r="E517" s="496" t="s">
        <v>73</v>
      </c>
      <c r="F517" s="494" t="s">
        <v>1712</v>
      </c>
      <c r="G517" s="497"/>
      <c r="H517" s="498"/>
      <c r="I517" s="499"/>
      <c r="J517" s="498"/>
      <c r="K517" s="499"/>
      <c r="L517" s="498"/>
      <c r="M517" s="500"/>
      <c r="N517" s="501"/>
      <c r="O517" s="503"/>
      <c r="P517" s="503"/>
      <c r="Q517" s="505"/>
      <c r="R517" s="503"/>
      <c r="S517" s="503"/>
      <c r="T517" s="503"/>
      <c r="U517" s="550"/>
      <c r="V517" s="507"/>
      <c r="W517" s="507"/>
      <c r="X517" s="507"/>
      <c r="Y517" s="508"/>
      <c r="Z517" s="507"/>
      <c r="AA517" s="507"/>
      <c r="AB517" s="507"/>
      <c r="AC517" s="508"/>
      <c r="AD517" s="507"/>
      <c r="AE517" s="507"/>
      <c r="AF517" s="507"/>
      <c r="AG517" s="509"/>
    </row>
    <row r="518" spans="1:220" ht="30" customHeight="1" x14ac:dyDescent="0.25">
      <c r="A518" s="494" t="s">
        <v>1731</v>
      </c>
      <c r="B518" s="494" t="s">
        <v>1732</v>
      </c>
      <c r="C518" s="495" t="s">
        <v>1733</v>
      </c>
      <c r="D518" s="496"/>
      <c r="E518" s="496" t="s">
        <v>73</v>
      </c>
      <c r="F518" s="496"/>
      <c r="G518" s="497" t="s">
        <v>28</v>
      </c>
      <c r="H518" s="498"/>
      <c r="I518" s="499"/>
      <c r="J518" s="498"/>
      <c r="K518" s="499"/>
      <c r="L518" s="498"/>
      <c r="M518" s="500"/>
      <c r="N518" s="501"/>
      <c r="O518" s="503"/>
      <c r="P518" s="503"/>
      <c r="Q518" s="505"/>
      <c r="R518" s="503"/>
      <c r="S518" s="503"/>
      <c r="T518" s="503"/>
      <c r="U518" s="506"/>
      <c r="V518" s="507"/>
      <c r="W518" s="507"/>
      <c r="X518" s="507"/>
      <c r="Y518" s="508"/>
      <c r="Z518" s="507"/>
      <c r="AA518" s="507"/>
      <c r="AB518" s="507"/>
      <c r="AC518" s="508"/>
      <c r="AD518" s="507"/>
      <c r="AE518" s="507"/>
      <c r="AF518" s="507"/>
      <c r="AG518" s="509"/>
    </row>
    <row r="519" spans="1:220" s="1" customFormat="1" ht="145.19999999999999" x14ac:dyDescent="0.3">
      <c r="A519" s="514"/>
      <c r="B519" s="573" t="s">
        <v>1734</v>
      </c>
      <c r="C519" s="204" t="s">
        <v>1735</v>
      </c>
      <c r="D519" s="513" t="s">
        <v>1736</v>
      </c>
      <c r="E519" s="728" t="s">
        <v>181</v>
      </c>
      <c r="F519" s="301" t="s">
        <v>1737</v>
      </c>
      <c r="G519" s="301" t="s">
        <v>28</v>
      </c>
      <c r="H519" s="300"/>
      <c r="I519" s="301" t="s">
        <v>173</v>
      </c>
      <c r="J519" s="301" t="s">
        <v>173</v>
      </c>
      <c r="K519" s="301" t="s">
        <v>29</v>
      </c>
      <c r="L519" s="301" t="str">
        <f>"07"</f>
        <v>07</v>
      </c>
      <c r="M519" s="542">
        <v>20</v>
      </c>
      <c r="N519" s="582">
        <v>16</v>
      </c>
      <c r="O519" s="533">
        <v>18</v>
      </c>
      <c r="P519" s="99"/>
      <c r="Q519" s="543">
        <v>1</v>
      </c>
      <c r="R519" s="544" t="s">
        <v>31</v>
      </c>
      <c r="S519" s="544" t="s">
        <v>1738</v>
      </c>
      <c r="T519" s="544"/>
      <c r="U519" s="546">
        <v>1</v>
      </c>
      <c r="V519" s="547" t="s">
        <v>33</v>
      </c>
      <c r="W519" s="547" t="s">
        <v>1739</v>
      </c>
      <c r="X519" s="663" t="s">
        <v>1002</v>
      </c>
      <c r="Y519" s="543">
        <v>1</v>
      </c>
      <c r="Z519" s="545" t="s">
        <v>33</v>
      </c>
      <c r="AA519" s="545" t="s">
        <v>1739</v>
      </c>
      <c r="AB519" s="545" t="s">
        <v>1002</v>
      </c>
      <c r="AC519" s="546">
        <v>1</v>
      </c>
      <c r="AD519" s="637" t="s">
        <v>33</v>
      </c>
      <c r="AE519" s="637" t="s">
        <v>1740</v>
      </c>
      <c r="AF519" s="637" t="s">
        <v>1002</v>
      </c>
      <c r="AG519" s="596" t="s">
        <v>1741</v>
      </c>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c r="CU519" s="19"/>
      <c r="CV519" s="19"/>
      <c r="CW519" s="19"/>
      <c r="CX519" s="19"/>
      <c r="CY519" s="19"/>
      <c r="CZ519" s="19"/>
      <c r="DA519" s="19"/>
      <c r="DB519" s="19"/>
      <c r="DC519" s="19"/>
      <c r="DD519" s="19"/>
      <c r="DE519" s="19"/>
      <c r="DF519" s="19"/>
      <c r="DG519" s="19"/>
      <c r="DH519" s="19"/>
      <c r="DI519" s="19"/>
      <c r="DJ519" s="19"/>
      <c r="DK519" s="19"/>
      <c r="DL519" s="19"/>
      <c r="DM519" s="19"/>
      <c r="DN519" s="19"/>
      <c r="DO519" s="19"/>
      <c r="DP519" s="19"/>
      <c r="DQ519" s="19"/>
      <c r="DR519" s="19"/>
      <c r="DS519" s="19"/>
      <c r="DT519" s="19"/>
      <c r="DU519" s="19"/>
      <c r="DV519" s="19"/>
      <c r="DW519" s="19"/>
      <c r="DX519" s="19"/>
      <c r="DY519" s="19"/>
      <c r="DZ519" s="19"/>
      <c r="EA519" s="19"/>
      <c r="EB519" s="19"/>
      <c r="EC519" s="19"/>
      <c r="ED519" s="19"/>
      <c r="EE519" s="19"/>
      <c r="EF519" s="19"/>
      <c r="EG519" s="19"/>
      <c r="EH519" s="19"/>
      <c r="EI519" s="19"/>
      <c r="EJ519" s="19"/>
      <c r="EK519" s="19"/>
      <c r="EL519" s="19"/>
      <c r="EM519" s="19"/>
      <c r="EN519" s="19"/>
      <c r="EO519" s="19"/>
      <c r="EP519" s="19"/>
      <c r="EQ519" s="19"/>
      <c r="ER519" s="19"/>
      <c r="ES519" s="19"/>
      <c r="ET519" s="19"/>
      <c r="EU519" s="19"/>
      <c r="EV519" s="19"/>
      <c r="EW519" s="19"/>
      <c r="EX519" s="19"/>
      <c r="EY519" s="19"/>
      <c r="EZ519" s="19"/>
      <c r="FA519" s="19"/>
      <c r="FB519" s="19"/>
      <c r="FC519" s="19"/>
      <c r="FD519" s="19"/>
      <c r="FE519" s="19"/>
      <c r="FF519" s="19"/>
      <c r="FG519" s="19"/>
      <c r="FH519" s="19"/>
      <c r="FI519" s="19"/>
      <c r="FJ519" s="19"/>
      <c r="FK519" s="19"/>
      <c r="FL519" s="19"/>
      <c r="FM519" s="19"/>
      <c r="FN519" s="19"/>
      <c r="FO519" s="19"/>
      <c r="FP519" s="19"/>
      <c r="FQ519" s="19"/>
      <c r="FR519" s="19"/>
      <c r="FS519" s="19"/>
      <c r="FT519" s="19"/>
      <c r="FU519" s="19"/>
      <c r="FV519" s="19"/>
      <c r="FW519" s="19"/>
      <c r="FX519" s="19"/>
      <c r="FY519" s="19"/>
      <c r="FZ519" s="19"/>
      <c r="GA519" s="19"/>
      <c r="GB519" s="19"/>
      <c r="GC519" s="19"/>
      <c r="GD519" s="19"/>
      <c r="GE519" s="19"/>
      <c r="GF519" s="19"/>
      <c r="GG519" s="19"/>
      <c r="GH519" s="19"/>
      <c r="GI519" s="19"/>
      <c r="GJ519" s="19"/>
      <c r="GK519" s="19"/>
      <c r="GL519" s="19"/>
      <c r="GM519" s="19"/>
      <c r="GN519" s="19"/>
      <c r="GO519" s="19"/>
      <c r="GP519" s="19"/>
      <c r="GQ519" s="19"/>
      <c r="GR519" s="19"/>
      <c r="GS519" s="19"/>
      <c r="GT519" s="19"/>
      <c r="GU519" s="19"/>
      <c r="GV519" s="19"/>
      <c r="GW519" s="19"/>
      <c r="GX519" s="19"/>
      <c r="GY519" s="19"/>
      <c r="GZ519" s="19"/>
      <c r="HA519" s="19"/>
      <c r="HB519" s="19"/>
      <c r="HC519" s="19"/>
      <c r="HD519" s="19"/>
      <c r="HE519" s="19"/>
      <c r="HF519" s="19"/>
      <c r="HG519" s="19"/>
      <c r="HH519" s="19"/>
      <c r="HI519" s="19"/>
      <c r="HJ519" s="19"/>
      <c r="HK519" s="19"/>
      <c r="HL519" s="19"/>
    </row>
    <row r="520" spans="1:220" s="1" customFormat="1" ht="66" x14ac:dyDescent="0.3">
      <c r="A520" s="514"/>
      <c r="B520" s="573" t="s">
        <v>1742</v>
      </c>
      <c r="C520" s="204" t="s">
        <v>1743</v>
      </c>
      <c r="D520" s="664"/>
      <c r="E520" s="728" t="s">
        <v>181</v>
      </c>
      <c r="F520" s="301" t="s">
        <v>1737</v>
      </c>
      <c r="G520" s="301" t="s">
        <v>28</v>
      </c>
      <c r="H520" s="300"/>
      <c r="I520" s="301" t="s">
        <v>173</v>
      </c>
      <c r="J520" s="301" t="s">
        <v>173</v>
      </c>
      <c r="K520" s="301" t="s">
        <v>29</v>
      </c>
      <c r="L520" s="301" t="s">
        <v>163</v>
      </c>
      <c r="M520" s="542">
        <v>20</v>
      </c>
      <c r="N520" s="515"/>
      <c r="O520" s="99">
        <v>18</v>
      </c>
      <c r="P520" s="99"/>
      <c r="Q520" s="543">
        <v>1</v>
      </c>
      <c r="R520" s="544" t="s">
        <v>31</v>
      </c>
      <c r="S520" s="544" t="s">
        <v>1744</v>
      </c>
      <c r="T520" s="544" t="s">
        <v>34</v>
      </c>
      <c r="U520" s="546">
        <v>1</v>
      </c>
      <c r="V520" s="547" t="s">
        <v>33</v>
      </c>
      <c r="W520" s="547" t="s">
        <v>1745</v>
      </c>
      <c r="X520" s="663" t="s">
        <v>1002</v>
      </c>
      <c r="Y520" s="543">
        <v>1</v>
      </c>
      <c r="Z520" s="545" t="s">
        <v>33</v>
      </c>
      <c r="AA520" s="729" t="s">
        <v>1746</v>
      </c>
      <c r="AB520" s="545" t="s">
        <v>1002</v>
      </c>
      <c r="AC520" s="546">
        <v>1</v>
      </c>
      <c r="AD520" s="637" t="s">
        <v>33</v>
      </c>
      <c r="AE520" s="729" t="s">
        <v>1746</v>
      </c>
      <c r="AF520" s="637" t="s">
        <v>1002</v>
      </c>
      <c r="AG520" s="596" t="s">
        <v>1747</v>
      </c>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c r="CU520" s="19"/>
      <c r="CV520" s="19"/>
      <c r="CW520" s="19"/>
      <c r="CX520" s="19"/>
      <c r="CY520" s="19"/>
      <c r="CZ520" s="19"/>
      <c r="DA520" s="19"/>
      <c r="DB520" s="19"/>
      <c r="DC520" s="19"/>
      <c r="DD520" s="19"/>
      <c r="DE520" s="19"/>
      <c r="DF520" s="19"/>
      <c r="DG520" s="19"/>
      <c r="DH520" s="19"/>
      <c r="DI520" s="19"/>
      <c r="DJ520" s="19"/>
      <c r="DK520" s="19"/>
      <c r="DL520" s="19"/>
      <c r="DM520" s="19"/>
      <c r="DN520" s="19"/>
      <c r="DO520" s="19"/>
      <c r="DP520" s="19"/>
      <c r="DQ520" s="19"/>
      <c r="DR520" s="19"/>
      <c r="DS520" s="19"/>
      <c r="DT520" s="19"/>
      <c r="DU520" s="19"/>
      <c r="DV520" s="19"/>
      <c r="DW520" s="19"/>
      <c r="DX520" s="19"/>
      <c r="DY520" s="19"/>
      <c r="DZ520" s="19"/>
      <c r="EA520" s="19"/>
      <c r="EB520" s="19"/>
      <c r="EC520" s="19"/>
      <c r="ED520" s="19"/>
      <c r="EE520" s="19"/>
      <c r="EF520" s="19"/>
      <c r="EG520" s="19"/>
      <c r="EH520" s="19"/>
      <c r="EI520" s="19"/>
      <c r="EJ520" s="19"/>
      <c r="EK520" s="19"/>
      <c r="EL520" s="19"/>
      <c r="EM520" s="19"/>
      <c r="EN520" s="19"/>
      <c r="EO520" s="19"/>
      <c r="EP520" s="19"/>
      <c r="EQ520" s="19"/>
      <c r="ER520" s="19"/>
      <c r="ES520" s="19"/>
      <c r="ET520" s="19"/>
      <c r="EU520" s="19"/>
      <c r="EV520" s="19"/>
      <c r="EW520" s="19"/>
      <c r="EX520" s="19"/>
      <c r="EY520" s="19"/>
      <c r="EZ520" s="19"/>
      <c r="FA520" s="19"/>
      <c r="FB520" s="19"/>
      <c r="FC520" s="19"/>
      <c r="FD520" s="19"/>
      <c r="FE520" s="19"/>
      <c r="FF520" s="19"/>
      <c r="FG520" s="19"/>
      <c r="FH520" s="19"/>
      <c r="FI520" s="19"/>
      <c r="FJ520" s="19"/>
      <c r="FK520" s="19"/>
      <c r="FL520" s="19"/>
      <c r="FM520" s="19"/>
      <c r="FN520" s="19"/>
      <c r="FO520" s="19"/>
      <c r="FP520" s="19"/>
      <c r="FQ520" s="19"/>
      <c r="FR520" s="19"/>
      <c r="FS520" s="19"/>
      <c r="FT520" s="19"/>
      <c r="FU520" s="19"/>
      <c r="FV520" s="19"/>
      <c r="FW520" s="19"/>
      <c r="FX520" s="19"/>
      <c r="FY520" s="19"/>
      <c r="FZ520" s="19"/>
      <c r="GA520" s="19"/>
      <c r="GB520" s="19"/>
      <c r="GC520" s="19"/>
      <c r="GD520" s="19"/>
      <c r="GE520" s="19"/>
      <c r="GF520" s="19"/>
      <c r="GG520" s="19"/>
      <c r="GH520" s="19"/>
      <c r="GI520" s="19"/>
      <c r="GJ520" s="19"/>
      <c r="GK520" s="19"/>
      <c r="GL520" s="19"/>
      <c r="GM520" s="19"/>
      <c r="GN520" s="19"/>
      <c r="GO520" s="19"/>
      <c r="GP520" s="19"/>
      <c r="GQ520" s="19"/>
      <c r="GR520" s="19"/>
      <c r="GS520" s="19"/>
      <c r="GT520" s="19"/>
      <c r="GU520" s="19"/>
      <c r="GV520" s="19"/>
      <c r="GW520" s="19"/>
      <c r="GX520" s="19"/>
      <c r="GY520" s="19"/>
      <c r="GZ520" s="19"/>
      <c r="HA520" s="19"/>
      <c r="HB520" s="19"/>
      <c r="HC520" s="19"/>
      <c r="HD520" s="19"/>
      <c r="HE520" s="19"/>
      <c r="HF520" s="19"/>
      <c r="HG520" s="19"/>
      <c r="HH520" s="19"/>
      <c r="HI520" s="19"/>
      <c r="HJ520" s="19"/>
      <c r="HK520" s="19"/>
      <c r="HL520" s="19"/>
    </row>
    <row r="521" spans="1:220" ht="57.75" customHeight="1" x14ac:dyDescent="0.25">
      <c r="A521" s="554" t="s">
        <v>1748</v>
      </c>
      <c r="B521" s="554" t="s">
        <v>1749</v>
      </c>
      <c r="C521" s="555" t="s">
        <v>1497</v>
      </c>
      <c r="D521" s="556"/>
      <c r="E521" s="557" t="s">
        <v>40</v>
      </c>
      <c r="F521" s="557"/>
      <c r="G521" s="557"/>
      <c r="H521" s="558"/>
      <c r="I521" s="559">
        <f>+I524+I525</f>
        <v>6</v>
      </c>
      <c r="J521" s="559">
        <f>+J524+J525</f>
        <v>6</v>
      </c>
      <c r="K521" s="559"/>
      <c r="L521" s="560"/>
      <c r="M521" s="561"/>
      <c r="N521" s="562"/>
      <c r="O521" s="563"/>
      <c r="P521" s="563"/>
      <c r="Q521" s="564"/>
      <c r="R521" s="565"/>
      <c r="S521" s="565"/>
      <c r="T521" s="565"/>
      <c r="U521" s="566"/>
      <c r="V521" s="556"/>
      <c r="W521" s="567"/>
      <c r="X521" s="568"/>
      <c r="Y521" s="569"/>
      <c r="Z521" s="567"/>
      <c r="AA521" s="567"/>
      <c r="AB521" s="567"/>
      <c r="AC521" s="569"/>
      <c r="AD521" s="567"/>
      <c r="AE521" s="567"/>
      <c r="AF521" s="567"/>
      <c r="AG521" s="570"/>
    </row>
    <row r="522" spans="1:220" ht="57.75" customHeight="1" x14ac:dyDescent="0.25">
      <c r="A522" s="494" t="s">
        <v>1750</v>
      </c>
      <c r="B522" s="494" t="s">
        <v>1751</v>
      </c>
      <c r="C522" s="495" t="s">
        <v>1752</v>
      </c>
      <c r="D522" s="496"/>
      <c r="E522" s="496" t="s">
        <v>73</v>
      </c>
      <c r="F522" s="494" t="s">
        <v>1712</v>
      </c>
      <c r="G522" s="497"/>
      <c r="H522" s="498"/>
      <c r="I522" s="499"/>
      <c r="J522" s="498"/>
      <c r="K522" s="499"/>
      <c r="L522" s="498"/>
      <c r="M522" s="500"/>
      <c r="N522" s="501"/>
      <c r="O522" s="503"/>
      <c r="P522" s="503"/>
      <c r="Q522" s="505"/>
      <c r="R522" s="503"/>
      <c r="S522" s="503"/>
      <c r="T522" s="503"/>
      <c r="U522" s="550"/>
      <c r="V522" s="507"/>
      <c r="W522" s="507"/>
      <c r="X522" s="507"/>
      <c r="Y522" s="508"/>
      <c r="Z522" s="507"/>
      <c r="AA522" s="507"/>
      <c r="AB522" s="507"/>
      <c r="AC522" s="508"/>
      <c r="AD522" s="507"/>
      <c r="AE522" s="507"/>
      <c r="AF522" s="507"/>
      <c r="AG522" s="509"/>
    </row>
    <row r="523" spans="1:220" ht="44.25" customHeight="1" x14ac:dyDescent="0.25">
      <c r="A523" s="494" t="s">
        <v>1753</v>
      </c>
      <c r="B523" s="494" t="s">
        <v>1754</v>
      </c>
      <c r="C523" s="495" t="s">
        <v>1755</v>
      </c>
      <c r="D523" s="496"/>
      <c r="E523" s="496" t="s">
        <v>527</v>
      </c>
      <c r="F523" s="496"/>
      <c r="G523" s="497" t="s">
        <v>28</v>
      </c>
      <c r="H523" s="498"/>
      <c r="I523" s="499"/>
      <c r="J523" s="498"/>
      <c r="K523" s="499"/>
      <c r="L523" s="498"/>
      <c r="M523" s="500"/>
      <c r="N523" s="501"/>
      <c r="O523" s="503"/>
      <c r="P523" s="503"/>
      <c r="Q523" s="505"/>
      <c r="R523" s="503"/>
      <c r="S523" s="503"/>
      <c r="T523" s="503"/>
      <c r="U523" s="506"/>
      <c r="V523" s="507"/>
      <c r="W523" s="507"/>
      <c r="X523" s="507"/>
      <c r="Y523" s="508"/>
      <c r="Z523" s="507"/>
      <c r="AA523" s="507"/>
      <c r="AB523" s="507"/>
      <c r="AC523" s="508"/>
      <c r="AD523" s="507"/>
      <c r="AE523" s="507"/>
      <c r="AF523" s="507"/>
      <c r="AG523" s="509"/>
    </row>
    <row r="524" spans="1:220" s="2" customFormat="1" ht="132" customHeight="1" x14ac:dyDescent="0.3">
      <c r="A524" s="510"/>
      <c r="B524" s="573" t="s">
        <v>1756</v>
      </c>
      <c r="C524" s="204" t="s">
        <v>1757</v>
      </c>
      <c r="D524" s="513" t="s">
        <v>1758</v>
      </c>
      <c r="E524" s="513" t="s">
        <v>181</v>
      </c>
      <c r="F524" s="730" t="s">
        <v>1759</v>
      </c>
      <c r="G524" s="524" t="s">
        <v>185</v>
      </c>
      <c r="H524" s="244"/>
      <c r="I524" s="524">
        <v>3</v>
      </c>
      <c r="J524" s="524">
        <v>3</v>
      </c>
      <c r="K524" s="524" t="s">
        <v>1760</v>
      </c>
      <c r="L524" s="524">
        <v>70</v>
      </c>
      <c r="M524" s="313">
        <v>18</v>
      </c>
      <c r="N524" s="582"/>
      <c r="O524" s="533">
        <v>20</v>
      </c>
      <c r="P524" s="533"/>
      <c r="Q524" s="543">
        <v>1</v>
      </c>
      <c r="R524" s="544" t="s">
        <v>31</v>
      </c>
      <c r="S524" s="544"/>
      <c r="T524" s="544"/>
      <c r="U524" s="546">
        <v>1</v>
      </c>
      <c r="V524" s="547" t="s">
        <v>33</v>
      </c>
      <c r="W524" s="547" t="s">
        <v>164</v>
      </c>
      <c r="X524" s="547" t="s">
        <v>39</v>
      </c>
      <c r="Y524" s="548">
        <v>1</v>
      </c>
      <c r="Z524" s="544" t="s">
        <v>33</v>
      </c>
      <c r="AA524" s="544" t="s">
        <v>166</v>
      </c>
      <c r="AB524" s="544" t="s">
        <v>1761</v>
      </c>
      <c r="AC524" s="546">
        <v>1</v>
      </c>
      <c r="AD524" s="547" t="s">
        <v>33</v>
      </c>
      <c r="AE524" s="547" t="s">
        <v>166</v>
      </c>
      <c r="AF524" s="547" t="s">
        <v>1761</v>
      </c>
      <c r="AG524" s="638" t="s">
        <v>1762</v>
      </c>
    </row>
    <row r="525" spans="1:220" ht="44.25" customHeight="1" x14ac:dyDescent="0.25">
      <c r="A525" s="494" t="s">
        <v>1763</v>
      </c>
      <c r="B525" s="494" t="s">
        <v>1764</v>
      </c>
      <c r="C525" s="495" t="s">
        <v>1765</v>
      </c>
      <c r="D525" s="496"/>
      <c r="E525" s="496" t="s">
        <v>73</v>
      </c>
      <c r="F525" s="496"/>
      <c r="G525" s="497" t="s">
        <v>28</v>
      </c>
      <c r="H525" s="498" t="s">
        <v>95</v>
      </c>
      <c r="I525" s="499">
        <v>3</v>
      </c>
      <c r="J525" s="498">
        <v>3</v>
      </c>
      <c r="K525" s="499"/>
      <c r="L525" s="498"/>
      <c r="M525" s="500"/>
      <c r="N525" s="501"/>
      <c r="O525" s="503"/>
      <c r="P525" s="503"/>
      <c r="Q525" s="505"/>
      <c r="R525" s="503"/>
      <c r="S525" s="503"/>
      <c r="T525" s="503"/>
      <c r="U525" s="506"/>
      <c r="V525" s="507"/>
      <c r="W525" s="507"/>
      <c r="X525" s="507"/>
      <c r="Y525" s="508"/>
      <c r="Z525" s="507"/>
      <c r="AA525" s="507"/>
      <c r="AB525" s="507"/>
      <c r="AC525" s="508"/>
      <c r="AD525" s="507"/>
      <c r="AE525" s="507"/>
      <c r="AF525" s="507"/>
      <c r="AG525" s="509"/>
    </row>
    <row r="526" spans="1:220" s="2" customFormat="1" ht="131.4" customHeight="1" x14ac:dyDescent="0.3">
      <c r="A526" s="510"/>
      <c r="B526" s="510" t="s">
        <v>1766</v>
      </c>
      <c r="C526" s="708" t="s">
        <v>1767</v>
      </c>
      <c r="D526" s="513"/>
      <c r="E526" s="728" t="s">
        <v>181</v>
      </c>
      <c r="F526" s="524" t="s">
        <v>1768</v>
      </c>
      <c r="G526" s="524" t="s">
        <v>28</v>
      </c>
      <c r="H526" s="244"/>
      <c r="I526" s="524">
        <v>3</v>
      </c>
      <c r="J526" s="524">
        <v>3</v>
      </c>
      <c r="K526" s="514" t="s">
        <v>1769</v>
      </c>
      <c r="L526" s="524" t="str">
        <f>"09"</f>
        <v>09</v>
      </c>
      <c r="M526" s="313">
        <v>23</v>
      </c>
      <c r="N526" s="582"/>
      <c r="O526" s="533">
        <v>18</v>
      </c>
      <c r="P526" s="533"/>
      <c r="Q526" s="543">
        <v>1</v>
      </c>
      <c r="R526" s="544" t="s">
        <v>31</v>
      </c>
      <c r="S526" s="544"/>
      <c r="T526" s="544"/>
      <c r="U526" s="546">
        <v>1</v>
      </c>
      <c r="V526" s="547" t="s">
        <v>33</v>
      </c>
      <c r="W526" s="731" t="s">
        <v>1770</v>
      </c>
      <c r="X526" s="731" t="s">
        <v>1771</v>
      </c>
      <c r="Y526" s="548">
        <v>1</v>
      </c>
      <c r="Z526" s="544" t="s">
        <v>33</v>
      </c>
      <c r="AA526" s="731" t="s">
        <v>1770</v>
      </c>
      <c r="AB526" s="731" t="s">
        <v>1771</v>
      </c>
      <c r="AC526" s="546">
        <v>1</v>
      </c>
      <c r="AD526" s="547" t="s">
        <v>33</v>
      </c>
      <c r="AE526" s="731" t="s">
        <v>1770</v>
      </c>
      <c r="AF526" s="731" t="s">
        <v>1771</v>
      </c>
      <c r="AG526" s="638" t="s">
        <v>1772</v>
      </c>
    </row>
    <row r="527" spans="1:220" s="2" customFormat="1" ht="92.25" customHeight="1" x14ac:dyDescent="0.3">
      <c r="A527" s="510"/>
      <c r="B527" s="573" t="s">
        <v>1773</v>
      </c>
      <c r="C527" s="660" t="s">
        <v>1774</v>
      </c>
      <c r="D527" s="513" t="s">
        <v>1775</v>
      </c>
      <c r="E527" s="728" t="s">
        <v>181</v>
      </c>
      <c r="F527" s="524" t="s">
        <v>1257</v>
      </c>
      <c r="G527" s="524" t="s">
        <v>185</v>
      </c>
      <c r="H527" s="244"/>
      <c r="I527" s="524">
        <v>3</v>
      </c>
      <c r="J527" s="524">
        <v>3</v>
      </c>
      <c r="K527" s="514" t="s">
        <v>190</v>
      </c>
      <c r="L527" s="524" t="s">
        <v>1258</v>
      </c>
      <c r="M527" s="313">
        <v>15</v>
      </c>
      <c r="N527" s="582">
        <v>22</v>
      </c>
      <c r="O527" s="533"/>
      <c r="P527" s="533"/>
      <c r="Q527" s="661">
        <v>1</v>
      </c>
      <c r="R527" s="544" t="s">
        <v>33</v>
      </c>
      <c r="S527" s="544" t="s">
        <v>118</v>
      </c>
      <c r="T527" s="544"/>
      <c r="U527" s="662">
        <v>1</v>
      </c>
      <c r="V527" s="547" t="s">
        <v>33</v>
      </c>
      <c r="W527" s="547" t="s">
        <v>118</v>
      </c>
      <c r="X527" s="547"/>
      <c r="Y527" s="661">
        <v>1</v>
      </c>
      <c r="Z527" s="544" t="s">
        <v>33</v>
      </c>
      <c r="AA527" s="544" t="s">
        <v>118</v>
      </c>
      <c r="AB527" s="544"/>
      <c r="AC527" s="662">
        <v>1</v>
      </c>
      <c r="AD527" s="547" t="s">
        <v>33</v>
      </c>
      <c r="AE527" s="547" t="s">
        <v>118</v>
      </c>
      <c r="AF527" s="547"/>
      <c r="AG527" s="638" t="s">
        <v>1776</v>
      </c>
    </row>
    <row r="528" spans="1:220" ht="57.75" customHeight="1" x14ac:dyDescent="0.25">
      <c r="A528" s="554" t="s">
        <v>1777</v>
      </c>
      <c r="B528" s="554" t="s">
        <v>1778</v>
      </c>
      <c r="C528" s="555" t="s">
        <v>1779</v>
      </c>
      <c r="D528" s="556"/>
      <c r="E528" s="557" t="s">
        <v>40</v>
      </c>
      <c r="F528" s="557"/>
      <c r="G528" s="557"/>
      <c r="H528" s="558"/>
      <c r="I528" s="559">
        <v>6</v>
      </c>
      <c r="J528" s="560">
        <v>6</v>
      </c>
      <c r="K528" s="559"/>
      <c r="L528" s="560"/>
      <c r="M528" s="561"/>
      <c r="N528" s="562"/>
      <c r="O528" s="563"/>
      <c r="P528" s="563"/>
      <c r="Q528" s="564"/>
      <c r="R528" s="565"/>
      <c r="S528" s="565"/>
      <c r="T528" s="565"/>
      <c r="U528" s="566"/>
      <c r="V528" s="556"/>
      <c r="W528" s="567"/>
      <c r="X528" s="568"/>
      <c r="Y528" s="569"/>
      <c r="Z528" s="567"/>
      <c r="AA528" s="567"/>
      <c r="AB528" s="567"/>
      <c r="AC528" s="569"/>
      <c r="AD528" s="567"/>
      <c r="AE528" s="567"/>
      <c r="AF528" s="567"/>
      <c r="AG528" s="570"/>
    </row>
    <row r="529" spans="1:239" ht="57.75" customHeight="1" x14ac:dyDescent="0.25">
      <c r="A529" s="494" t="s">
        <v>1780</v>
      </c>
      <c r="B529" s="494" t="s">
        <v>1781</v>
      </c>
      <c r="C529" s="495" t="s">
        <v>1782</v>
      </c>
      <c r="D529" s="496"/>
      <c r="E529" s="496" t="s">
        <v>73</v>
      </c>
      <c r="F529" s="494" t="s">
        <v>1712</v>
      </c>
      <c r="G529" s="497"/>
      <c r="H529" s="498"/>
      <c r="I529" s="499"/>
      <c r="J529" s="498"/>
      <c r="K529" s="499"/>
      <c r="L529" s="498"/>
      <c r="M529" s="500"/>
      <c r="N529" s="501"/>
      <c r="O529" s="503"/>
      <c r="P529" s="503"/>
      <c r="Q529" s="505"/>
      <c r="R529" s="503"/>
      <c r="S529" s="503"/>
      <c r="T529" s="503"/>
      <c r="U529" s="506"/>
      <c r="V529" s="551"/>
      <c r="W529" s="551"/>
      <c r="X529" s="551"/>
      <c r="Y529" s="552"/>
      <c r="Z529" s="551"/>
      <c r="AA529" s="551"/>
      <c r="AB529" s="551"/>
      <c r="AC529" s="552"/>
      <c r="AD529" s="551"/>
      <c r="AE529" s="551"/>
      <c r="AF529" s="551"/>
      <c r="AG529" s="553"/>
    </row>
    <row r="530" spans="1:239" ht="30" customHeight="1" x14ac:dyDescent="0.25">
      <c r="A530" s="494" t="s">
        <v>1783</v>
      </c>
      <c r="B530" s="494" t="s">
        <v>1784</v>
      </c>
      <c r="C530" s="495" t="s">
        <v>1785</v>
      </c>
      <c r="D530" s="496"/>
      <c r="E530" s="496" t="s">
        <v>527</v>
      </c>
      <c r="F530" s="496"/>
      <c r="G530" s="497"/>
      <c r="H530" s="498"/>
      <c r="I530" s="499"/>
      <c r="J530" s="498"/>
      <c r="K530" s="499"/>
      <c r="L530" s="498"/>
      <c r="M530" s="500"/>
      <c r="N530" s="501"/>
      <c r="O530" s="503"/>
      <c r="P530" s="503"/>
      <c r="Q530" s="505"/>
      <c r="R530" s="503"/>
      <c r="S530" s="503"/>
      <c r="T530" s="503"/>
      <c r="U530" s="550"/>
      <c r="V530" s="507"/>
      <c r="W530" s="507"/>
      <c r="X530" s="507"/>
      <c r="Y530" s="508"/>
      <c r="Z530" s="507"/>
      <c r="AA530" s="507"/>
      <c r="AB530" s="507"/>
      <c r="AC530" s="508"/>
      <c r="AD530" s="507"/>
      <c r="AE530" s="507"/>
      <c r="AF530" s="507"/>
      <c r="AG530" s="509"/>
    </row>
    <row r="531" spans="1:239" s="2" customFormat="1" ht="52.8" x14ac:dyDescent="0.3">
      <c r="A531" s="732" t="s">
        <v>1786</v>
      </c>
      <c r="B531" s="733" t="s">
        <v>1787</v>
      </c>
      <c r="C531" s="734" t="s">
        <v>1788</v>
      </c>
      <c r="D531" s="735" t="s">
        <v>1789</v>
      </c>
      <c r="E531" s="233" t="s">
        <v>196</v>
      </c>
      <c r="F531" s="233" t="s">
        <v>1790</v>
      </c>
      <c r="G531" s="303" t="s">
        <v>44</v>
      </c>
      <c r="H531" s="736"/>
      <c r="I531" s="737" t="s">
        <v>174</v>
      </c>
      <c r="J531" s="94">
        <v>2</v>
      </c>
      <c r="K531" s="738" t="s">
        <v>1529</v>
      </c>
      <c r="L531" s="737">
        <v>11</v>
      </c>
      <c r="M531" s="94"/>
      <c r="N531" s="739"/>
      <c r="O531" s="737">
        <v>15</v>
      </c>
      <c r="P531" s="737"/>
      <c r="Q531" s="105">
        <v>1</v>
      </c>
      <c r="R531" s="740" t="s">
        <v>31</v>
      </c>
      <c r="S531" s="688" t="s">
        <v>36</v>
      </c>
      <c r="T531" s="688" t="s">
        <v>1791</v>
      </c>
      <c r="U531" s="741">
        <v>1</v>
      </c>
      <c r="V531" s="742" t="s">
        <v>33</v>
      </c>
      <c r="W531" s="738" t="s">
        <v>32</v>
      </c>
      <c r="X531" s="704" t="s">
        <v>34</v>
      </c>
      <c r="Y531" s="105">
        <v>1</v>
      </c>
      <c r="Z531" s="740" t="s">
        <v>33</v>
      </c>
      <c r="AA531" s="738" t="s">
        <v>32</v>
      </c>
      <c r="AB531" s="704" t="s">
        <v>34</v>
      </c>
      <c r="AC531" s="741">
        <v>1</v>
      </c>
      <c r="AD531" s="742" t="s">
        <v>33</v>
      </c>
      <c r="AE531" s="738" t="s">
        <v>32</v>
      </c>
      <c r="AF531" s="704" t="s">
        <v>34</v>
      </c>
      <c r="AG531" s="743" t="s">
        <v>1792</v>
      </c>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c r="FJ531" s="3"/>
      <c r="FK531" s="3"/>
      <c r="FL531" s="3"/>
      <c r="FM531" s="3"/>
      <c r="FN531" s="3"/>
      <c r="FO531" s="3"/>
      <c r="FP531" s="3"/>
      <c r="FQ531" s="3"/>
      <c r="FR531" s="3"/>
      <c r="FS531" s="3"/>
      <c r="FT531" s="3"/>
      <c r="FU531" s="3"/>
      <c r="FV531" s="3"/>
      <c r="FW531" s="3"/>
      <c r="FX531" s="3"/>
      <c r="FY531" s="3"/>
      <c r="FZ531" s="3"/>
      <c r="GA531" s="3"/>
      <c r="GB531" s="3"/>
      <c r="GC531" s="3"/>
      <c r="GD531" s="3"/>
      <c r="GE531" s="3"/>
      <c r="GF531" s="3"/>
      <c r="GG531" s="3"/>
      <c r="GH531" s="3"/>
      <c r="GI531" s="3"/>
      <c r="GJ531" s="3"/>
      <c r="GK531" s="3"/>
      <c r="GL531" s="3"/>
      <c r="GM531" s="3"/>
      <c r="GN531" s="3"/>
      <c r="GO531" s="3"/>
      <c r="GP531" s="3"/>
      <c r="GQ531" s="3"/>
      <c r="GR531" s="3"/>
      <c r="GS531" s="3"/>
      <c r="GT531" s="3"/>
      <c r="GU531" s="3"/>
      <c r="GV531" s="3"/>
      <c r="GW531" s="3"/>
      <c r="GX531" s="3"/>
      <c r="GY531" s="3"/>
      <c r="GZ531" s="3"/>
      <c r="HA531" s="3"/>
      <c r="HB531" s="3"/>
      <c r="HC531" s="3"/>
    </row>
    <row r="532" spans="1:239" s="2" customFormat="1" ht="63.75" customHeight="1" x14ac:dyDescent="0.3">
      <c r="A532" s="247"/>
      <c r="B532" s="522" t="s">
        <v>1793</v>
      </c>
      <c r="C532" s="204" t="s">
        <v>1794</v>
      </c>
      <c r="D532" s="301" t="s">
        <v>1795</v>
      </c>
      <c r="E532" s="301" t="s">
        <v>196</v>
      </c>
      <c r="F532" s="301" t="s">
        <v>1790</v>
      </c>
      <c r="G532" s="301" t="s">
        <v>44</v>
      </c>
      <c r="H532" s="510"/>
      <c r="I532" s="513" t="s">
        <v>174</v>
      </c>
      <c r="J532" s="653">
        <v>2</v>
      </c>
      <c r="K532" s="513" t="s">
        <v>786</v>
      </c>
      <c r="L532" s="513">
        <v>11</v>
      </c>
      <c r="M532" s="653"/>
      <c r="N532" s="515"/>
      <c r="O532" s="513">
        <v>15</v>
      </c>
      <c r="P532" s="99"/>
      <c r="Q532" s="543">
        <v>1</v>
      </c>
      <c r="R532" s="544" t="s">
        <v>31</v>
      </c>
      <c r="S532" s="544" t="s">
        <v>36</v>
      </c>
      <c r="T532" s="544" t="s">
        <v>1791</v>
      </c>
      <c r="U532" s="546">
        <v>1</v>
      </c>
      <c r="V532" s="547" t="s">
        <v>33</v>
      </c>
      <c r="W532" s="547" t="s">
        <v>32</v>
      </c>
      <c r="X532" s="547" t="s">
        <v>34</v>
      </c>
      <c r="Y532" s="548">
        <v>1</v>
      </c>
      <c r="Z532" s="544" t="s">
        <v>33</v>
      </c>
      <c r="AA532" s="544" t="s">
        <v>32</v>
      </c>
      <c r="AB532" s="544" t="s">
        <v>37</v>
      </c>
      <c r="AC532" s="546">
        <v>1</v>
      </c>
      <c r="AD532" s="547" t="s">
        <v>33</v>
      </c>
      <c r="AE532" s="547" t="s">
        <v>32</v>
      </c>
      <c r="AF532" s="547" t="s">
        <v>37</v>
      </c>
      <c r="AG532" s="664" t="s">
        <v>1796</v>
      </c>
    </row>
    <row r="533" spans="1:239" s="2" customFormat="1" ht="63.75" customHeight="1" x14ac:dyDescent="0.3">
      <c r="A533" s="247"/>
      <c r="B533" s="522" t="s">
        <v>1797</v>
      </c>
      <c r="C533" s="204" t="s">
        <v>1798</v>
      </c>
      <c r="D533" s="301" t="s">
        <v>1799</v>
      </c>
      <c r="E533" s="301" t="s">
        <v>196</v>
      </c>
      <c r="F533" s="301" t="s">
        <v>1790</v>
      </c>
      <c r="G533" s="301" t="s">
        <v>44</v>
      </c>
      <c r="H533" s="510"/>
      <c r="I533" s="513" t="s">
        <v>174</v>
      </c>
      <c r="J533" s="653">
        <v>2</v>
      </c>
      <c r="K533" s="513" t="s">
        <v>1540</v>
      </c>
      <c r="L533" s="513" t="s">
        <v>1800</v>
      </c>
      <c r="M533" s="653"/>
      <c r="N533" s="515"/>
      <c r="O533" s="513">
        <v>15</v>
      </c>
      <c r="P533" s="99"/>
      <c r="Q533" s="543">
        <v>1</v>
      </c>
      <c r="R533" s="544" t="s">
        <v>31</v>
      </c>
      <c r="S533" s="544" t="s">
        <v>36</v>
      </c>
      <c r="T533" s="544" t="s">
        <v>1791</v>
      </c>
      <c r="U533" s="546">
        <v>1</v>
      </c>
      <c r="V533" s="547" t="s">
        <v>33</v>
      </c>
      <c r="W533" s="547" t="s">
        <v>32</v>
      </c>
      <c r="X533" s="547" t="s">
        <v>34</v>
      </c>
      <c r="Y533" s="548">
        <v>1</v>
      </c>
      <c r="Z533" s="544" t="s">
        <v>33</v>
      </c>
      <c r="AA533" s="544" t="s">
        <v>32</v>
      </c>
      <c r="AB533" s="544" t="s">
        <v>34</v>
      </c>
      <c r="AC533" s="546">
        <v>1</v>
      </c>
      <c r="AD533" s="547" t="s">
        <v>33</v>
      </c>
      <c r="AE533" s="547" t="s">
        <v>32</v>
      </c>
      <c r="AF533" s="547" t="s">
        <v>34</v>
      </c>
      <c r="AG533" s="664" t="s">
        <v>1801</v>
      </c>
    </row>
    <row r="534" spans="1:239" ht="22.5" customHeight="1" x14ac:dyDescent="0.25">
      <c r="A534" s="554" t="s">
        <v>1802</v>
      </c>
      <c r="B534" s="554" t="s">
        <v>1803</v>
      </c>
      <c r="C534" s="555" t="s">
        <v>1804</v>
      </c>
      <c r="D534" s="556"/>
      <c r="E534" s="557" t="s">
        <v>40</v>
      </c>
      <c r="F534" s="557"/>
      <c r="G534" s="557"/>
      <c r="H534" s="558"/>
      <c r="I534" s="559">
        <v>6</v>
      </c>
      <c r="J534" s="560">
        <v>6</v>
      </c>
      <c r="K534" s="559"/>
      <c r="L534" s="560"/>
      <c r="M534" s="561"/>
      <c r="N534" s="562"/>
      <c r="O534" s="563"/>
      <c r="P534" s="563"/>
      <c r="Q534" s="564"/>
      <c r="R534" s="565"/>
      <c r="S534" s="565"/>
      <c r="T534" s="565"/>
      <c r="U534" s="566"/>
      <c r="V534" s="556"/>
      <c r="W534" s="567"/>
      <c r="X534" s="568"/>
      <c r="Y534" s="569"/>
      <c r="Z534" s="567"/>
      <c r="AA534" s="567"/>
      <c r="AB534" s="567"/>
      <c r="AC534" s="569"/>
      <c r="AD534" s="567"/>
      <c r="AE534" s="567"/>
      <c r="AF534" s="567"/>
      <c r="AG534" s="570"/>
    </row>
    <row r="535" spans="1:239" ht="44.25" customHeight="1" x14ac:dyDescent="0.25">
      <c r="A535" s="494" t="s">
        <v>1805</v>
      </c>
      <c r="B535" s="494" t="s">
        <v>1806</v>
      </c>
      <c r="C535" s="495" t="s">
        <v>1807</v>
      </c>
      <c r="D535" s="496"/>
      <c r="E535" s="496" t="s">
        <v>73</v>
      </c>
      <c r="F535" s="494" t="s">
        <v>1712</v>
      </c>
      <c r="G535" s="497"/>
      <c r="H535" s="498"/>
      <c r="I535" s="499"/>
      <c r="J535" s="498"/>
      <c r="K535" s="499"/>
      <c r="L535" s="498"/>
      <c r="M535" s="500"/>
      <c r="N535" s="501"/>
      <c r="O535" s="503"/>
      <c r="P535" s="503"/>
      <c r="Q535" s="505"/>
      <c r="R535" s="503"/>
      <c r="S535" s="503"/>
      <c r="T535" s="503"/>
      <c r="U535" s="506"/>
      <c r="V535" s="551"/>
      <c r="W535" s="551"/>
      <c r="X535" s="551"/>
      <c r="Y535" s="552"/>
      <c r="Z535" s="551"/>
      <c r="AA535" s="551"/>
      <c r="AB535" s="551"/>
      <c r="AC535" s="552"/>
      <c r="AD535" s="551"/>
      <c r="AE535" s="551"/>
      <c r="AF535" s="551"/>
      <c r="AG535" s="553"/>
    </row>
    <row r="536" spans="1:239" ht="30" customHeight="1" x14ac:dyDescent="0.25">
      <c r="A536" s="494" t="s">
        <v>1808</v>
      </c>
      <c r="B536" s="494" t="s">
        <v>1809</v>
      </c>
      <c r="C536" s="495" t="s">
        <v>1810</v>
      </c>
      <c r="D536" s="496"/>
      <c r="E536" s="496" t="s">
        <v>73</v>
      </c>
      <c r="F536" s="496"/>
      <c r="G536" s="497"/>
      <c r="H536" s="498"/>
      <c r="I536" s="499"/>
      <c r="J536" s="498"/>
      <c r="K536" s="499"/>
      <c r="L536" s="498"/>
      <c r="M536" s="500"/>
      <c r="N536" s="501"/>
      <c r="O536" s="503"/>
      <c r="P536" s="503"/>
      <c r="Q536" s="505"/>
      <c r="R536" s="503"/>
      <c r="S536" s="503"/>
      <c r="T536" s="503"/>
      <c r="U536" s="550"/>
      <c r="V536" s="507"/>
      <c r="W536" s="507"/>
      <c r="X536" s="507"/>
      <c r="Y536" s="508"/>
      <c r="Z536" s="507"/>
      <c r="AA536" s="507"/>
      <c r="AB536" s="507"/>
      <c r="AC536" s="508"/>
      <c r="AD536" s="507"/>
      <c r="AE536" s="507"/>
      <c r="AF536" s="507"/>
      <c r="AG536" s="509"/>
    </row>
    <row r="537" spans="1:239" s="2" customFormat="1" ht="51" customHeight="1" x14ac:dyDescent="0.3">
      <c r="A537" s="247"/>
      <c r="B537" s="522" t="s">
        <v>1811</v>
      </c>
      <c r="C537" s="586" t="s">
        <v>1812</v>
      </c>
      <c r="D537" s="301" t="s">
        <v>1813</v>
      </c>
      <c r="E537" s="301" t="s">
        <v>196</v>
      </c>
      <c r="F537" s="301"/>
      <c r="G537" s="301" t="s">
        <v>44</v>
      </c>
      <c r="H537" s="510"/>
      <c r="I537" s="513" t="s">
        <v>174</v>
      </c>
      <c r="J537" s="653">
        <v>2</v>
      </c>
      <c r="K537" s="626" t="s">
        <v>68</v>
      </c>
      <c r="L537" s="513">
        <v>14</v>
      </c>
      <c r="M537" s="653"/>
      <c r="N537" s="515"/>
      <c r="O537" s="513">
        <v>18</v>
      </c>
      <c r="P537" s="99"/>
      <c r="Q537" s="543" t="s">
        <v>87</v>
      </c>
      <c r="R537" s="544" t="s">
        <v>88</v>
      </c>
      <c r="S537" s="544" t="s">
        <v>49</v>
      </c>
      <c r="T537" s="544" t="s">
        <v>187</v>
      </c>
      <c r="U537" s="546">
        <v>1</v>
      </c>
      <c r="V537" s="547" t="s">
        <v>33</v>
      </c>
      <c r="W537" s="547" t="s">
        <v>49</v>
      </c>
      <c r="X537" s="547" t="s">
        <v>187</v>
      </c>
      <c r="Y537" s="548">
        <v>1</v>
      </c>
      <c r="Z537" s="544" t="s">
        <v>33</v>
      </c>
      <c r="AA537" s="544" t="s">
        <v>49</v>
      </c>
      <c r="AB537" s="544" t="s">
        <v>187</v>
      </c>
      <c r="AC537" s="546">
        <v>1</v>
      </c>
      <c r="AD537" s="547" t="s">
        <v>33</v>
      </c>
      <c r="AE537" s="547" t="s">
        <v>49</v>
      </c>
      <c r="AF537" s="547" t="s">
        <v>187</v>
      </c>
      <c r="AG537" s="664" t="s">
        <v>1814</v>
      </c>
    </row>
    <row r="538" spans="1:239" s="2" customFormat="1" ht="51" customHeight="1" x14ac:dyDescent="0.3">
      <c r="A538" s="247"/>
      <c r="B538" s="522" t="s">
        <v>1815</v>
      </c>
      <c r="C538" s="586" t="s">
        <v>1816</v>
      </c>
      <c r="D538" s="301" t="s">
        <v>1817</v>
      </c>
      <c r="E538" s="301" t="s">
        <v>196</v>
      </c>
      <c r="F538" s="301"/>
      <c r="G538" s="301" t="s">
        <v>44</v>
      </c>
      <c r="H538" s="510"/>
      <c r="I538" s="513" t="s">
        <v>174</v>
      </c>
      <c r="J538" s="653">
        <v>2</v>
      </c>
      <c r="K538" s="626" t="s">
        <v>59</v>
      </c>
      <c r="L538" s="513">
        <v>14</v>
      </c>
      <c r="M538" s="653"/>
      <c r="N538" s="515"/>
      <c r="O538" s="513">
        <v>18</v>
      </c>
      <c r="P538" s="99"/>
      <c r="Q538" s="543">
        <v>1</v>
      </c>
      <c r="R538" s="544" t="s">
        <v>31</v>
      </c>
      <c r="S538" s="544" t="s">
        <v>49</v>
      </c>
      <c r="T538" s="544"/>
      <c r="U538" s="546">
        <v>1</v>
      </c>
      <c r="V538" s="547" t="s">
        <v>33</v>
      </c>
      <c r="W538" s="547" t="s">
        <v>49</v>
      </c>
      <c r="X538" s="547" t="s">
        <v>187</v>
      </c>
      <c r="Y538" s="548">
        <v>1</v>
      </c>
      <c r="Z538" s="544" t="s">
        <v>33</v>
      </c>
      <c r="AA538" s="544" t="s">
        <v>49</v>
      </c>
      <c r="AB538" s="544" t="s">
        <v>187</v>
      </c>
      <c r="AC538" s="546">
        <v>1</v>
      </c>
      <c r="AD538" s="547" t="s">
        <v>33</v>
      </c>
      <c r="AE538" s="547" t="s">
        <v>49</v>
      </c>
      <c r="AF538" s="547" t="s">
        <v>187</v>
      </c>
      <c r="AG538" s="664" t="s">
        <v>1818</v>
      </c>
    </row>
    <row r="539" spans="1:239" s="2" customFormat="1" ht="78" customHeight="1" x14ac:dyDescent="0.3">
      <c r="A539" s="247"/>
      <c r="B539" s="522" t="s">
        <v>1819</v>
      </c>
      <c r="C539" s="572" t="s">
        <v>1820</v>
      </c>
      <c r="D539" s="301" t="s">
        <v>1821</v>
      </c>
      <c r="E539" s="301" t="s">
        <v>196</v>
      </c>
      <c r="F539" s="301"/>
      <c r="G539" s="301" t="s">
        <v>44</v>
      </c>
      <c r="H539" s="510"/>
      <c r="I539" s="513" t="s">
        <v>174</v>
      </c>
      <c r="J539" s="653">
        <v>2</v>
      </c>
      <c r="K539" s="626" t="s">
        <v>1562</v>
      </c>
      <c r="L539" s="513">
        <v>14</v>
      </c>
      <c r="M539" s="653"/>
      <c r="N539" s="515"/>
      <c r="O539" s="513">
        <v>18</v>
      </c>
      <c r="P539" s="99"/>
      <c r="Q539" s="543">
        <v>1</v>
      </c>
      <c r="R539" s="544" t="s">
        <v>31</v>
      </c>
      <c r="S539" s="544" t="s">
        <v>36</v>
      </c>
      <c r="T539" s="544" t="s">
        <v>1791</v>
      </c>
      <c r="U539" s="546">
        <v>1</v>
      </c>
      <c r="V539" s="547" t="s">
        <v>33</v>
      </c>
      <c r="W539" s="547" t="s">
        <v>32</v>
      </c>
      <c r="X539" s="547" t="s">
        <v>34</v>
      </c>
      <c r="Y539" s="548">
        <v>1</v>
      </c>
      <c r="Z539" s="544" t="s">
        <v>33</v>
      </c>
      <c r="AA539" s="544" t="s">
        <v>32</v>
      </c>
      <c r="AB539" s="544" t="s">
        <v>34</v>
      </c>
      <c r="AC539" s="546">
        <v>1</v>
      </c>
      <c r="AD539" s="547" t="s">
        <v>33</v>
      </c>
      <c r="AE539" s="547" t="s">
        <v>32</v>
      </c>
      <c r="AF539" s="547" t="s">
        <v>34</v>
      </c>
      <c r="AG539" s="664" t="s">
        <v>1822</v>
      </c>
    </row>
    <row r="540" spans="1:239" ht="57.75" customHeight="1" x14ac:dyDescent="0.25">
      <c r="A540" s="554" t="s">
        <v>1823</v>
      </c>
      <c r="B540" s="554" t="s">
        <v>1824</v>
      </c>
      <c r="C540" s="555" t="s">
        <v>1825</v>
      </c>
      <c r="D540" s="556"/>
      <c r="E540" s="557" t="s">
        <v>40</v>
      </c>
      <c r="F540" s="557"/>
      <c r="G540" s="557"/>
      <c r="H540" s="558"/>
      <c r="I540" s="559">
        <v>6</v>
      </c>
      <c r="J540" s="560">
        <v>6</v>
      </c>
      <c r="K540" s="559"/>
      <c r="L540" s="560"/>
      <c r="M540" s="561"/>
      <c r="N540" s="562"/>
      <c r="O540" s="563"/>
      <c r="P540" s="563"/>
      <c r="Q540" s="564"/>
      <c r="R540" s="565"/>
      <c r="S540" s="565"/>
      <c r="T540" s="565"/>
      <c r="U540" s="566"/>
      <c r="V540" s="556"/>
      <c r="W540" s="567"/>
      <c r="X540" s="568"/>
      <c r="Y540" s="569"/>
      <c r="Z540" s="567"/>
      <c r="AA540" s="567"/>
      <c r="AB540" s="567"/>
      <c r="AC540" s="569"/>
      <c r="AD540" s="567"/>
      <c r="AE540" s="567"/>
      <c r="AF540" s="567"/>
      <c r="AG540" s="570"/>
    </row>
    <row r="541" spans="1:239" ht="57.75" customHeight="1" x14ac:dyDescent="0.25">
      <c r="A541" s="494" t="s">
        <v>1826</v>
      </c>
      <c r="B541" s="494" t="s">
        <v>1827</v>
      </c>
      <c r="C541" s="495" t="s">
        <v>1828</v>
      </c>
      <c r="D541" s="496"/>
      <c r="E541" s="496" t="s">
        <v>73</v>
      </c>
      <c r="F541" s="494" t="s">
        <v>1712</v>
      </c>
      <c r="G541" s="497"/>
      <c r="H541" s="498"/>
      <c r="I541" s="499"/>
      <c r="J541" s="498"/>
      <c r="K541" s="499"/>
      <c r="L541" s="498"/>
      <c r="M541" s="500"/>
      <c r="N541" s="501"/>
      <c r="O541" s="503"/>
      <c r="P541" s="503"/>
      <c r="Q541" s="505"/>
      <c r="R541" s="503"/>
      <c r="S541" s="503"/>
      <c r="T541" s="503"/>
      <c r="U541" s="506"/>
      <c r="V541" s="551"/>
      <c r="W541" s="551"/>
      <c r="X541" s="551"/>
      <c r="Y541" s="552"/>
      <c r="Z541" s="551"/>
      <c r="AA541" s="551"/>
      <c r="AB541" s="551"/>
      <c r="AC541" s="552"/>
      <c r="AD541" s="551"/>
      <c r="AE541" s="551"/>
      <c r="AF541" s="551"/>
      <c r="AG541" s="553"/>
    </row>
    <row r="542" spans="1:239" ht="30" customHeight="1" x14ac:dyDescent="0.25">
      <c r="A542" s="494" t="s">
        <v>1829</v>
      </c>
      <c r="B542" s="494" t="s">
        <v>1830</v>
      </c>
      <c r="C542" s="495" t="s">
        <v>1831</v>
      </c>
      <c r="D542" s="496"/>
      <c r="E542" s="496" t="s">
        <v>73</v>
      </c>
      <c r="F542" s="496" t="s">
        <v>1573</v>
      </c>
      <c r="G542" s="497"/>
      <c r="H542" s="498"/>
      <c r="I542" s="499"/>
      <c r="J542" s="498"/>
      <c r="K542" s="499"/>
      <c r="L542" s="498"/>
      <c r="M542" s="500"/>
      <c r="N542" s="501"/>
      <c r="O542" s="503"/>
      <c r="P542" s="503"/>
      <c r="Q542" s="505"/>
      <c r="R542" s="503"/>
      <c r="S542" s="503"/>
      <c r="T542" s="503"/>
      <c r="U542" s="550"/>
      <c r="V542" s="507"/>
      <c r="W542" s="507"/>
      <c r="X542" s="507"/>
      <c r="Y542" s="508"/>
      <c r="Z542" s="507"/>
      <c r="AA542" s="507"/>
      <c r="AB542" s="507"/>
      <c r="AC542" s="508"/>
      <c r="AD542" s="507"/>
      <c r="AE542" s="507"/>
      <c r="AF542" s="507"/>
      <c r="AG542" s="509"/>
    </row>
    <row r="543" spans="1:239" s="2" customFormat="1" ht="110.25" customHeight="1" x14ac:dyDescent="0.3">
      <c r="A543" s="247"/>
      <c r="B543" s="522" t="s">
        <v>1832</v>
      </c>
      <c r="C543" s="572" t="s">
        <v>1833</v>
      </c>
      <c r="D543" s="301" t="s">
        <v>1834</v>
      </c>
      <c r="E543" s="301" t="s">
        <v>196</v>
      </c>
      <c r="F543" s="301" t="s">
        <v>1573</v>
      </c>
      <c r="G543" s="301" t="s">
        <v>44</v>
      </c>
      <c r="H543" s="510"/>
      <c r="I543" s="513">
        <v>3</v>
      </c>
      <c r="J543" s="653">
        <v>3</v>
      </c>
      <c r="K543" s="626" t="s">
        <v>55</v>
      </c>
      <c r="L543" s="513">
        <v>11</v>
      </c>
      <c r="M543" s="653"/>
      <c r="N543" s="515"/>
      <c r="O543" s="532">
        <v>20</v>
      </c>
      <c r="P543" s="99"/>
      <c r="Q543" s="543">
        <v>1</v>
      </c>
      <c r="R543" s="544" t="s">
        <v>31</v>
      </c>
      <c r="S543" s="544" t="s">
        <v>32</v>
      </c>
      <c r="T543" s="544" t="s">
        <v>37</v>
      </c>
      <c r="U543" s="546">
        <v>1</v>
      </c>
      <c r="V543" s="547" t="s">
        <v>33</v>
      </c>
      <c r="W543" s="547" t="s">
        <v>32</v>
      </c>
      <c r="X543" s="547" t="s">
        <v>37</v>
      </c>
      <c r="Y543" s="548">
        <v>1</v>
      </c>
      <c r="Z543" s="544" t="s">
        <v>33</v>
      </c>
      <c r="AA543" s="544" t="s">
        <v>32</v>
      </c>
      <c r="AB543" s="544" t="s">
        <v>37</v>
      </c>
      <c r="AC543" s="546">
        <v>1</v>
      </c>
      <c r="AD543" s="547" t="s">
        <v>33</v>
      </c>
      <c r="AE543" s="547" t="s">
        <v>32</v>
      </c>
      <c r="AF543" s="547" t="s">
        <v>37</v>
      </c>
      <c r="AG543" s="664" t="s">
        <v>1835</v>
      </c>
    </row>
    <row r="544" spans="1:239" ht="30" customHeight="1" x14ac:dyDescent="0.25">
      <c r="A544" s="665" t="s">
        <v>1836</v>
      </c>
      <c r="B544" s="665" t="s">
        <v>1837</v>
      </c>
      <c r="C544" s="666" t="s">
        <v>1838</v>
      </c>
      <c r="D544" s="667" t="s">
        <v>1839</v>
      </c>
      <c r="E544" s="744" t="s">
        <v>1840</v>
      </c>
      <c r="F544" s="669" t="s">
        <v>1573</v>
      </c>
      <c r="G544" s="745"/>
      <c r="H544" s="746" t="s">
        <v>95</v>
      </c>
      <c r="I544" s="671">
        <v>3</v>
      </c>
      <c r="J544" s="671">
        <v>3</v>
      </c>
      <c r="K544" s="747"/>
      <c r="L544" s="747"/>
      <c r="M544" s="673"/>
      <c r="N544" s="674"/>
      <c r="O544" s="672"/>
      <c r="P544" s="672"/>
      <c r="Q544" s="675"/>
      <c r="R544" s="672"/>
      <c r="S544" s="672"/>
      <c r="T544" s="672"/>
      <c r="U544" s="672"/>
      <c r="V544" s="672"/>
      <c r="W544" s="672"/>
      <c r="X544" s="672"/>
      <c r="Y544" s="672"/>
      <c r="Z544" s="672"/>
      <c r="AA544" s="672"/>
      <c r="AB544" s="672"/>
      <c r="AC544" s="672"/>
      <c r="AD544" s="672"/>
      <c r="AE544" s="672"/>
      <c r="AF544" s="672"/>
      <c r="AG544" s="67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row>
    <row r="545" spans="1:33" s="2" customFormat="1" ht="43.5" customHeight="1" x14ac:dyDescent="0.3">
      <c r="A545" s="247"/>
      <c r="B545" s="522" t="s">
        <v>1841</v>
      </c>
      <c r="C545" s="572" t="s">
        <v>1842</v>
      </c>
      <c r="D545" s="301" t="s">
        <v>1843</v>
      </c>
      <c r="E545" s="524" t="s">
        <v>196</v>
      </c>
      <c r="F545" s="524" t="s">
        <v>1573</v>
      </c>
      <c r="G545" s="524" t="s">
        <v>44</v>
      </c>
      <c r="H545" s="573"/>
      <c r="I545" s="532" t="s">
        <v>173</v>
      </c>
      <c r="J545" s="245" t="s">
        <v>173</v>
      </c>
      <c r="K545" s="626" t="s">
        <v>57</v>
      </c>
      <c r="L545" s="532">
        <v>12</v>
      </c>
      <c r="M545" s="245"/>
      <c r="N545" s="515"/>
      <c r="O545" s="513">
        <v>15</v>
      </c>
      <c r="P545" s="99"/>
      <c r="Q545" s="543">
        <v>1</v>
      </c>
      <c r="R545" s="544" t="s">
        <v>31</v>
      </c>
      <c r="S545" s="544" t="s">
        <v>32</v>
      </c>
      <c r="T545" s="544" t="s">
        <v>34</v>
      </c>
      <c r="U545" s="546">
        <v>1</v>
      </c>
      <c r="V545" s="547" t="s">
        <v>33</v>
      </c>
      <c r="W545" s="547" t="s">
        <v>32</v>
      </c>
      <c r="X545" s="547" t="s">
        <v>34</v>
      </c>
      <c r="Y545" s="548">
        <v>1</v>
      </c>
      <c r="Z545" s="544" t="s">
        <v>33</v>
      </c>
      <c r="AA545" s="544" t="s">
        <v>32</v>
      </c>
      <c r="AB545" s="544" t="s">
        <v>34</v>
      </c>
      <c r="AC545" s="546">
        <v>1</v>
      </c>
      <c r="AD545" s="547" t="s">
        <v>33</v>
      </c>
      <c r="AE545" s="547" t="s">
        <v>32</v>
      </c>
      <c r="AF545" s="547" t="s">
        <v>34</v>
      </c>
      <c r="AG545" s="664"/>
    </row>
    <row r="546" spans="1:33" s="2" customFormat="1" ht="69.75" customHeight="1" x14ac:dyDescent="0.3">
      <c r="A546" s="247"/>
      <c r="B546" s="522" t="s">
        <v>1844</v>
      </c>
      <c r="C546" s="572" t="s">
        <v>1845</v>
      </c>
      <c r="D546" s="301" t="s">
        <v>1846</v>
      </c>
      <c r="E546" s="524" t="s">
        <v>196</v>
      </c>
      <c r="F546" s="524" t="s">
        <v>1573</v>
      </c>
      <c r="G546" s="524" t="s">
        <v>44</v>
      </c>
      <c r="H546" s="573"/>
      <c r="I546" s="532" t="s">
        <v>173</v>
      </c>
      <c r="J546" s="245" t="s">
        <v>173</v>
      </c>
      <c r="K546" s="626" t="s">
        <v>61</v>
      </c>
      <c r="L546" s="532">
        <v>14</v>
      </c>
      <c r="M546" s="245"/>
      <c r="N546" s="515"/>
      <c r="O546" s="513">
        <v>15</v>
      </c>
      <c r="P546" s="99"/>
      <c r="Q546" s="543">
        <v>1</v>
      </c>
      <c r="R546" s="544" t="s">
        <v>31</v>
      </c>
      <c r="S546" s="544" t="s">
        <v>32</v>
      </c>
      <c r="T546" s="544"/>
      <c r="U546" s="546">
        <v>1</v>
      </c>
      <c r="V546" s="547" t="s">
        <v>33</v>
      </c>
      <c r="W546" s="547" t="s">
        <v>32</v>
      </c>
      <c r="X546" s="547" t="s">
        <v>34</v>
      </c>
      <c r="Y546" s="548">
        <v>1</v>
      </c>
      <c r="Z546" s="544" t="s">
        <v>33</v>
      </c>
      <c r="AA546" s="544" t="s">
        <v>32</v>
      </c>
      <c r="AB546" s="544" t="s">
        <v>34</v>
      </c>
      <c r="AC546" s="546">
        <v>1</v>
      </c>
      <c r="AD546" s="547" t="s">
        <v>33</v>
      </c>
      <c r="AE546" s="547" t="s">
        <v>32</v>
      </c>
      <c r="AF546" s="547" t="s">
        <v>34</v>
      </c>
      <c r="AG546" s="664"/>
    </row>
    <row r="547" spans="1:33" s="2" customFormat="1" ht="39" customHeight="1" x14ac:dyDescent="0.3">
      <c r="A547" s="247"/>
      <c r="B547" s="522" t="s">
        <v>1847</v>
      </c>
      <c r="C547" s="204" t="s">
        <v>1848</v>
      </c>
      <c r="D547" s="301" t="s">
        <v>1849</v>
      </c>
      <c r="E547" s="524" t="s">
        <v>196</v>
      </c>
      <c r="F547" s="524" t="s">
        <v>1573</v>
      </c>
      <c r="G547" s="524" t="s">
        <v>44</v>
      </c>
      <c r="H547" s="573"/>
      <c r="I547" s="532" t="s">
        <v>173</v>
      </c>
      <c r="J547" s="245" t="s">
        <v>173</v>
      </c>
      <c r="K547" s="626" t="s">
        <v>122</v>
      </c>
      <c r="L547" s="532">
        <v>15</v>
      </c>
      <c r="M547" s="245"/>
      <c r="N547" s="515"/>
      <c r="O547" s="513">
        <v>15</v>
      </c>
      <c r="P547" s="99"/>
      <c r="Q547" s="543">
        <v>1</v>
      </c>
      <c r="R547" s="544" t="s">
        <v>31</v>
      </c>
      <c r="S547" s="688" t="s">
        <v>32</v>
      </c>
      <c r="T547" s="544"/>
      <c r="U547" s="546">
        <v>1</v>
      </c>
      <c r="V547" s="547" t="s">
        <v>33</v>
      </c>
      <c r="W547" s="547" t="s">
        <v>32</v>
      </c>
      <c r="X547" s="547" t="s">
        <v>39</v>
      </c>
      <c r="Y547" s="548">
        <v>1</v>
      </c>
      <c r="Z547" s="544" t="s">
        <v>33</v>
      </c>
      <c r="AA547" s="544" t="s">
        <v>32</v>
      </c>
      <c r="AB547" s="544" t="s">
        <v>39</v>
      </c>
      <c r="AC547" s="546">
        <v>1</v>
      </c>
      <c r="AD547" s="547" t="s">
        <v>33</v>
      </c>
      <c r="AE547" s="547" t="s">
        <v>32</v>
      </c>
      <c r="AF547" s="547" t="s">
        <v>39</v>
      </c>
      <c r="AG547" s="664"/>
    </row>
    <row r="548" spans="1:33" s="2" customFormat="1" ht="63" customHeight="1" x14ac:dyDescent="0.3">
      <c r="A548" s="247"/>
      <c r="B548" s="522" t="s">
        <v>1850</v>
      </c>
      <c r="C548" s="523" t="s">
        <v>1851</v>
      </c>
      <c r="D548" s="524"/>
      <c r="E548" s="524" t="s">
        <v>196</v>
      </c>
      <c r="F548" s="524" t="s">
        <v>1573</v>
      </c>
      <c r="G548" s="524" t="s">
        <v>44</v>
      </c>
      <c r="H548" s="573"/>
      <c r="I548" s="532" t="s">
        <v>173</v>
      </c>
      <c r="J548" s="245" t="s">
        <v>173</v>
      </c>
      <c r="K548" s="514" t="s">
        <v>131</v>
      </c>
      <c r="L548" s="532">
        <v>15</v>
      </c>
      <c r="M548" s="245"/>
      <c r="N548" s="532"/>
      <c r="O548" s="532">
        <v>18</v>
      </c>
      <c r="P548" s="532"/>
      <c r="Q548" s="543">
        <v>1</v>
      </c>
      <c r="R548" s="544" t="s">
        <v>31</v>
      </c>
      <c r="S548" s="688" t="s">
        <v>32</v>
      </c>
      <c r="T548" s="688" t="s">
        <v>39</v>
      </c>
      <c r="U548" s="546">
        <v>1</v>
      </c>
      <c r="V548" s="547" t="s">
        <v>33</v>
      </c>
      <c r="W548" s="547" t="s">
        <v>32</v>
      </c>
      <c r="X548" s="547" t="s">
        <v>39</v>
      </c>
      <c r="Y548" s="518">
        <v>1</v>
      </c>
      <c r="Z548" s="544" t="s">
        <v>33</v>
      </c>
      <c r="AA548" s="544" t="s">
        <v>32</v>
      </c>
      <c r="AB548" s="544" t="s">
        <v>34</v>
      </c>
      <c r="AC548" s="748">
        <v>1</v>
      </c>
      <c r="AD548" s="637" t="s">
        <v>33</v>
      </c>
      <c r="AE548" s="637" t="s">
        <v>32</v>
      </c>
      <c r="AF548" s="637" t="s">
        <v>34</v>
      </c>
      <c r="AG548" s="523"/>
    </row>
    <row r="549" spans="1:33" ht="57.75" customHeight="1" x14ac:dyDescent="0.25">
      <c r="A549" s="554" t="s">
        <v>1852</v>
      </c>
      <c r="B549" s="554" t="s">
        <v>1853</v>
      </c>
      <c r="C549" s="555" t="s">
        <v>1854</v>
      </c>
      <c r="D549" s="556"/>
      <c r="E549" s="557" t="s">
        <v>40</v>
      </c>
      <c r="F549" s="557"/>
      <c r="G549" s="557"/>
      <c r="H549" s="558"/>
      <c r="I549" s="559">
        <v>6</v>
      </c>
      <c r="J549" s="560">
        <v>6</v>
      </c>
      <c r="K549" s="559"/>
      <c r="L549" s="560"/>
      <c r="M549" s="561"/>
      <c r="N549" s="562"/>
      <c r="O549" s="563"/>
      <c r="P549" s="563"/>
      <c r="Q549" s="564"/>
      <c r="R549" s="565"/>
      <c r="S549" s="565"/>
      <c r="T549" s="565"/>
      <c r="U549" s="566"/>
      <c r="V549" s="556"/>
      <c r="W549" s="567"/>
      <c r="X549" s="568"/>
      <c r="Y549" s="569"/>
      <c r="Z549" s="567"/>
      <c r="AA549" s="567"/>
      <c r="AB549" s="567"/>
      <c r="AC549" s="569"/>
      <c r="AD549" s="567"/>
      <c r="AE549" s="567"/>
      <c r="AF549" s="567"/>
      <c r="AG549" s="570"/>
    </row>
    <row r="550" spans="1:33" ht="57.75" customHeight="1" x14ac:dyDescent="0.25">
      <c r="A550" s="494" t="s">
        <v>1855</v>
      </c>
      <c r="B550" s="494" t="s">
        <v>1856</v>
      </c>
      <c r="C550" s="495" t="s">
        <v>1857</v>
      </c>
      <c r="D550" s="496"/>
      <c r="E550" s="496" t="s">
        <v>73</v>
      </c>
      <c r="F550" s="496" t="s">
        <v>1712</v>
      </c>
      <c r="G550" s="497"/>
      <c r="H550" s="498"/>
      <c r="I550" s="499"/>
      <c r="J550" s="498"/>
      <c r="K550" s="499"/>
      <c r="L550" s="498"/>
      <c r="M550" s="500"/>
      <c r="N550" s="501"/>
      <c r="O550" s="503"/>
      <c r="P550" s="503"/>
      <c r="Q550" s="505"/>
      <c r="R550" s="503"/>
      <c r="S550" s="503"/>
      <c r="T550" s="503"/>
      <c r="U550" s="506"/>
      <c r="V550" s="551"/>
      <c r="W550" s="551"/>
      <c r="X550" s="551"/>
      <c r="Y550" s="552"/>
      <c r="Z550" s="551"/>
      <c r="AA550" s="551"/>
      <c r="AB550" s="551"/>
      <c r="AC550" s="552"/>
      <c r="AD550" s="551"/>
      <c r="AE550" s="551"/>
      <c r="AF550" s="551"/>
      <c r="AG550" s="553"/>
    </row>
    <row r="551" spans="1:33" ht="30" customHeight="1" x14ac:dyDescent="0.25">
      <c r="A551" s="494" t="s">
        <v>1858</v>
      </c>
      <c r="B551" s="494" t="s">
        <v>1859</v>
      </c>
      <c r="C551" s="495" t="s">
        <v>1860</v>
      </c>
      <c r="D551" s="496"/>
      <c r="E551" s="494" t="s">
        <v>1840</v>
      </c>
      <c r="F551" s="496"/>
      <c r="G551" s="497"/>
      <c r="H551" s="496" t="s">
        <v>1861</v>
      </c>
      <c r="I551" s="499"/>
      <c r="J551" s="498"/>
      <c r="K551" s="499"/>
      <c r="L551" s="498"/>
      <c r="M551" s="500"/>
      <c r="N551" s="501"/>
      <c r="O551" s="503"/>
      <c r="P551" s="503"/>
      <c r="Q551" s="505"/>
      <c r="R551" s="503"/>
      <c r="S551" s="503"/>
      <c r="T551" s="503"/>
      <c r="U551" s="550"/>
      <c r="V551" s="507"/>
      <c r="W551" s="507"/>
      <c r="X551" s="507"/>
      <c r="Y551" s="508"/>
      <c r="Z551" s="507"/>
      <c r="AA551" s="507"/>
      <c r="AB551" s="507"/>
      <c r="AC551" s="508"/>
      <c r="AD551" s="507"/>
      <c r="AE551" s="507"/>
      <c r="AF551" s="507"/>
      <c r="AG551" s="509"/>
    </row>
    <row r="552" spans="1:33" s="15" customFormat="1" ht="27" customHeight="1" x14ac:dyDescent="0.3">
      <c r="A552" s="749" t="s">
        <v>1862</v>
      </c>
      <c r="B552" s="749" t="s">
        <v>1863</v>
      </c>
      <c r="C552" s="750" t="s">
        <v>1864</v>
      </c>
      <c r="D552" s="751"/>
      <c r="E552" s="752" t="s">
        <v>1865</v>
      </c>
      <c r="F552" s="752" t="s">
        <v>1588</v>
      </c>
      <c r="G552" s="752"/>
      <c r="H552" s="753"/>
      <c r="I552" s="752"/>
      <c r="J552" s="752"/>
      <c r="K552" s="754"/>
      <c r="L552" s="754"/>
      <c r="M552" s="755"/>
      <c r="N552" s="756"/>
      <c r="O552" s="758"/>
      <c r="P552" s="757"/>
      <c r="Q552" s="16"/>
      <c r="R552" s="16"/>
      <c r="S552" s="16"/>
      <c r="T552" s="16"/>
      <c r="U552" s="16"/>
      <c r="V552" s="16"/>
      <c r="W552" s="16"/>
      <c r="X552" s="16"/>
      <c r="Y552" s="16"/>
      <c r="Z552" s="16"/>
      <c r="AA552" s="16"/>
      <c r="AB552" s="16"/>
      <c r="AC552" s="16"/>
      <c r="AD552" s="16"/>
      <c r="AE552" s="16"/>
      <c r="AF552" s="16"/>
      <c r="AG552" s="16"/>
    </row>
    <row r="553" spans="1:33" s="2" customFormat="1" ht="123" customHeight="1" x14ac:dyDescent="0.3">
      <c r="A553" s="247"/>
      <c r="B553" s="522" t="s">
        <v>1866</v>
      </c>
      <c r="C553" s="523" t="s">
        <v>1867</v>
      </c>
      <c r="D553" s="301"/>
      <c r="E553" s="301" t="s">
        <v>196</v>
      </c>
      <c r="F553" s="524" t="s">
        <v>1588</v>
      </c>
      <c r="G553" s="301" t="s">
        <v>44</v>
      </c>
      <c r="H553" s="510"/>
      <c r="I553" s="513" t="s">
        <v>173</v>
      </c>
      <c r="J553" s="653" t="s">
        <v>173</v>
      </c>
      <c r="K553" s="514" t="s">
        <v>82</v>
      </c>
      <c r="L553" s="513" t="s">
        <v>71</v>
      </c>
      <c r="M553" s="653"/>
      <c r="N553" s="513"/>
      <c r="O553" s="513">
        <v>15</v>
      </c>
      <c r="P553" s="513"/>
      <c r="Q553" s="543">
        <v>1</v>
      </c>
      <c r="R553" s="544" t="s">
        <v>31</v>
      </c>
      <c r="S553" s="544" t="s">
        <v>36</v>
      </c>
      <c r="T553" s="544" t="s">
        <v>1791</v>
      </c>
      <c r="U553" s="546">
        <v>1</v>
      </c>
      <c r="V553" s="547" t="s">
        <v>33</v>
      </c>
      <c r="W553" s="546" t="s">
        <v>32</v>
      </c>
      <c r="X553" s="655" t="s">
        <v>34</v>
      </c>
      <c r="Y553" s="543">
        <v>1</v>
      </c>
      <c r="Z553" s="545" t="s">
        <v>33</v>
      </c>
      <c r="AA553" s="545" t="s">
        <v>32</v>
      </c>
      <c r="AB553" s="519" t="s">
        <v>34</v>
      </c>
      <c r="AC553" s="546">
        <v>1</v>
      </c>
      <c r="AD553" s="637" t="s">
        <v>33</v>
      </c>
      <c r="AE553" s="637" t="s">
        <v>32</v>
      </c>
      <c r="AF553" s="637" t="s">
        <v>34</v>
      </c>
      <c r="AG553" s="664"/>
    </row>
    <row r="554" spans="1:33" s="2" customFormat="1" ht="86.25" customHeight="1" x14ac:dyDescent="0.3">
      <c r="A554" s="247"/>
      <c r="B554" s="522" t="s">
        <v>1868</v>
      </c>
      <c r="C554" s="523" t="s">
        <v>1869</v>
      </c>
      <c r="D554" s="301"/>
      <c r="E554" s="301" t="s">
        <v>196</v>
      </c>
      <c r="F554" s="524" t="s">
        <v>1588</v>
      </c>
      <c r="G554" s="301" t="s">
        <v>44</v>
      </c>
      <c r="H554" s="510"/>
      <c r="I554" s="513" t="s">
        <v>173</v>
      </c>
      <c r="J554" s="653" t="s">
        <v>173</v>
      </c>
      <c r="K554" s="514" t="s">
        <v>777</v>
      </c>
      <c r="L554" s="513" t="s">
        <v>71</v>
      </c>
      <c r="M554" s="653"/>
      <c r="N554" s="513"/>
      <c r="O554" s="513">
        <v>15</v>
      </c>
      <c r="P554" s="513"/>
      <c r="Q554" s="543">
        <v>1</v>
      </c>
      <c r="R554" s="544" t="s">
        <v>31</v>
      </c>
      <c r="S554" s="544"/>
      <c r="T554" s="544"/>
      <c r="U554" s="546">
        <v>1</v>
      </c>
      <c r="V554" s="547" t="s">
        <v>33</v>
      </c>
      <c r="W554" s="546" t="s">
        <v>118</v>
      </c>
      <c r="X554" s="655"/>
      <c r="Y554" s="543">
        <v>1</v>
      </c>
      <c r="Z554" s="545" t="s">
        <v>33</v>
      </c>
      <c r="AA554" s="545" t="s">
        <v>118</v>
      </c>
      <c r="AB554" s="545"/>
      <c r="AC554" s="546">
        <v>1</v>
      </c>
      <c r="AD554" s="637" t="s">
        <v>33</v>
      </c>
      <c r="AE554" s="637" t="s">
        <v>118</v>
      </c>
      <c r="AF554" s="637"/>
      <c r="AG554" s="664"/>
    </row>
    <row r="555" spans="1:33" s="15" customFormat="1" ht="30.75" customHeight="1" x14ac:dyDescent="0.3">
      <c r="A555" s="749" t="s">
        <v>1870</v>
      </c>
      <c r="B555" s="749" t="s">
        <v>1871</v>
      </c>
      <c r="C555" s="750" t="s">
        <v>1872</v>
      </c>
      <c r="D555" s="751"/>
      <c r="E555" s="752" t="s">
        <v>1865</v>
      </c>
      <c r="F555" s="18" t="s">
        <v>1588</v>
      </c>
      <c r="G555" s="752"/>
      <c r="H555" s="753"/>
      <c r="I555" s="752"/>
      <c r="J555" s="752"/>
      <c r="K555" s="754"/>
      <c r="L555" s="754"/>
      <c r="M555" s="17"/>
      <c r="N555" s="756"/>
      <c r="O555" s="758"/>
      <c r="P555" s="757"/>
      <c r="Q555" s="16"/>
      <c r="R555" s="16"/>
      <c r="S555" s="16"/>
      <c r="T555" s="16"/>
      <c r="U555" s="16"/>
      <c r="V555" s="16"/>
      <c r="W555" s="16"/>
      <c r="X555" s="16"/>
      <c r="Y555" s="16"/>
      <c r="Z555" s="16"/>
      <c r="AA555" s="16"/>
      <c r="AB555" s="16"/>
      <c r="AC555" s="16"/>
      <c r="AD555" s="16"/>
      <c r="AE555" s="16"/>
      <c r="AF555" s="16"/>
      <c r="AG555" s="16"/>
    </row>
    <row r="556" spans="1:33" s="2" customFormat="1" ht="59.25" customHeight="1" x14ac:dyDescent="0.3">
      <c r="A556" s="247"/>
      <c r="B556" s="522" t="s">
        <v>1811</v>
      </c>
      <c r="C556" s="759" t="s">
        <v>1812</v>
      </c>
      <c r="D556" s="301" t="s">
        <v>1873</v>
      </c>
      <c r="E556" s="301" t="s">
        <v>196</v>
      </c>
      <c r="F556" s="301" t="s">
        <v>1588</v>
      </c>
      <c r="G556" s="303" t="s">
        <v>44</v>
      </c>
      <c r="H556" s="510"/>
      <c r="I556" s="306" t="s">
        <v>173</v>
      </c>
      <c r="J556" s="327">
        <v>3</v>
      </c>
      <c r="K556" s="626" t="s">
        <v>68</v>
      </c>
      <c r="L556" s="306">
        <v>14</v>
      </c>
      <c r="M556" s="327"/>
      <c r="N556" s="515"/>
      <c r="O556" s="513">
        <v>18</v>
      </c>
      <c r="P556" s="99"/>
      <c r="Q556" s="583" t="s">
        <v>87</v>
      </c>
      <c r="R556" s="519" t="s">
        <v>88</v>
      </c>
      <c r="S556" s="519" t="s">
        <v>49</v>
      </c>
      <c r="T556" s="519" t="s">
        <v>187</v>
      </c>
      <c r="U556" s="584">
        <v>1</v>
      </c>
      <c r="V556" s="365" t="s">
        <v>33</v>
      </c>
      <c r="W556" s="365" t="s">
        <v>49</v>
      </c>
      <c r="X556" s="365" t="s">
        <v>187</v>
      </c>
      <c r="Y556" s="585">
        <v>1</v>
      </c>
      <c r="Z556" s="519" t="s">
        <v>33</v>
      </c>
      <c r="AA556" s="519" t="s">
        <v>49</v>
      </c>
      <c r="AB556" s="519" t="s">
        <v>187</v>
      </c>
      <c r="AC556" s="584">
        <v>1</v>
      </c>
      <c r="AD556" s="365" t="s">
        <v>33</v>
      </c>
      <c r="AE556" s="365" t="s">
        <v>49</v>
      </c>
      <c r="AF556" s="365" t="s">
        <v>187</v>
      </c>
      <c r="AG556" s="664" t="s">
        <v>1814</v>
      </c>
    </row>
    <row r="557" spans="1:33" s="2" customFormat="1" ht="59.25" customHeight="1" x14ac:dyDescent="0.3">
      <c r="A557" s="247"/>
      <c r="B557" s="522" t="s">
        <v>1815</v>
      </c>
      <c r="C557" s="759" t="s">
        <v>1816</v>
      </c>
      <c r="D557" s="301" t="s">
        <v>1817</v>
      </c>
      <c r="E557" s="301" t="s">
        <v>196</v>
      </c>
      <c r="F557" s="301" t="s">
        <v>1588</v>
      </c>
      <c r="G557" s="303" t="s">
        <v>44</v>
      </c>
      <c r="H557" s="510"/>
      <c r="I557" s="306" t="s">
        <v>173</v>
      </c>
      <c r="J557" s="327">
        <v>3</v>
      </c>
      <c r="K557" s="626" t="s">
        <v>59</v>
      </c>
      <c r="L557" s="306">
        <v>14</v>
      </c>
      <c r="M557" s="327"/>
      <c r="N557" s="515"/>
      <c r="O557" s="513">
        <v>18</v>
      </c>
      <c r="P557" s="99"/>
      <c r="Q557" s="583">
        <v>1</v>
      </c>
      <c r="R557" s="519" t="s">
        <v>31</v>
      </c>
      <c r="S557" s="519" t="s">
        <v>49</v>
      </c>
      <c r="T557" s="519"/>
      <c r="U557" s="584">
        <v>1</v>
      </c>
      <c r="V557" s="365" t="s">
        <v>33</v>
      </c>
      <c r="W557" s="365" t="s">
        <v>49</v>
      </c>
      <c r="X557" s="365" t="s">
        <v>187</v>
      </c>
      <c r="Y557" s="585">
        <v>1</v>
      </c>
      <c r="Z557" s="519" t="s">
        <v>33</v>
      </c>
      <c r="AA557" s="519" t="s">
        <v>49</v>
      </c>
      <c r="AB557" s="519" t="s">
        <v>187</v>
      </c>
      <c r="AC557" s="584">
        <v>1</v>
      </c>
      <c r="AD557" s="365" t="s">
        <v>33</v>
      </c>
      <c r="AE557" s="365" t="s">
        <v>49</v>
      </c>
      <c r="AF557" s="365" t="s">
        <v>187</v>
      </c>
      <c r="AG557" s="586" t="s">
        <v>1818</v>
      </c>
    </row>
    <row r="558" spans="1:33" x14ac:dyDescent="0.25">
      <c r="A558" s="760"/>
      <c r="B558" s="760"/>
      <c r="C558" s="761"/>
      <c r="D558" s="762"/>
      <c r="E558" s="763"/>
      <c r="F558" s="763"/>
      <c r="G558" s="763"/>
      <c r="H558" s="762"/>
      <c r="I558" s="763"/>
      <c r="J558" s="764"/>
      <c r="K558" s="763"/>
      <c r="L558" s="764"/>
      <c r="M558" s="763"/>
      <c r="N558" s="763"/>
      <c r="O558" s="763"/>
      <c r="P558" s="765"/>
      <c r="Q558" s="762"/>
      <c r="R558" s="762"/>
      <c r="S558" s="762"/>
      <c r="T558" s="765"/>
      <c r="U558" s="762"/>
      <c r="V558" s="762"/>
      <c r="W558" s="762"/>
      <c r="X558" s="765"/>
      <c r="Y558" s="762"/>
      <c r="Z558" s="762"/>
      <c r="AA558" s="762"/>
      <c r="AB558" s="765"/>
      <c r="AC558" s="762"/>
      <c r="AD558" s="762"/>
      <c r="AE558" s="762"/>
      <c r="AF558" s="204"/>
    </row>
  </sheetData>
  <mergeCells count="53">
    <mergeCell ref="U6:X6"/>
    <mergeCell ref="Y6:AB6"/>
    <mergeCell ref="Y2:AB2"/>
    <mergeCell ref="U227:AF227"/>
    <mergeCell ref="R172:Z172"/>
    <mergeCell ref="AE172:AF172"/>
    <mergeCell ref="Q16:T16"/>
    <mergeCell ref="U16:X16"/>
    <mergeCell ref="U228:AF228"/>
    <mergeCell ref="U328:AF328"/>
    <mergeCell ref="U329:AF329"/>
    <mergeCell ref="U396:AF396"/>
    <mergeCell ref="U327:AF327"/>
    <mergeCell ref="H177:J177"/>
    <mergeCell ref="U225:AF225"/>
    <mergeCell ref="U226:AF226"/>
    <mergeCell ref="T174:AC174"/>
    <mergeCell ref="R173:Z173"/>
    <mergeCell ref="AE173:AF173"/>
    <mergeCell ref="M1:M3"/>
    <mergeCell ref="H76:J76"/>
    <mergeCell ref="R171:Z171"/>
    <mergeCell ref="AE171:AF171"/>
    <mergeCell ref="Y16:AB16"/>
    <mergeCell ref="Q36:T36"/>
    <mergeCell ref="U36:X36"/>
    <mergeCell ref="Y36:AB36"/>
    <mergeCell ref="Q26:T26"/>
    <mergeCell ref="U26:X26"/>
    <mergeCell ref="Y26:AB26"/>
    <mergeCell ref="N1:P1"/>
    <mergeCell ref="Q1:X1"/>
    <mergeCell ref="Y1:AF1"/>
    <mergeCell ref="AC2:AF2"/>
    <mergeCell ref="Q6:T6"/>
    <mergeCell ref="L1:L3"/>
    <mergeCell ref="A1:A3"/>
    <mergeCell ref="B1:B3"/>
    <mergeCell ref="C1:C3"/>
    <mergeCell ref="D1:D3"/>
    <mergeCell ref="E1:E3"/>
    <mergeCell ref="F1:F3"/>
    <mergeCell ref="G1:G3"/>
    <mergeCell ref="H1:H3"/>
    <mergeCell ref="I1:I3"/>
    <mergeCell ref="J1:J3"/>
    <mergeCell ref="K1:K3"/>
    <mergeCell ref="N2:N3"/>
    <mergeCell ref="O2:O3"/>
    <mergeCell ref="P2:P3"/>
    <mergeCell ref="AG1:AG3"/>
    <mergeCell ref="Q2:T2"/>
    <mergeCell ref="U2:X2"/>
  </mergeCells>
  <dataValidations count="9">
    <dataValidation type="list" allowBlank="1" showInputMessage="1" showErrorMessage="1" sqref="S324 W324">
      <formula1>nat</formula1>
      <formula2>0</formula2>
    </dataValidation>
    <dataValidation type="list" allowBlank="1" showInputMessage="1" showErrorMessage="1" sqref="R324 V324">
      <formula1>mod</formula1>
      <formula2>0</formula2>
    </dataValidation>
    <dataValidation type="list" allowBlank="1" showInputMessage="1" showErrorMessage="1" sqref="AA556 W320 AE320 W238 W232:W233 AE232:AE233 AE235:AE236 W235:W236 W304 AE304 AE311:AE312 W316 AE316 W311:W312 AA543 AE261:AE263 W261:W263 W267 AE267 W265 AE265 AE242:AE244 W242:W244 AE246 W246 AE360:AE361 AA272 AE301:AE302 W301:W302 AE306 S306 W293 AE293 AE287:AE288 W287:W288 AD278 S274:S275 AA274:AA275 S279:S280 AA545:AA547 W388:W389 S277 V278 AE290:AE291 W290:W291 AA195 W306 S543 AE238 S524 W525 W523 AA524 AE520 AA520 AE364:AE365 W500:W501 W495:W498 AE495:AE498 W404 AA532:AA533 S383 AA376 X368 AA324 AA370 S369:S370 W347 W258 AE341:AE343 W341:W343 AE345 W345 S338 W421 AA360 S526:S527 AA474 W364:W365 AE335:AE336 W332:W333 AE332:AE333 W335:W336 W391 AE388:AE389 AE391 W393:W395 AA279 AE401:AE402 W401:W402 AA383 W408:W410 AA410 AE412 AE404 W412 AE408:AE410 AE416:AE419 W489:W491 S492 AA491 AE480 W480 W478 W416:W419 AE478 S465 AA465 S434:S435 AA434:AA435 AE356 AE489:AE491 S556 AE509 AA440:AA441 S440:S441 S364 AE368 S461:S462 AA461:AA462 AA467:AA469 S467:S469 S514:S515 AA514:AA515 S553:S554 S443:S447 AE430 W484:W486 S531:S533 AA452:AA453 S537:S539 AA553 S451:S453 AA527 W200:W201 AE200:AE201 W203 S210 AE205 W205 AE187:AE188 W187:W188 W184:W185 AE184:AE185 W190 AE190 S95:S97 S167:S170 AE167:AE170 AA167:AA170 W167:W170 S161:S165 AE161:AE165 AA161:AA165 W161:W165 S157:S159 AE157:AE159 AA157:AA159 W157:W159 S153:S155 AE153:AE155 AA153:AA155 W153:W155 S150:S151 AE150:AE151 AA150:AA151 W150:W151 AE146:AE148 AA146:AA148 W146:W148 S146:S148 AE138:AE144 AA138:AA144 W138:W144 S138:S144 AE130:AE131 AA130:AA131 W130:W131 S130:S131 AE127:AE128 AA127:AA128 W127:W128 S127:S128 AE123:AE125 AA123:AA125 W123:W125 S123:S125 AE118:AE121 AA118:AA121 W118:W121 S118:S121 AE114:AE116 AA114:AA116 W114:W116 S114:S116 AE110:AE112 AA110:AA112 W110:W112 S110:S112 AE107:AE108 AA107:AA108 W107:W108 S107:S108 AE99:AE105 AA99:AA105 W99:W105 S99:S105 AE95:AE97 AA95:AA97 W95:W97 AA537:AA539 AE203 W527 AA456:AA458 S456:S458 W360:W361 W248 AE252:AE254 W252:W254 AE256 W256 AE258 AE297 W356 AE350:AE352 W350:W352 AE354 W354 S545:S548 S376:S378 AA277 AE393:AE394 W210:W211 AE210:AE211 S271:S272 AE421 W430 AE425:AE428 W425:W428 AE500:AE501 W509 W504:W507 AE504:AE507 AA364 AE443:AE447 W443:W447 AA443:AA447 AE295 W295:W297 W192:W195 AE192:AE195 AE214 W214 W222 AE222 W323 AE323:AE324 AE474:AE476 W474:W476 AE484:AE486 AE523:AE525 AE527">
      <formula1>nat</formula1>
    </dataValidation>
    <dataValidation type="list" allowBlank="1" showInputMessage="1" showErrorMessage="1" sqref="R556:R557 V320 AD320 V238 V232:V233 AD232:AD233 AD235:AD236 V235:V236 V304 AD304 V311:V312 AD316 V393:V395 AD261:AD263 V261:V263 V267 AD267 AD265 V265 AD242:AD244 V242:V244 AD246 V246 AD360:AD361 AD306 AD301:AD302 V301:V302 AD293 V293 AD287:AD288 V287:V288 Z279:Z280 R274:R275 AD274:AD275 Z274:Z275 V274:V275 R376:R378 V545:V548 V290:V291 AD290:AD291 V306 AD311:AD312 V316 AD393:AD395 AD238 AD525 V525 AD271:AD272 V537:V539 R537:R539 V543 AD543 V514:V515 AD500:AD501 AD514:AD515 V495:V498 AD495:AD498 V404 V523 R383 V383 AD383 Z376:Z378 AD376:AD378 V376:V378 V369:V370 W368 Z369:Z370 Z324 R369:R370 V347 V258 AD341:AD343 V341:V343 AD345 V345 Z338 R338 R474 V365 AD338 V332:V333 AD332:AD333 AD335:AD336 V335:V336 V338 AD556:AD557 V391 V388:V389 AD388:AD389 AD391 AD401:AD402 V401:V402 Z383 V408:V410 AD408:AD410 AD412 AD404 V412 AD416:AD419 AD347 R478:R479 AD478:AD480 V478:V480 AD465 Z465 R465 V465 AD461:AD462 V461:V462 V440:V441 AD440:AD441 Z434:Z435 R434:R435 V434:V435 AD356 Z492 AD434:AD435 AD438 V438 Z438 R438 R440:R441 Z440:Z441 V500:V501 R461:R462 Z461:Z462 R467:R469 Z467:Z469 V467:V469 AD467:AD469 R514:R515 Z514:Z515 Z271:Z272 AD365 AD509 Z537:Z539 AD523 Z531:Z533 V531:V533 AD531:AD533 V489:V492 AD545:AD548 Z545:Z548 AD430 Z556:Z557 AD368:AD370 Z543 R543 Z451:Z453 AD451:AD453 V451:V453 V556:V557 R451:R453 V416:V419 R492 R495:R498 R500 V211 AD211 V203 V205 AD205 AD187:AD188 V187:V188 V184:V185 AD184:AD185 V190 AD190 R95:R97 R167:R170 AD167:AD170 Z167:Z170 V167:V170 R161:R165 AD161:AD165 Z161:Z165 V161:V165 R157:R159 AD157:AD159 Z157:Z159 V157:V159 R153:R155 AD153:AD155 Z153:Z155 V153:V155 R150:R151 AD150:AD151 Z150:Z151 V150:V151 AD146:AD148 Z146:Z148 V146:V148 R146:R148 AD138:AD144 Z138:Z144 V138:V144 R138:R144 AD130:AD131 Z130:Z131 V130:V131 R130:R131 AD127:AD128 Z127:Z128 V127:V128 R127:R128 AD123:AD125 Z123:Z125 V123:V125 R123:R125 AD118:AD121 Z118:Z121 V118:V121 R118:R121 AD114:AD116 Z114:Z116 V114:V116 R114:R116 AD110:AD112 Z110:Z112 V110:V112 R110:R112 AD107:AD108 Z107:Z108 V107:V108 R107:R108 AD99:AD105 Z99:Z105 V99:V105 R99:R105 AD95:AD97 Z95:Z97 V95:V97 AD537:AD539 AD200:AD201 V200:V201 AD203 V509 V504:V507 AD504:AD507 Z456:Z458 V456:V458 AD456:AD458 R456:R458 V360:V361 V248 AD252:AD254 V252:V254 AD256 V256 AD258 AD248 V356 AD350:AD352 V350:V352 AD354 V354 R545:R548 R277 Z277 R279:R280 V271:V272 R271:R272 AD277 V277 V279:V280 U278 AD279:AD280 AC278 Z553:Z554 AD421 V421 V430 AD425:AD428 V425:V428 R553:R554 AD553:AD554 V553:V554 AD295:AD297 V295:V297 AD192:AD195 V192:V195 V214 AD214 V222 AD222 AD323:AD324 V323 V474:V476 AD474:AD476 AD484:AD486 V484:V486 AD489:AD492 R531:R533">
      <formula1>mod</formula1>
    </dataValidation>
    <dataValidation type="list" allowBlank="1" showInputMessage="1" showErrorMessage="1" sqref="AE543 W456:W458 W545:W548 AA271 AE279:AE280 W274:W275 AE274:AE275 W277 AA280 AA548 AE271:AE272 AA377:AA378 AE376:AE378 AE456:AE458 W369:W370 AA369 AE369:AE370 AE338 W338 AA338 AA492 W492 AE492 W465 AE465 W37:W41 W434:W435 AE434:AE435 W537:W539 W271:W272 AE440:AE441 W440:W441 W556:W557 W461:W462 AE461:AE462 AE467:AE469 W467:W469 W514:W515 AE514:AE515 AE545:AE548 W279:W280 AE537:AE539 AE531:AE533 AE451:AE453 S557 W376:W378 W543 W383 AE383 AE277 AA451 AA557 W451:W453 S27:S35 S17:S25 S7:S15 S98 AA98 AE98 W98 AD40:AD41 AD38 AD17:AE25 AE7:AE15 S37:S41 AE27:AE35 AA27:AA35 AA17:AA25 AA7:AA15 AA37:AA41 W27:W35 W17:W25 W7:W15 AE556:AE557 AE553:AE554 W553:W554 AA554 W531:W533 AA531">
      <formula1>Nature2</formula1>
    </dataValidation>
    <dataValidation type="list" allowBlank="1" showInputMessage="1" showErrorMessage="1" sqref="Z500:Z501 R320 Z320 R238 Z238 R232:R233 Z232:Z233 Z235:Z236 R235:R236 Z304 R304 Z311:Z312 R311:R312 V270 Z261:Z263 R261:R263 R416:R419 V266 AD266 Z265:Z267 Z242:Z244 Z246 R246 Z360:Z361 Z270 AD270 R270 Z306 Z301:Z302 R301:R302 R306 R293 Z293 Z287:Z288 R242:R244 Q278 Y278 Z290:Z291 R290:R291 Z316 R316 AD524 V524 AD526:AD527 V526:V527 R523:R527 Z495:Z498 R404 V519:V520 R368 R347 R258 Z341:Z343 R184:R185 Z345 R345 Z364:Z365 Z332:Z333 R335:R336 R332:R333 Z335:Z336 Z391 Z393:Z395 R393:R396 R391 R388:R389 Z388:Z389 R287:R288 Z401:Z402 R401:R402 R408:R410 Z408:Z410 Z412 Z404 R412 Z416:Z419 Z368 R489:R491 V472 R341:R343 R252:R254 Z489:Z491 V364 AD443:AD447 Z203 AD210 V210 Z205 R205 Z184:Z185 Z187:Z188 R187:R188 R484:R486 R190 Z190 Z509 Z200:Z201 R203 R200:R201 R225:R228 R327:R329 R360:R361 R248 Z252:Z254 Z256 R256 Z258 Z248 R356 Z350:Z352 Z354 R354 Z356 Z430 Z478:Z480 R480 R472 Z472 AD472 R350:R352 R210:R211 Z210:Z211 Z421 Z347 V443:V447 R421 R430 Z425:Z428 R425:R428 R501 R509 R504:R507 Z504:Z507 R364:R365 AD364 Z443:Z447 R443:R447 R519:R520 Z519:Z520 AD519:AD520 Z523:Z527 Z295:Z297 R295:R297 R192:R195 Z192:Z195 Z214 R214 Z222 R222 R323 Z323 R475:R476 Z474:Z476 Z484:Z486 R265 R267">
      <formula1>moda</formula1>
    </dataValidation>
    <dataValidation type="list" allowBlank="1" showInputMessage="1" showErrorMessage="1" sqref="AA500:AA501 S320 AA320 S238 AA238 S489:S491 AA232:AA233 AA235:AA236 S235:S236 AA304 S311:S312 AA311:AA312 W270 AA261:AA263 S261:S263 S343 W266 AE266 AA265:AA267 AA242:AA244 S185 AA246 S246 AA270 AE270 S270 AA306 AA301:AA302 S301:S302 S304 S293 AA293 AA287:AA288 S244 R278 Z278 AA290:AA291 S290:S291 AE248 AA316 S316 AA525 S525 S495:S498 AA495:AA498 S404 S523 S368 S347 S258 AA341:AA343 S332:S333 AA345 S345 AA365 S252:S254 AA332:AA333 S335:S336 S232:S233 AA335:AA336 AA391 AA393:AA395 S393:S396 S391 S388:S389 AA388:AA389 AA523 S360:S361 AA401:AA402 S401:S402 AA368 AA412 AA404 S412 AA408:AA409 AA416:AA419 AA347 AA489:AA490 S408:S410 AE472 AE479 S416:S419 W479 AA356 S211 AA203 AA211 S205 AA205 AA184:AA185 AA187:AA188 S187:S188 S484:S486 S190 AA190 S288 AA200:AA201 S203 S200:S201 S225:S228 AA361 S327:S329 S248 AA252:AA254 AA256 S256 AA258 AE296 S356 AA350:AA352 S350:S352 AA354 S354 AA430 S478:S480 AA478:AA480 AA472 S472 W472 AA504:AA507 AA509 AA421 S421 S430 AA425:AA428 S425:S428 S500:S501 S509 S504:S507 AA248 AE347 S365 AA295:AA297 S295:S297 AA192:AA194 S192:S195 AA214 S214 S222 AA222 S323 AA323 S474:S476 AA475:AA476 AA484:AA486 S242 S341 S265 S267">
      <formula1>natu</formula1>
    </dataValidation>
    <dataValidation type="list" allowBlank="1" showInputMessage="1" showErrorMessage="1" sqref="E524">
      <formula1>Type_UE_licence_2_3</formula1>
    </dataValidation>
    <dataValidation type="list" allowBlank="1" showInputMessage="1" showErrorMessage="1" sqref="S184 S243 S287 S342">
      <formula1>natu</formula1>
      <formula2>0</formula2>
    </dataValidation>
  </dataValidations>
  <pageMargins left="0.31496062992125984" right="0.31496062992125984" top="0.35433070866141736" bottom="0.35433070866141736" header="0.31496062992125984" footer="0.31496062992125984"/>
  <pageSetup paperSize="8" scale="55" fitToWidth="3" fitToHeight="9" orientation="landscape" r:id="rId1"/>
  <headerFooter>
    <oddHeader>&amp;LAPPROUVE CFVU DU 05/07/2021</oddHeader>
    <oddFooter>&amp;R&amp;A</oddFooter>
  </headerFooter>
  <rowBreaks count="12" manualBreakCount="12">
    <brk id="205" max="39" man="1"/>
    <brk id="233" max="39" man="1"/>
    <brk id="282" max="39" man="1"/>
    <brk id="329" max="39" man="1"/>
    <brk id="352" max="39" man="1"/>
    <brk id="370" max="39" man="1"/>
    <brk id="383" max="39" man="1"/>
    <brk id="404" max="39" man="1"/>
    <brk id="421" max="39" man="1"/>
    <brk id="445" max="39" man="1"/>
    <brk id="462" max="39" man="1"/>
    <brk id="533"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26"/>
  <sheetViews>
    <sheetView tabSelected="1" view="pageBreakPreview" zoomScale="85" zoomScaleSheetLayoutView="85" workbookViewId="0">
      <pane xSplit="3" ySplit="3" topLeftCell="D4" activePane="bottomRight" state="frozen"/>
      <selection pane="topRight" activeCell="D1" sqref="D1"/>
      <selection pane="bottomLeft" activeCell="A4" sqref="A4"/>
      <selection pane="bottomRight" activeCell="N1" sqref="N1:P3"/>
    </sheetView>
  </sheetViews>
  <sheetFormatPr baseColWidth="10" defaultColWidth="11.44140625" defaultRowHeight="13.2" x14ac:dyDescent="0.25"/>
  <cols>
    <col min="1" max="1" width="6.44140625" style="6" customWidth="1"/>
    <col min="2" max="2" width="13.109375" style="7" customWidth="1"/>
    <col min="3" max="3" width="49.44140625" style="6" customWidth="1"/>
    <col min="4" max="16" width="12.44140625" style="6" customWidth="1"/>
    <col min="17" max="25" width="12.44140625" style="5" customWidth="1"/>
    <col min="26" max="32" width="11.44140625" style="5" customWidth="1"/>
    <col min="33" max="33" width="55.5546875" style="3" customWidth="1"/>
    <col min="34" max="16384" width="11.44140625" style="4"/>
  </cols>
  <sheetData>
    <row r="1" spans="1:239" ht="42.75" customHeight="1" x14ac:dyDescent="0.25">
      <c r="A1" s="789" t="s">
        <v>197</v>
      </c>
      <c r="B1" s="789" t="s">
        <v>1</v>
      </c>
      <c r="C1" s="787" t="s">
        <v>2</v>
      </c>
      <c r="D1" s="787" t="s">
        <v>198</v>
      </c>
      <c r="E1" s="787" t="s">
        <v>3</v>
      </c>
      <c r="F1" s="787" t="s">
        <v>4</v>
      </c>
      <c r="G1" s="787" t="s">
        <v>5</v>
      </c>
      <c r="H1" s="787" t="s">
        <v>6</v>
      </c>
      <c r="I1" s="787" t="s">
        <v>7</v>
      </c>
      <c r="J1" s="787" t="s">
        <v>8</v>
      </c>
      <c r="K1" s="792" t="s">
        <v>9</v>
      </c>
      <c r="L1" s="792" t="s">
        <v>10</v>
      </c>
      <c r="M1" s="792" t="s">
        <v>169</v>
      </c>
      <c r="N1" s="785" t="s">
        <v>11</v>
      </c>
      <c r="O1" s="785"/>
      <c r="P1" s="785"/>
      <c r="Q1" s="800" t="s">
        <v>12</v>
      </c>
      <c r="R1" s="800"/>
      <c r="S1" s="800"/>
      <c r="T1" s="800"/>
      <c r="U1" s="800"/>
      <c r="V1" s="800"/>
      <c r="W1" s="800"/>
      <c r="X1" s="800"/>
      <c r="Y1" s="800" t="s">
        <v>13</v>
      </c>
      <c r="Z1" s="800"/>
      <c r="AA1" s="800"/>
      <c r="AB1" s="800"/>
      <c r="AC1" s="800"/>
      <c r="AD1" s="800"/>
      <c r="AE1" s="800"/>
      <c r="AF1" s="801"/>
      <c r="AG1" s="803" t="s">
        <v>14</v>
      </c>
    </row>
    <row r="2" spans="1:239" ht="29.25" customHeight="1" x14ac:dyDescent="0.25">
      <c r="A2" s="790"/>
      <c r="B2" s="790"/>
      <c r="C2" s="788"/>
      <c r="D2" s="788"/>
      <c r="E2" s="788"/>
      <c r="F2" s="788"/>
      <c r="G2" s="795"/>
      <c r="H2" s="796"/>
      <c r="I2" s="788"/>
      <c r="J2" s="788"/>
      <c r="K2" s="793"/>
      <c r="L2" s="793"/>
      <c r="M2" s="793"/>
      <c r="N2" s="786" t="s">
        <v>15</v>
      </c>
      <c r="O2" s="786" t="s">
        <v>16</v>
      </c>
      <c r="P2" s="786" t="s">
        <v>17</v>
      </c>
      <c r="Q2" s="806" t="s">
        <v>18</v>
      </c>
      <c r="R2" s="807"/>
      <c r="S2" s="807"/>
      <c r="T2" s="807"/>
      <c r="U2" s="802" t="s">
        <v>19</v>
      </c>
      <c r="V2" s="802"/>
      <c r="W2" s="802"/>
      <c r="X2" s="808"/>
      <c r="Y2" s="806" t="s">
        <v>18</v>
      </c>
      <c r="Z2" s="807"/>
      <c r="AA2" s="807"/>
      <c r="AB2" s="807"/>
      <c r="AC2" s="802" t="s">
        <v>19</v>
      </c>
      <c r="AD2" s="802"/>
      <c r="AE2" s="802"/>
      <c r="AF2" s="802"/>
      <c r="AG2" s="804"/>
    </row>
    <row r="3" spans="1:239" ht="29.25" customHeight="1" x14ac:dyDescent="0.25">
      <c r="A3" s="791"/>
      <c r="B3" s="791"/>
      <c r="C3" s="788"/>
      <c r="D3" s="788"/>
      <c r="E3" s="788"/>
      <c r="F3" s="788"/>
      <c r="G3" s="795"/>
      <c r="H3" s="796"/>
      <c r="I3" s="788"/>
      <c r="J3" s="788"/>
      <c r="K3" s="793"/>
      <c r="L3" s="793"/>
      <c r="M3" s="794"/>
      <c r="N3" s="786"/>
      <c r="O3" s="786"/>
      <c r="P3" s="786"/>
      <c r="Q3" s="128" t="s">
        <v>170</v>
      </c>
      <c r="R3" s="57" t="s">
        <v>21</v>
      </c>
      <c r="S3" s="57" t="s">
        <v>22</v>
      </c>
      <c r="T3" s="57" t="s">
        <v>23</v>
      </c>
      <c r="U3" s="58" t="s">
        <v>20</v>
      </c>
      <c r="V3" s="58" t="s">
        <v>21</v>
      </c>
      <c r="W3" s="58" t="s">
        <v>22</v>
      </c>
      <c r="X3" s="129" t="s">
        <v>23</v>
      </c>
      <c r="Y3" s="128" t="s">
        <v>170</v>
      </c>
      <c r="Z3" s="57" t="s">
        <v>21</v>
      </c>
      <c r="AA3" s="57" t="s">
        <v>22</v>
      </c>
      <c r="AB3" s="57" t="s">
        <v>23</v>
      </c>
      <c r="AC3" s="58" t="s">
        <v>20</v>
      </c>
      <c r="AD3" s="58" t="s">
        <v>21</v>
      </c>
      <c r="AE3" s="58" t="s">
        <v>22</v>
      </c>
      <c r="AF3" s="58" t="s">
        <v>23</v>
      </c>
      <c r="AG3" s="805"/>
    </row>
    <row r="4" spans="1:239" s="2" customFormat="1" ht="23.25" customHeight="1" x14ac:dyDescent="0.3">
      <c r="A4" s="59"/>
      <c r="B4" s="60"/>
      <c r="C4" s="61" t="s">
        <v>199</v>
      </c>
      <c r="D4" s="62"/>
      <c r="E4" s="60"/>
      <c r="F4" s="60"/>
      <c r="G4" s="63"/>
      <c r="H4" s="60"/>
      <c r="I4" s="60"/>
      <c r="J4" s="60"/>
      <c r="K4" s="60"/>
      <c r="L4" s="60"/>
      <c r="M4" s="130"/>
      <c r="N4" s="64"/>
      <c r="O4" s="64"/>
      <c r="P4" s="64"/>
      <c r="Q4" s="131"/>
      <c r="R4" s="60"/>
      <c r="S4" s="60"/>
      <c r="T4" s="60"/>
      <c r="U4" s="60"/>
      <c r="V4" s="60"/>
      <c r="W4" s="60"/>
      <c r="X4" s="130"/>
      <c r="Y4" s="131"/>
      <c r="Z4" s="60"/>
      <c r="AA4" s="60"/>
      <c r="AB4" s="60"/>
      <c r="AC4" s="60"/>
      <c r="AD4" s="60"/>
      <c r="AE4" s="60"/>
      <c r="AF4" s="60"/>
      <c r="AG4" s="65"/>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row>
    <row r="5" spans="1:239" s="2" customFormat="1" ht="23.25" customHeight="1" x14ac:dyDescent="0.3">
      <c r="A5" s="59"/>
      <c r="B5" s="60"/>
      <c r="C5" s="61" t="s">
        <v>200</v>
      </c>
      <c r="D5" s="62"/>
      <c r="E5" s="60"/>
      <c r="F5" s="60"/>
      <c r="G5" s="63"/>
      <c r="H5" s="60"/>
      <c r="I5" s="60"/>
      <c r="J5" s="60"/>
      <c r="K5" s="60"/>
      <c r="L5" s="60"/>
      <c r="M5" s="130"/>
      <c r="N5" s="64"/>
      <c r="O5" s="64"/>
      <c r="P5" s="64"/>
      <c r="Q5" s="131"/>
      <c r="R5" s="60"/>
      <c r="S5" s="60"/>
      <c r="T5" s="60"/>
      <c r="U5" s="60"/>
      <c r="V5" s="60"/>
      <c r="W5" s="60"/>
      <c r="X5" s="130"/>
      <c r="Y5" s="131"/>
      <c r="Z5" s="60"/>
      <c r="AA5" s="60"/>
      <c r="AB5" s="60"/>
      <c r="AC5" s="60"/>
      <c r="AD5" s="60"/>
      <c r="AE5" s="60"/>
      <c r="AF5" s="60"/>
      <c r="AG5" s="65"/>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row>
    <row r="6" spans="1:239" ht="20.25" customHeight="1" x14ac:dyDescent="0.25">
      <c r="A6" s="49"/>
      <c r="B6" s="49"/>
      <c r="C6" s="50" t="s">
        <v>26</v>
      </c>
      <c r="D6" s="66"/>
      <c r="E6" s="67"/>
      <c r="F6" s="67"/>
      <c r="G6" s="67"/>
      <c r="H6" s="51"/>
      <c r="I6" s="51">
        <f>+I7+I13</f>
        <v>17</v>
      </c>
      <c r="J6" s="51">
        <f>+J7+J13</f>
        <v>17</v>
      </c>
      <c r="K6" s="51"/>
      <c r="L6" s="51"/>
      <c r="M6" s="118"/>
      <c r="N6" s="51"/>
      <c r="O6" s="51"/>
      <c r="P6" s="51"/>
      <c r="Q6" s="132"/>
      <c r="R6" s="51"/>
      <c r="S6" s="51"/>
      <c r="T6" s="51"/>
      <c r="U6" s="68"/>
      <c r="V6" s="51"/>
      <c r="W6" s="51"/>
      <c r="X6" s="118"/>
      <c r="Y6" s="132"/>
      <c r="Z6" s="51"/>
      <c r="AA6" s="51"/>
      <c r="AB6" s="51"/>
      <c r="AC6" s="68"/>
      <c r="AD6" s="51"/>
      <c r="AE6" s="51"/>
      <c r="AF6" s="51"/>
      <c r="AG6" s="51"/>
    </row>
    <row r="7" spans="1:239" ht="21" customHeight="1" x14ac:dyDescent="0.25">
      <c r="A7" s="133"/>
      <c r="B7" s="134"/>
      <c r="C7" s="69" t="s">
        <v>201</v>
      </c>
      <c r="D7" s="135"/>
      <c r="E7" s="121"/>
      <c r="F7" s="136"/>
      <c r="G7" s="137"/>
      <c r="H7" s="138"/>
      <c r="I7" s="136">
        <f>+I8+I11+I12</f>
        <v>11</v>
      </c>
      <c r="J7" s="136">
        <f>+J8+J11+J12</f>
        <v>11</v>
      </c>
      <c r="K7" s="136"/>
      <c r="L7" s="136"/>
      <c r="M7" s="139"/>
      <c r="N7" s="140"/>
      <c r="O7" s="140"/>
      <c r="P7" s="140"/>
      <c r="Q7" s="141"/>
      <c r="R7" s="142"/>
      <c r="S7" s="142"/>
      <c r="T7" s="142"/>
      <c r="U7" s="143"/>
      <c r="V7" s="142"/>
      <c r="W7" s="142"/>
      <c r="X7" s="142"/>
      <c r="Y7" s="141"/>
      <c r="Z7" s="142"/>
      <c r="AA7" s="142"/>
      <c r="AB7" s="142"/>
      <c r="AC7" s="143"/>
      <c r="AD7" s="142"/>
      <c r="AE7" s="142"/>
      <c r="AF7" s="142"/>
      <c r="AG7" s="144"/>
    </row>
    <row r="8" spans="1:239" ht="28.5" customHeight="1" x14ac:dyDescent="0.25">
      <c r="A8" s="124" t="s">
        <v>202</v>
      </c>
      <c r="B8" s="124" t="s">
        <v>203</v>
      </c>
      <c r="C8" s="125" t="s">
        <v>41</v>
      </c>
      <c r="D8" s="124" t="s">
        <v>204</v>
      </c>
      <c r="E8" s="126" t="s">
        <v>42</v>
      </c>
      <c r="F8" s="124"/>
      <c r="G8" s="127"/>
      <c r="H8" s="119"/>
      <c r="I8" s="120">
        <f>+I9+I10</f>
        <v>6</v>
      </c>
      <c r="J8" s="120">
        <f>+J9+J10</f>
        <v>6</v>
      </c>
      <c r="K8" s="120"/>
      <c r="L8" s="119"/>
      <c r="M8" s="145"/>
      <c r="N8" s="146"/>
      <c r="O8" s="147"/>
      <c r="P8" s="147"/>
      <c r="Q8" s="148"/>
      <c r="R8" s="147"/>
      <c r="S8" s="147"/>
      <c r="T8" s="147"/>
      <c r="U8" s="149"/>
      <c r="V8" s="122"/>
      <c r="W8" s="122"/>
      <c r="X8" s="122"/>
      <c r="Y8" s="149"/>
      <c r="Z8" s="122"/>
      <c r="AA8" s="122"/>
      <c r="AB8" s="122"/>
      <c r="AC8" s="149"/>
      <c r="AD8" s="122"/>
      <c r="AE8" s="122"/>
      <c r="AF8" s="122"/>
      <c r="AG8" s="123"/>
    </row>
    <row r="9" spans="1:239" ht="66.75" customHeight="1" x14ac:dyDescent="0.25">
      <c r="A9" s="150"/>
      <c r="B9" s="150" t="s">
        <v>205</v>
      </c>
      <c r="C9" s="151" t="s">
        <v>43</v>
      </c>
      <c r="D9" s="152" t="s">
        <v>206</v>
      </c>
      <c r="E9" s="70" t="s">
        <v>26</v>
      </c>
      <c r="F9" s="153"/>
      <c r="G9" s="152" t="s">
        <v>44</v>
      </c>
      <c r="H9" s="154"/>
      <c r="I9" s="155">
        <v>4</v>
      </c>
      <c r="J9" s="155">
        <v>4</v>
      </c>
      <c r="K9" s="156" t="s">
        <v>45</v>
      </c>
      <c r="L9" s="155">
        <v>11</v>
      </c>
      <c r="M9" s="157"/>
      <c r="N9" s="55">
        <v>12</v>
      </c>
      <c r="O9" s="71">
        <v>18</v>
      </c>
      <c r="P9" s="72"/>
      <c r="Q9" s="73">
        <v>1</v>
      </c>
      <c r="R9" s="158" t="s">
        <v>31</v>
      </c>
      <c r="S9" s="158" t="s">
        <v>32</v>
      </c>
      <c r="T9" s="158" t="s">
        <v>34</v>
      </c>
      <c r="U9" s="159">
        <v>1</v>
      </c>
      <c r="V9" s="160" t="s">
        <v>33</v>
      </c>
      <c r="W9" s="160" t="s">
        <v>32</v>
      </c>
      <c r="X9" s="161" t="s">
        <v>34</v>
      </c>
      <c r="Y9" s="162">
        <v>1</v>
      </c>
      <c r="Z9" s="74" t="s">
        <v>33</v>
      </c>
      <c r="AA9" s="74" t="s">
        <v>32</v>
      </c>
      <c r="AB9" s="74" t="s">
        <v>34</v>
      </c>
      <c r="AC9" s="75">
        <v>1</v>
      </c>
      <c r="AD9" s="160" t="s">
        <v>33</v>
      </c>
      <c r="AE9" s="160" t="s">
        <v>32</v>
      </c>
      <c r="AF9" s="160" t="s">
        <v>34</v>
      </c>
      <c r="AG9" s="163"/>
    </row>
    <row r="10" spans="1:239" ht="66.75" customHeight="1" x14ac:dyDescent="0.25">
      <c r="A10" s="150"/>
      <c r="B10" s="150" t="s">
        <v>207</v>
      </c>
      <c r="C10" s="151" t="s">
        <v>46</v>
      </c>
      <c r="D10" s="152" t="s">
        <v>208</v>
      </c>
      <c r="E10" s="70" t="s">
        <v>162</v>
      </c>
      <c r="F10" s="153"/>
      <c r="G10" s="152" t="s">
        <v>44</v>
      </c>
      <c r="H10" s="154"/>
      <c r="I10" s="155">
        <v>2</v>
      </c>
      <c r="J10" s="155">
        <v>2</v>
      </c>
      <c r="K10" s="70" t="s">
        <v>47</v>
      </c>
      <c r="L10" s="155">
        <v>11</v>
      </c>
      <c r="M10" s="157"/>
      <c r="N10" s="55">
        <v>6</v>
      </c>
      <c r="O10" s="71"/>
      <c r="P10" s="72">
        <v>12</v>
      </c>
      <c r="Q10" s="73" t="s">
        <v>79</v>
      </c>
      <c r="R10" s="158" t="s">
        <v>31</v>
      </c>
      <c r="S10" s="158" t="s">
        <v>36</v>
      </c>
      <c r="T10" s="158" t="s">
        <v>48</v>
      </c>
      <c r="U10" s="159">
        <v>1</v>
      </c>
      <c r="V10" s="160" t="s">
        <v>33</v>
      </c>
      <c r="W10" s="160" t="s">
        <v>49</v>
      </c>
      <c r="X10" s="161" t="s">
        <v>50</v>
      </c>
      <c r="Y10" s="162">
        <v>1</v>
      </c>
      <c r="Z10" s="74" t="s">
        <v>33</v>
      </c>
      <c r="AA10" s="74" t="s">
        <v>49</v>
      </c>
      <c r="AB10" s="74" t="s">
        <v>50</v>
      </c>
      <c r="AC10" s="75">
        <v>1</v>
      </c>
      <c r="AD10" s="160" t="s">
        <v>33</v>
      </c>
      <c r="AE10" s="160" t="s">
        <v>49</v>
      </c>
      <c r="AF10" s="160" t="s">
        <v>50</v>
      </c>
      <c r="AG10" s="76"/>
    </row>
    <row r="11" spans="1:239" ht="26.4" x14ac:dyDescent="0.25">
      <c r="A11" s="150"/>
      <c r="B11" s="150" t="s">
        <v>209</v>
      </c>
      <c r="C11" s="151" t="s">
        <v>119</v>
      </c>
      <c r="D11" s="152" t="s">
        <v>210</v>
      </c>
      <c r="E11" s="70" t="s">
        <v>162</v>
      </c>
      <c r="F11" s="153"/>
      <c r="G11" s="152" t="s">
        <v>44</v>
      </c>
      <c r="H11" s="154"/>
      <c r="I11" s="155">
        <v>3</v>
      </c>
      <c r="J11" s="155">
        <v>3</v>
      </c>
      <c r="K11" s="70" t="s">
        <v>81</v>
      </c>
      <c r="L11" s="155">
        <v>11</v>
      </c>
      <c r="M11" s="157"/>
      <c r="N11" s="55"/>
      <c r="O11" s="71">
        <v>18</v>
      </c>
      <c r="P11" s="72"/>
      <c r="Q11" s="46">
        <v>1</v>
      </c>
      <c r="R11" s="158" t="s">
        <v>31</v>
      </c>
      <c r="S11" s="158" t="s">
        <v>32</v>
      </c>
      <c r="T11" s="158" t="s">
        <v>34</v>
      </c>
      <c r="U11" s="75">
        <v>1</v>
      </c>
      <c r="V11" s="160" t="s">
        <v>33</v>
      </c>
      <c r="W11" s="160" t="s">
        <v>32</v>
      </c>
      <c r="X11" s="161" t="s">
        <v>34</v>
      </c>
      <c r="Y11" s="46">
        <v>1</v>
      </c>
      <c r="Z11" s="158" t="s">
        <v>33</v>
      </c>
      <c r="AA11" s="158" t="s">
        <v>32</v>
      </c>
      <c r="AB11" s="158" t="s">
        <v>34</v>
      </c>
      <c r="AC11" s="47">
        <v>1</v>
      </c>
      <c r="AD11" s="160" t="s">
        <v>33</v>
      </c>
      <c r="AE11" s="160" t="s">
        <v>32</v>
      </c>
      <c r="AF11" s="160" t="s">
        <v>34</v>
      </c>
      <c r="AG11" s="76"/>
    </row>
    <row r="12" spans="1:239" ht="39.6" x14ac:dyDescent="0.25">
      <c r="A12" s="150"/>
      <c r="B12" s="150" t="s">
        <v>211</v>
      </c>
      <c r="C12" s="77" t="s">
        <v>212</v>
      </c>
      <c r="D12" s="152"/>
      <c r="E12" s="70" t="s">
        <v>162</v>
      </c>
      <c r="F12" s="153"/>
      <c r="G12" s="152" t="s">
        <v>44</v>
      </c>
      <c r="H12" s="154"/>
      <c r="I12" s="155">
        <v>2</v>
      </c>
      <c r="J12" s="155">
        <v>2</v>
      </c>
      <c r="K12" s="70" t="s">
        <v>53</v>
      </c>
      <c r="L12" s="155">
        <v>11</v>
      </c>
      <c r="M12" s="157"/>
      <c r="N12" s="55"/>
      <c r="O12" s="71">
        <v>18</v>
      </c>
      <c r="P12" s="72"/>
      <c r="Q12" s="46">
        <v>1</v>
      </c>
      <c r="R12" s="158" t="s">
        <v>31</v>
      </c>
      <c r="S12" s="158" t="s">
        <v>36</v>
      </c>
      <c r="T12" s="158" t="s">
        <v>213</v>
      </c>
      <c r="U12" s="78">
        <v>1</v>
      </c>
      <c r="V12" s="160" t="s">
        <v>33</v>
      </c>
      <c r="W12" s="160" t="s">
        <v>32</v>
      </c>
      <c r="X12" s="161" t="s">
        <v>34</v>
      </c>
      <c r="Y12" s="46">
        <v>1</v>
      </c>
      <c r="Z12" s="158" t="s">
        <v>33</v>
      </c>
      <c r="AA12" s="158" t="s">
        <v>49</v>
      </c>
      <c r="AB12" s="158" t="s">
        <v>50</v>
      </c>
      <c r="AC12" s="47">
        <v>1</v>
      </c>
      <c r="AD12" s="160" t="s">
        <v>33</v>
      </c>
      <c r="AE12" s="160" t="s">
        <v>49</v>
      </c>
      <c r="AF12" s="160" t="s">
        <v>50</v>
      </c>
      <c r="AG12" s="76"/>
    </row>
    <row r="13" spans="1:239" ht="28.5" customHeight="1" x14ac:dyDescent="0.25">
      <c r="A13" s="124" t="s">
        <v>214</v>
      </c>
      <c r="B13" s="124" t="s">
        <v>215</v>
      </c>
      <c r="C13" s="125" t="s">
        <v>90</v>
      </c>
      <c r="D13" s="126"/>
      <c r="E13" s="126" t="s">
        <v>42</v>
      </c>
      <c r="F13" s="126"/>
      <c r="G13" s="127"/>
      <c r="H13" s="119"/>
      <c r="I13" s="120">
        <v>6</v>
      </c>
      <c r="J13" s="119">
        <v>6</v>
      </c>
      <c r="K13" s="120"/>
      <c r="L13" s="119"/>
      <c r="M13" s="145"/>
      <c r="N13" s="146"/>
      <c r="O13" s="147"/>
      <c r="P13" s="147"/>
      <c r="Q13" s="164"/>
      <c r="R13" s="147"/>
      <c r="S13" s="147"/>
      <c r="T13" s="147"/>
      <c r="U13" s="165"/>
      <c r="V13" s="53"/>
      <c r="W13" s="53"/>
      <c r="X13" s="166"/>
      <c r="Y13" s="165"/>
      <c r="Z13" s="53"/>
      <c r="AA13" s="53"/>
      <c r="AB13" s="53"/>
      <c r="AC13" s="79"/>
      <c r="AD13" s="53"/>
      <c r="AE13" s="53"/>
      <c r="AF13" s="53"/>
      <c r="AG13" s="54"/>
    </row>
    <row r="14" spans="1:239" ht="63" customHeight="1" x14ac:dyDescent="0.25">
      <c r="A14" s="150"/>
      <c r="B14" s="150" t="s">
        <v>216</v>
      </c>
      <c r="C14" s="77" t="s">
        <v>91</v>
      </c>
      <c r="D14" s="152" t="s">
        <v>217</v>
      </c>
      <c r="E14" s="70" t="s">
        <v>162</v>
      </c>
      <c r="F14" s="153"/>
      <c r="G14" s="152" t="s">
        <v>56</v>
      </c>
      <c r="H14" s="154"/>
      <c r="I14" s="155">
        <v>3</v>
      </c>
      <c r="J14" s="155">
        <v>3</v>
      </c>
      <c r="K14" s="70" t="s">
        <v>92</v>
      </c>
      <c r="L14" s="155">
        <v>71</v>
      </c>
      <c r="M14" s="157"/>
      <c r="N14" s="55">
        <v>18</v>
      </c>
      <c r="O14" s="71"/>
      <c r="P14" s="72"/>
      <c r="Q14" s="46">
        <v>1</v>
      </c>
      <c r="R14" s="158" t="s">
        <v>33</v>
      </c>
      <c r="S14" s="158" t="s">
        <v>32</v>
      </c>
      <c r="T14" s="158" t="s">
        <v>39</v>
      </c>
      <c r="U14" s="47">
        <v>1</v>
      </c>
      <c r="V14" s="160" t="s">
        <v>33</v>
      </c>
      <c r="W14" s="160" t="s">
        <v>32</v>
      </c>
      <c r="X14" s="161" t="s">
        <v>39</v>
      </c>
      <c r="Y14" s="46">
        <v>1</v>
      </c>
      <c r="Z14" s="158" t="s">
        <v>33</v>
      </c>
      <c r="AA14" s="158" t="s">
        <v>32</v>
      </c>
      <c r="AB14" s="158" t="s">
        <v>39</v>
      </c>
      <c r="AC14" s="47">
        <v>1</v>
      </c>
      <c r="AD14" s="160" t="s">
        <v>33</v>
      </c>
      <c r="AE14" s="160" t="s">
        <v>32</v>
      </c>
      <c r="AF14" s="160" t="s">
        <v>39</v>
      </c>
      <c r="AG14" s="76"/>
    </row>
    <row r="15" spans="1:239" ht="63" customHeight="1" x14ac:dyDescent="0.25">
      <c r="A15" s="150"/>
      <c r="B15" s="150" t="s">
        <v>218</v>
      </c>
      <c r="C15" s="77" t="s">
        <v>93</v>
      </c>
      <c r="D15" s="152" t="s">
        <v>219</v>
      </c>
      <c r="E15" s="70" t="s">
        <v>162</v>
      </c>
      <c r="F15" s="153"/>
      <c r="G15" s="152" t="s">
        <v>56</v>
      </c>
      <c r="H15" s="154"/>
      <c r="I15" s="155">
        <v>3</v>
      </c>
      <c r="J15" s="155">
        <v>3</v>
      </c>
      <c r="K15" s="156" t="s">
        <v>92</v>
      </c>
      <c r="L15" s="167" t="s">
        <v>94</v>
      </c>
      <c r="M15" s="157"/>
      <c r="N15" s="55">
        <v>18</v>
      </c>
      <c r="O15" s="71"/>
      <c r="P15" s="72"/>
      <c r="Q15" s="46">
        <v>1</v>
      </c>
      <c r="R15" s="158" t="s">
        <v>33</v>
      </c>
      <c r="S15" s="158" t="s">
        <v>32</v>
      </c>
      <c r="T15" s="158" t="s">
        <v>39</v>
      </c>
      <c r="U15" s="47">
        <v>1</v>
      </c>
      <c r="V15" s="160" t="s">
        <v>33</v>
      </c>
      <c r="W15" s="160" t="s">
        <v>32</v>
      </c>
      <c r="X15" s="161" t="s">
        <v>39</v>
      </c>
      <c r="Y15" s="46">
        <v>1</v>
      </c>
      <c r="Z15" s="158" t="s">
        <v>33</v>
      </c>
      <c r="AA15" s="158" t="s">
        <v>32</v>
      </c>
      <c r="AB15" s="158" t="s">
        <v>39</v>
      </c>
      <c r="AC15" s="47">
        <v>1</v>
      </c>
      <c r="AD15" s="160" t="s">
        <v>33</v>
      </c>
      <c r="AE15" s="160" t="s">
        <v>32</v>
      </c>
      <c r="AF15" s="160" t="s">
        <v>39</v>
      </c>
      <c r="AG15" s="76"/>
    </row>
    <row r="16" spans="1:239" ht="21" customHeight="1" x14ac:dyDescent="0.25">
      <c r="A16" s="133"/>
      <c r="B16" s="134"/>
      <c r="C16" s="69" t="s">
        <v>220</v>
      </c>
      <c r="D16" s="135"/>
      <c r="E16" s="121"/>
      <c r="F16" s="136"/>
      <c r="G16" s="137"/>
      <c r="H16" s="138"/>
      <c r="I16" s="136"/>
      <c r="J16" s="136"/>
      <c r="K16" s="136"/>
      <c r="L16" s="136"/>
      <c r="M16" s="139"/>
      <c r="N16" s="140"/>
      <c r="O16" s="140"/>
      <c r="P16" s="140"/>
      <c r="Q16" s="168"/>
      <c r="R16" s="169"/>
      <c r="S16" s="169"/>
      <c r="T16" s="169"/>
      <c r="U16" s="170"/>
      <c r="V16" s="169"/>
      <c r="W16" s="169"/>
      <c r="X16" s="169"/>
      <c r="Y16" s="168"/>
      <c r="Z16" s="169"/>
      <c r="AA16" s="169"/>
      <c r="AB16" s="169"/>
      <c r="AC16" s="170"/>
      <c r="AD16" s="169"/>
      <c r="AE16" s="169"/>
      <c r="AF16" s="169"/>
      <c r="AG16" s="80"/>
    </row>
    <row r="17" spans="1:239" s="2" customFormat="1" ht="31.5" customHeight="1" x14ac:dyDescent="0.3">
      <c r="A17" s="59" t="s">
        <v>221</v>
      </c>
      <c r="B17" s="60" t="s">
        <v>222</v>
      </c>
      <c r="C17" s="61" t="s">
        <v>223</v>
      </c>
      <c r="D17" s="62"/>
      <c r="E17" s="60"/>
      <c r="F17" s="60"/>
      <c r="G17" s="63"/>
      <c r="H17" s="60"/>
      <c r="I17" s="60"/>
      <c r="J17" s="60"/>
      <c r="K17" s="60"/>
      <c r="L17" s="60"/>
      <c r="M17" s="130"/>
      <c r="N17" s="64"/>
      <c r="O17" s="64"/>
      <c r="P17" s="64"/>
      <c r="Q17" s="131"/>
      <c r="R17" s="60"/>
      <c r="S17" s="60"/>
      <c r="T17" s="60"/>
      <c r="U17" s="60"/>
      <c r="V17" s="60"/>
      <c r="W17" s="60"/>
      <c r="X17" s="130"/>
      <c r="Y17" s="131"/>
      <c r="Z17" s="60"/>
      <c r="AA17" s="60"/>
      <c r="AB17" s="60"/>
      <c r="AC17" s="60"/>
      <c r="AD17" s="60"/>
      <c r="AE17" s="60"/>
      <c r="AF17" s="60"/>
      <c r="AG17" s="65"/>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row>
    <row r="18" spans="1:239" s="2" customFormat="1" ht="31.5" customHeight="1" x14ac:dyDescent="0.3">
      <c r="A18" s="59" t="s">
        <v>224</v>
      </c>
      <c r="B18" s="60" t="s">
        <v>225</v>
      </c>
      <c r="C18" s="61" t="s">
        <v>226</v>
      </c>
      <c r="D18" s="62" t="s">
        <v>227</v>
      </c>
      <c r="E18" s="60" t="s">
        <v>25</v>
      </c>
      <c r="F18" s="60"/>
      <c r="G18" s="63"/>
      <c r="H18" s="60"/>
      <c r="I18" s="60">
        <f>+I19+I23+I24+I25+I$6</f>
        <v>30</v>
      </c>
      <c r="J18" s="60">
        <f>+J19+J23+J24+J25+J$6</f>
        <v>30</v>
      </c>
      <c r="K18" s="60"/>
      <c r="L18" s="60"/>
      <c r="M18" s="130"/>
      <c r="N18" s="64"/>
      <c r="O18" s="64"/>
      <c r="P18" s="64"/>
      <c r="Q18" s="131"/>
      <c r="R18" s="60"/>
      <c r="S18" s="60"/>
      <c r="T18" s="60"/>
      <c r="U18" s="60"/>
      <c r="V18" s="60"/>
      <c r="W18" s="60"/>
      <c r="X18" s="130"/>
      <c r="Y18" s="131"/>
      <c r="Z18" s="60"/>
      <c r="AA18" s="60"/>
      <c r="AB18" s="60"/>
      <c r="AC18" s="60"/>
      <c r="AD18" s="60"/>
      <c r="AE18" s="60"/>
      <c r="AF18" s="60"/>
      <c r="AG18" s="65"/>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row>
    <row r="19" spans="1:239" ht="28.5" customHeight="1" x14ac:dyDescent="0.25">
      <c r="A19" s="124" t="s">
        <v>228</v>
      </c>
      <c r="B19" s="124" t="s">
        <v>229</v>
      </c>
      <c r="C19" s="125" t="s">
        <v>230</v>
      </c>
      <c r="D19" s="126"/>
      <c r="E19" s="126" t="s">
        <v>42</v>
      </c>
      <c r="F19" s="126"/>
      <c r="G19" s="127"/>
      <c r="H19" s="119"/>
      <c r="I19" s="120">
        <v>6</v>
      </c>
      <c r="J19" s="119">
        <v>6</v>
      </c>
      <c r="K19" s="120"/>
      <c r="L19" s="119"/>
      <c r="M19" s="145"/>
      <c r="N19" s="146"/>
      <c r="O19" s="147"/>
      <c r="P19" s="147"/>
      <c r="Q19" s="164"/>
      <c r="R19" s="147"/>
      <c r="S19" s="147"/>
      <c r="T19" s="147"/>
      <c r="U19" s="165"/>
      <c r="V19" s="53"/>
      <c r="W19" s="53"/>
      <c r="X19" s="166"/>
      <c r="Y19" s="165"/>
      <c r="Z19" s="53"/>
      <c r="AA19" s="53"/>
      <c r="AB19" s="53"/>
      <c r="AC19" s="79"/>
      <c r="AD19" s="53"/>
      <c r="AE19" s="53"/>
      <c r="AF19" s="53"/>
      <c r="AG19" s="54"/>
    </row>
    <row r="20" spans="1:239" ht="126.75" customHeight="1" x14ac:dyDescent="0.25">
      <c r="A20" s="171"/>
      <c r="B20" s="171" t="s">
        <v>231</v>
      </c>
      <c r="C20" s="56" t="s">
        <v>62</v>
      </c>
      <c r="D20" s="172" t="s">
        <v>232</v>
      </c>
      <c r="E20" s="81" t="s">
        <v>52</v>
      </c>
      <c r="F20" s="173"/>
      <c r="G20" s="174" t="s">
        <v>44</v>
      </c>
      <c r="H20" s="175"/>
      <c r="I20" s="176">
        <v>2</v>
      </c>
      <c r="J20" s="176">
        <v>2</v>
      </c>
      <c r="K20" s="82" t="s">
        <v>63</v>
      </c>
      <c r="L20" s="176">
        <v>14</v>
      </c>
      <c r="M20" s="177"/>
      <c r="N20" s="55"/>
      <c r="O20" s="71">
        <v>18</v>
      </c>
      <c r="P20" s="72"/>
      <c r="Q20" s="46">
        <v>1</v>
      </c>
      <c r="R20" s="158" t="s">
        <v>31</v>
      </c>
      <c r="S20" s="158" t="s">
        <v>32</v>
      </c>
      <c r="T20" s="158" t="s">
        <v>39</v>
      </c>
      <c r="U20" s="159">
        <v>1</v>
      </c>
      <c r="V20" s="160" t="s">
        <v>33</v>
      </c>
      <c r="W20" s="160" t="s">
        <v>32</v>
      </c>
      <c r="X20" s="161" t="s">
        <v>34</v>
      </c>
      <c r="Y20" s="46">
        <v>1</v>
      </c>
      <c r="Z20" s="158" t="s">
        <v>33</v>
      </c>
      <c r="AA20" s="158" t="s">
        <v>32</v>
      </c>
      <c r="AB20" s="158" t="s">
        <v>34</v>
      </c>
      <c r="AC20" s="47">
        <v>1</v>
      </c>
      <c r="AD20" s="160" t="s">
        <v>33</v>
      </c>
      <c r="AE20" s="160" t="s">
        <v>32</v>
      </c>
      <c r="AF20" s="160" t="s">
        <v>34</v>
      </c>
      <c r="AG20" s="76"/>
    </row>
    <row r="21" spans="1:239" ht="126.75" customHeight="1" x14ac:dyDescent="0.25">
      <c r="A21" s="171"/>
      <c r="B21" s="178" t="s">
        <v>233</v>
      </c>
      <c r="C21" s="56" t="s">
        <v>60</v>
      </c>
      <c r="D21" s="172" t="s">
        <v>234</v>
      </c>
      <c r="E21" s="87" t="s">
        <v>52</v>
      </c>
      <c r="F21" s="173"/>
      <c r="G21" s="174" t="s">
        <v>44</v>
      </c>
      <c r="H21" s="175"/>
      <c r="I21" s="176">
        <v>2</v>
      </c>
      <c r="J21" s="176">
        <v>2</v>
      </c>
      <c r="K21" s="108" t="s">
        <v>61</v>
      </c>
      <c r="L21" s="176">
        <v>14</v>
      </c>
      <c r="M21" s="177"/>
      <c r="N21" s="55"/>
      <c r="O21" s="55">
        <v>18</v>
      </c>
      <c r="P21" s="72"/>
      <c r="Q21" s="46">
        <v>1</v>
      </c>
      <c r="R21" s="158" t="s">
        <v>31</v>
      </c>
      <c r="S21" s="158" t="s">
        <v>32</v>
      </c>
      <c r="T21" s="158"/>
      <c r="U21" s="159">
        <v>1</v>
      </c>
      <c r="V21" s="160" t="s">
        <v>33</v>
      </c>
      <c r="W21" s="160" t="s">
        <v>32</v>
      </c>
      <c r="X21" s="161" t="s">
        <v>39</v>
      </c>
      <c r="Y21" s="46">
        <v>1</v>
      </c>
      <c r="Z21" s="158" t="s">
        <v>33</v>
      </c>
      <c r="AA21" s="158" t="s">
        <v>32</v>
      </c>
      <c r="AB21" s="158" t="s">
        <v>39</v>
      </c>
      <c r="AC21" s="47">
        <v>1</v>
      </c>
      <c r="AD21" s="160" t="s">
        <v>33</v>
      </c>
      <c r="AE21" s="160" t="s">
        <v>32</v>
      </c>
      <c r="AF21" s="160" t="s">
        <v>39</v>
      </c>
      <c r="AG21" s="76"/>
    </row>
    <row r="22" spans="1:239" ht="93.75" customHeight="1" x14ac:dyDescent="0.25">
      <c r="A22" s="171"/>
      <c r="B22" s="171" t="s">
        <v>235</v>
      </c>
      <c r="C22" s="179" t="s">
        <v>58</v>
      </c>
      <c r="D22" s="172" t="s">
        <v>236</v>
      </c>
      <c r="E22" s="87" t="s">
        <v>52</v>
      </c>
      <c r="F22" s="173"/>
      <c r="G22" s="174" t="s">
        <v>44</v>
      </c>
      <c r="H22" s="175"/>
      <c r="I22" s="176">
        <v>2</v>
      </c>
      <c r="J22" s="176">
        <v>2</v>
      </c>
      <c r="K22" s="176" t="s">
        <v>59</v>
      </c>
      <c r="L22" s="176">
        <v>14</v>
      </c>
      <c r="M22" s="177"/>
      <c r="N22" s="55"/>
      <c r="O22" s="71"/>
      <c r="P22" s="72">
        <v>18</v>
      </c>
      <c r="Q22" s="46">
        <v>1</v>
      </c>
      <c r="R22" s="158" t="s">
        <v>31</v>
      </c>
      <c r="S22" s="158" t="s">
        <v>49</v>
      </c>
      <c r="T22" s="158"/>
      <c r="U22" s="159">
        <v>1</v>
      </c>
      <c r="V22" s="160" t="s">
        <v>31</v>
      </c>
      <c r="W22" s="160" t="s">
        <v>49</v>
      </c>
      <c r="X22" s="161" t="s">
        <v>50</v>
      </c>
      <c r="Y22" s="46">
        <v>1</v>
      </c>
      <c r="Z22" s="158" t="s">
        <v>33</v>
      </c>
      <c r="AA22" s="158" t="s">
        <v>49</v>
      </c>
      <c r="AB22" s="158" t="s">
        <v>50</v>
      </c>
      <c r="AC22" s="47">
        <v>1</v>
      </c>
      <c r="AD22" s="160" t="s">
        <v>33</v>
      </c>
      <c r="AE22" s="160" t="s">
        <v>49</v>
      </c>
      <c r="AF22" s="160" t="s">
        <v>50</v>
      </c>
      <c r="AG22" s="76"/>
    </row>
    <row r="23" spans="1:239" ht="63" customHeight="1" x14ac:dyDescent="0.25">
      <c r="A23" s="171"/>
      <c r="B23" s="180" t="s">
        <v>237</v>
      </c>
      <c r="C23" s="116" t="s">
        <v>238</v>
      </c>
      <c r="D23" s="174" t="s">
        <v>239</v>
      </c>
      <c r="E23" s="108" t="s">
        <v>52</v>
      </c>
      <c r="F23" s="181"/>
      <c r="G23" s="174" t="s">
        <v>44</v>
      </c>
      <c r="H23" s="175"/>
      <c r="I23" s="176">
        <v>3</v>
      </c>
      <c r="J23" s="176">
        <v>3</v>
      </c>
      <c r="K23" s="176" t="s">
        <v>68</v>
      </c>
      <c r="L23" s="176">
        <v>14</v>
      </c>
      <c r="M23" s="177"/>
      <c r="N23" s="55"/>
      <c r="O23" s="71">
        <v>18</v>
      </c>
      <c r="P23" s="72"/>
      <c r="Q23" s="46">
        <v>1</v>
      </c>
      <c r="R23" s="158" t="s">
        <v>33</v>
      </c>
      <c r="S23" s="158" t="s">
        <v>32</v>
      </c>
      <c r="T23" s="158" t="s">
        <v>34</v>
      </c>
      <c r="U23" s="159">
        <v>1</v>
      </c>
      <c r="V23" s="160" t="s">
        <v>33</v>
      </c>
      <c r="W23" s="160" t="s">
        <v>32</v>
      </c>
      <c r="X23" s="161" t="s">
        <v>34</v>
      </c>
      <c r="Y23" s="46">
        <v>1</v>
      </c>
      <c r="Z23" s="158" t="s">
        <v>33</v>
      </c>
      <c r="AA23" s="158" t="s">
        <v>32</v>
      </c>
      <c r="AB23" s="158" t="s">
        <v>34</v>
      </c>
      <c r="AC23" s="47">
        <v>1</v>
      </c>
      <c r="AD23" s="160" t="s">
        <v>33</v>
      </c>
      <c r="AE23" s="160" t="s">
        <v>32</v>
      </c>
      <c r="AF23" s="160" t="s">
        <v>34</v>
      </c>
      <c r="AG23" s="76"/>
    </row>
    <row r="24" spans="1:239" ht="63" customHeight="1" x14ac:dyDescent="0.25">
      <c r="A24" s="171"/>
      <c r="B24" s="180" t="s">
        <v>240</v>
      </c>
      <c r="C24" s="116" t="s">
        <v>241</v>
      </c>
      <c r="D24" s="174" t="s">
        <v>242</v>
      </c>
      <c r="E24" s="108" t="s">
        <v>52</v>
      </c>
      <c r="F24" s="181"/>
      <c r="G24" s="174" t="s">
        <v>44</v>
      </c>
      <c r="H24" s="175"/>
      <c r="I24" s="176">
        <v>2</v>
      </c>
      <c r="J24" s="176">
        <v>2</v>
      </c>
      <c r="K24" s="176" t="s">
        <v>65</v>
      </c>
      <c r="L24" s="176">
        <v>14</v>
      </c>
      <c r="M24" s="177"/>
      <c r="N24" s="55"/>
      <c r="O24" s="71">
        <v>18</v>
      </c>
      <c r="P24" s="72"/>
      <c r="Q24" s="46">
        <v>1</v>
      </c>
      <c r="R24" s="158" t="s">
        <v>31</v>
      </c>
      <c r="S24" s="158" t="s">
        <v>36</v>
      </c>
      <c r="T24" s="158" t="s">
        <v>34</v>
      </c>
      <c r="U24" s="159">
        <v>1</v>
      </c>
      <c r="V24" s="160" t="s">
        <v>33</v>
      </c>
      <c r="W24" s="160" t="s">
        <v>49</v>
      </c>
      <c r="X24" s="161" t="s">
        <v>67</v>
      </c>
      <c r="Y24" s="46">
        <v>1</v>
      </c>
      <c r="Z24" s="158" t="s">
        <v>33</v>
      </c>
      <c r="AA24" s="158" t="s">
        <v>49</v>
      </c>
      <c r="AB24" s="158" t="s">
        <v>67</v>
      </c>
      <c r="AC24" s="47">
        <v>1</v>
      </c>
      <c r="AD24" s="160" t="s">
        <v>33</v>
      </c>
      <c r="AE24" s="160" t="s">
        <v>49</v>
      </c>
      <c r="AF24" s="160" t="s">
        <v>67</v>
      </c>
      <c r="AG24" s="76"/>
    </row>
    <row r="25" spans="1:239" ht="63" customHeight="1" x14ac:dyDescent="0.25">
      <c r="A25" s="171"/>
      <c r="B25" s="171" t="s">
        <v>243</v>
      </c>
      <c r="C25" s="56" t="s">
        <v>121</v>
      </c>
      <c r="D25" s="172"/>
      <c r="E25" s="81" t="s">
        <v>52</v>
      </c>
      <c r="F25" s="173"/>
      <c r="G25" s="174" t="s">
        <v>44</v>
      </c>
      <c r="H25" s="175"/>
      <c r="I25" s="176">
        <v>2</v>
      </c>
      <c r="J25" s="176">
        <v>2</v>
      </c>
      <c r="K25" s="82" t="s">
        <v>86</v>
      </c>
      <c r="L25" s="176">
        <v>14</v>
      </c>
      <c r="M25" s="177"/>
      <c r="N25" s="55"/>
      <c r="O25" s="71">
        <v>12</v>
      </c>
      <c r="P25" s="72"/>
      <c r="Q25" s="46">
        <v>1</v>
      </c>
      <c r="R25" s="158" t="s">
        <v>31</v>
      </c>
      <c r="S25" s="158" t="s">
        <v>32</v>
      </c>
      <c r="T25" s="158" t="s">
        <v>39</v>
      </c>
      <c r="U25" s="159">
        <v>1</v>
      </c>
      <c r="V25" s="160" t="s">
        <v>33</v>
      </c>
      <c r="W25" s="160" t="s">
        <v>32</v>
      </c>
      <c r="X25" s="161" t="s">
        <v>37</v>
      </c>
      <c r="Y25" s="46">
        <v>1</v>
      </c>
      <c r="Z25" s="158" t="s">
        <v>33</v>
      </c>
      <c r="AA25" s="158" t="s">
        <v>49</v>
      </c>
      <c r="AB25" s="158" t="s">
        <v>50</v>
      </c>
      <c r="AC25" s="47">
        <v>1</v>
      </c>
      <c r="AD25" s="160" t="s">
        <v>33</v>
      </c>
      <c r="AE25" s="160" t="s">
        <v>49</v>
      </c>
      <c r="AF25" s="160" t="s">
        <v>50</v>
      </c>
      <c r="AG25" s="76"/>
    </row>
    <row r="26" spans="1:239" s="2" customFormat="1" ht="27.75" customHeight="1" x14ac:dyDescent="0.3">
      <c r="A26" s="59" t="s">
        <v>244</v>
      </c>
      <c r="B26" s="60" t="s">
        <v>245</v>
      </c>
      <c r="C26" s="61" t="s">
        <v>246</v>
      </c>
      <c r="D26" s="62"/>
      <c r="E26" s="60"/>
      <c r="F26" s="60"/>
      <c r="G26" s="63"/>
      <c r="H26" s="60"/>
      <c r="I26" s="60"/>
      <c r="J26" s="60"/>
      <c r="K26" s="60"/>
      <c r="L26" s="60"/>
      <c r="M26" s="130"/>
      <c r="N26" s="64"/>
      <c r="O26" s="64"/>
      <c r="P26" s="64"/>
      <c r="Q26" s="131"/>
      <c r="R26" s="60"/>
      <c r="S26" s="60"/>
      <c r="T26" s="60"/>
      <c r="U26" s="60"/>
      <c r="V26" s="60"/>
      <c r="W26" s="60"/>
      <c r="X26" s="130"/>
      <c r="Y26" s="131"/>
      <c r="Z26" s="60"/>
      <c r="AA26" s="60"/>
      <c r="AB26" s="60"/>
      <c r="AC26" s="60"/>
      <c r="AD26" s="60"/>
      <c r="AE26" s="60"/>
      <c r="AF26" s="60"/>
      <c r="AG26" s="65"/>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row>
    <row r="27" spans="1:239" s="2" customFormat="1" ht="27.75" customHeight="1" x14ac:dyDescent="0.3">
      <c r="A27" s="59" t="s">
        <v>247</v>
      </c>
      <c r="B27" s="60" t="s">
        <v>248</v>
      </c>
      <c r="C27" s="61" t="s">
        <v>249</v>
      </c>
      <c r="D27" s="62" t="s">
        <v>127</v>
      </c>
      <c r="E27" s="60" t="s">
        <v>25</v>
      </c>
      <c r="F27" s="60"/>
      <c r="G27" s="63"/>
      <c r="H27" s="60"/>
      <c r="I27" s="60">
        <f>+I28+I33+I34+$I6</f>
        <v>30</v>
      </c>
      <c r="J27" s="60">
        <f>+J28+J33+J34+$I6</f>
        <v>30</v>
      </c>
      <c r="K27" s="60"/>
      <c r="L27" s="60"/>
      <c r="M27" s="130"/>
      <c r="N27" s="64"/>
      <c r="O27" s="64"/>
      <c r="P27" s="64"/>
      <c r="Q27" s="131"/>
      <c r="R27" s="60"/>
      <c r="S27" s="60"/>
      <c r="T27" s="60"/>
      <c r="U27" s="60"/>
      <c r="V27" s="60"/>
      <c r="W27" s="60"/>
      <c r="X27" s="130"/>
      <c r="Y27" s="131"/>
      <c r="Z27" s="60"/>
      <c r="AA27" s="60"/>
      <c r="AB27" s="60"/>
      <c r="AC27" s="60"/>
      <c r="AD27" s="60"/>
      <c r="AE27" s="60"/>
      <c r="AF27" s="60"/>
      <c r="AG27" s="65"/>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row>
    <row r="28" spans="1:239" ht="28.5" customHeight="1" x14ac:dyDescent="0.25">
      <c r="A28" s="124" t="s">
        <v>250</v>
      </c>
      <c r="B28" s="124" t="s">
        <v>251</v>
      </c>
      <c r="C28" s="125" t="s">
        <v>128</v>
      </c>
      <c r="D28" s="126"/>
      <c r="E28" s="126" t="s">
        <v>42</v>
      </c>
      <c r="F28" s="126"/>
      <c r="G28" s="127"/>
      <c r="H28" s="119"/>
      <c r="I28" s="120">
        <v>6</v>
      </c>
      <c r="J28" s="119">
        <v>6</v>
      </c>
      <c r="K28" s="120"/>
      <c r="L28" s="119"/>
      <c r="M28" s="145"/>
      <c r="N28" s="146"/>
      <c r="O28" s="147"/>
      <c r="P28" s="147"/>
      <c r="Q28" s="164"/>
      <c r="R28" s="147"/>
      <c r="S28" s="147"/>
      <c r="T28" s="147"/>
      <c r="U28" s="165"/>
      <c r="V28" s="53"/>
      <c r="W28" s="53"/>
      <c r="X28" s="166"/>
      <c r="Y28" s="165"/>
      <c r="Z28" s="53"/>
      <c r="AA28" s="53"/>
      <c r="AB28" s="53"/>
      <c r="AC28" s="79"/>
      <c r="AD28" s="53"/>
      <c r="AE28" s="53"/>
      <c r="AF28" s="53"/>
      <c r="AG28" s="54"/>
    </row>
    <row r="29" spans="1:239" ht="65.25" customHeight="1" x14ac:dyDescent="0.25">
      <c r="A29" s="150"/>
      <c r="B29" s="150" t="s">
        <v>252</v>
      </c>
      <c r="C29" s="77" t="s">
        <v>129</v>
      </c>
      <c r="D29" s="152" t="s">
        <v>130</v>
      </c>
      <c r="E29" s="70" t="s">
        <v>52</v>
      </c>
      <c r="F29" s="153"/>
      <c r="G29" s="152" t="s">
        <v>56</v>
      </c>
      <c r="H29" s="182"/>
      <c r="I29" s="183">
        <v>2</v>
      </c>
      <c r="J29" s="155">
        <v>2</v>
      </c>
      <c r="K29" s="70" t="s">
        <v>131</v>
      </c>
      <c r="L29" s="155">
        <v>15</v>
      </c>
      <c r="M29" s="177"/>
      <c r="N29" s="55"/>
      <c r="O29" s="55">
        <v>24</v>
      </c>
      <c r="P29" s="72"/>
      <c r="Q29" s="46">
        <v>1</v>
      </c>
      <c r="R29" s="158" t="s">
        <v>31</v>
      </c>
      <c r="S29" s="158" t="s">
        <v>32</v>
      </c>
      <c r="T29" s="158" t="s">
        <v>37</v>
      </c>
      <c r="U29" s="159">
        <v>1</v>
      </c>
      <c r="V29" s="160" t="s">
        <v>33</v>
      </c>
      <c r="W29" s="160" t="s">
        <v>32</v>
      </c>
      <c r="X29" s="161" t="s">
        <v>39</v>
      </c>
      <c r="Y29" s="46">
        <v>1</v>
      </c>
      <c r="Z29" s="158" t="s">
        <v>33</v>
      </c>
      <c r="AA29" s="158" t="s">
        <v>32</v>
      </c>
      <c r="AB29" s="158" t="s">
        <v>39</v>
      </c>
      <c r="AC29" s="47">
        <v>1</v>
      </c>
      <c r="AD29" s="160" t="s">
        <v>33</v>
      </c>
      <c r="AE29" s="160" t="s">
        <v>32</v>
      </c>
      <c r="AF29" s="160" t="s">
        <v>39</v>
      </c>
      <c r="AG29" s="184" t="s">
        <v>132</v>
      </c>
    </row>
    <row r="30" spans="1:239" ht="65.25" customHeight="1" x14ac:dyDescent="0.25">
      <c r="A30" s="150"/>
      <c r="B30" s="150" t="s">
        <v>253</v>
      </c>
      <c r="C30" s="77" t="s">
        <v>254</v>
      </c>
      <c r="D30" s="152" t="s">
        <v>133</v>
      </c>
      <c r="E30" s="70" t="s">
        <v>52</v>
      </c>
      <c r="F30" s="153"/>
      <c r="G30" s="152" t="s">
        <v>56</v>
      </c>
      <c r="H30" s="182"/>
      <c r="I30" s="183">
        <v>2</v>
      </c>
      <c r="J30" s="155">
        <v>2</v>
      </c>
      <c r="K30" s="70" t="s">
        <v>131</v>
      </c>
      <c r="L30" s="155">
        <v>15</v>
      </c>
      <c r="M30" s="177"/>
      <c r="N30" s="55"/>
      <c r="O30" s="55">
        <v>24</v>
      </c>
      <c r="P30" s="72"/>
      <c r="Q30" s="46">
        <v>1</v>
      </c>
      <c r="R30" s="158" t="s">
        <v>31</v>
      </c>
      <c r="S30" s="158" t="s">
        <v>32</v>
      </c>
      <c r="T30" s="158" t="s">
        <v>37</v>
      </c>
      <c r="U30" s="159">
        <v>1</v>
      </c>
      <c r="V30" s="160" t="s">
        <v>33</v>
      </c>
      <c r="W30" s="160" t="s">
        <v>32</v>
      </c>
      <c r="X30" s="161" t="s">
        <v>39</v>
      </c>
      <c r="Y30" s="46">
        <v>1</v>
      </c>
      <c r="Z30" s="158" t="s">
        <v>33</v>
      </c>
      <c r="AA30" s="158" t="s">
        <v>32</v>
      </c>
      <c r="AB30" s="158" t="s">
        <v>39</v>
      </c>
      <c r="AC30" s="47">
        <v>1</v>
      </c>
      <c r="AD30" s="160" t="s">
        <v>33</v>
      </c>
      <c r="AE30" s="160" t="s">
        <v>32</v>
      </c>
      <c r="AF30" s="160" t="s">
        <v>39</v>
      </c>
      <c r="AG30" s="184" t="s">
        <v>134</v>
      </c>
    </row>
    <row r="31" spans="1:239" ht="66" customHeight="1" x14ac:dyDescent="0.25">
      <c r="A31" s="150"/>
      <c r="B31" s="150" t="s">
        <v>255</v>
      </c>
      <c r="C31" s="77" t="s">
        <v>135</v>
      </c>
      <c r="D31" s="152" t="s">
        <v>136</v>
      </c>
      <c r="E31" s="70" t="s">
        <v>52</v>
      </c>
      <c r="F31" s="153"/>
      <c r="G31" s="152" t="s">
        <v>56</v>
      </c>
      <c r="H31" s="182"/>
      <c r="I31" s="183">
        <v>2</v>
      </c>
      <c r="J31" s="155">
        <v>2</v>
      </c>
      <c r="K31" s="155" t="s">
        <v>131</v>
      </c>
      <c r="L31" s="155">
        <v>15</v>
      </c>
      <c r="M31" s="177"/>
      <c r="N31" s="55"/>
      <c r="O31" s="71">
        <v>18</v>
      </c>
      <c r="P31" s="72"/>
      <c r="Q31" s="46">
        <v>1</v>
      </c>
      <c r="R31" s="158" t="s">
        <v>33</v>
      </c>
      <c r="S31" s="158" t="s">
        <v>49</v>
      </c>
      <c r="T31" s="158" t="s">
        <v>67</v>
      </c>
      <c r="U31" s="159">
        <v>1</v>
      </c>
      <c r="V31" s="160" t="s">
        <v>33</v>
      </c>
      <c r="W31" s="160" t="s">
        <v>49</v>
      </c>
      <c r="X31" s="161" t="s">
        <v>67</v>
      </c>
      <c r="Y31" s="46">
        <v>1</v>
      </c>
      <c r="Z31" s="158" t="s">
        <v>33</v>
      </c>
      <c r="AA31" s="158" t="s">
        <v>49</v>
      </c>
      <c r="AB31" s="158" t="s">
        <v>67</v>
      </c>
      <c r="AC31" s="47">
        <v>1</v>
      </c>
      <c r="AD31" s="160" t="s">
        <v>33</v>
      </c>
      <c r="AE31" s="160" t="s">
        <v>49</v>
      </c>
      <c r="AF31" s="160" t="s">
        <v>67</v>
      </c>
      <c r="AG31" s="184" t="s">
        <v>137</v>
      </c>
    </row>
    <row r="32" spans="1:239" ht="19.5" customHeight="1" x14ac:dyDescent="0.25">
      <c r="A32" s="124"/>
      <c r="B32" s="124"/>
      <c r="C32" s="125" t="s">
        <v>107</v>
      </c>
      <c r="D32" s="126"/>
      <c r="E32" s="126"/>
      <c r="F32" s="126"/>
      <c r="G32" s="127"/>
      <c r="H32" s="119"/>
      <c r="I32" s="120"/>
      <c r="J32" s="119"/>
      <c r="K32" s="120"/>
      <c r="L32" s="119"/>
      <c r="M32" s="145"/>
      <c r="N32" s="146"/>
      <c r="O32" s="147"/>
      <c r="P32" s="147"/>
      <c r="Q32" s="164"/>
      <c r="R32" s="147"/>
      <c r="S32" s="147"/>
      <c r="T32" s="147"/>
      <c r="U32" s="165"/>
      <c r="V32" s="53"/>
      <c r="W32" s="53"/>
      <c r="X32" s="166"/>
      <c r="Y32" s="165"/>
      <c r="Z32" s="53"/>
      <c r="AA32" s="53"/>
      <c r="AB32" s="53"/>
      <c r="AC32" s="79"/>
      <c r="AD32" s="53"/>
      <c r="AE32" s="53"/>
      <c r="AF32" s="53"/>
      <c r="AG32" s="185"/>
    </row>
    <row r="33" spans="1:239" ht="65.25" customHeight="1" x14ac:dyDescent="0.25">
      <c r="A33" s="150"/>
      <c r="B33" s="150" t="s">
        <v>138</v>
      </c>
      <c r="C33" s="77" t="s">
        <v>139</v>
      </c>
      <c r="D33" s="152" t="s">
        <v>140</v>
      </c>
      <c r="E33" s="70" t="s">
        <v>52</v>
      </c>
      <c r="F33" s="153"/>
      <c r="G33" s="152" t="s">
        <v>56</v>
      </c>
      <c r="H33" s="182"/>
      <c r="I33" s="183">
        <v>3</v>
      </c>
      <c r="J33" s="90">
        <v>3</v>
      </c>
      <c r="K33" s="70" t="s">
        <v>141</v>
      </c>
      <c r="L33" s="90">
        <v>15</v>
      </c>
      <c r="M33" s="117"/>
      <c r="N33" s="83"/>
      <c r="O33" s="84">
        <v>18</v>
      </c>
      <c r="P33" s="83"/>
      <c r="Q33" s="46">
        <v>1</v>
      </c>
      <c r="R33" s="158" t="s">
        <v>31</v>
      </c>
      <c r="S33" s="158" t="s">
        <v>32</v>
      </c>
      <c r="T33" s="158" t="s">
        <v>34</v>
      </c>
      <c r="U33" s="159">
        <v>1</v>
      </c>
      <c r="V33" s="160" t="s">
        <v>33</v>
      </c>
      <c r="W33" s="160" t="s">
        <v>32</v>
      </c>
      <c r="X33" s="161" t="s">
        <v>37</v>
      </c>
      <c r="Y33" s="46">
        <v>1</v>
      </c>
      <c r="Z33" s="158" t="s">
        <v>33</v>
      </c>
      <c r="AA33" s="158" t="s">
        <v>32</v>
      </c>
      <c r="AB33" s="158" t="s">
        <v>37</v>
      </c>
      <c r="AC33" s="47">
        <v>1</v>
      </c>
      <c r="AD33" s="160" t="s">
        <v>33</v>
      </c>
      <c r="AE33" s="160" t="s">
        <v>32</v>
      </c>
      <c r="AF33" s="160" t="s">
        <v>37</v>
      </c>
      <c r="AG33" s="184" t="s">
        <v>142</v>
      </c>
    </row>
    <row r="34" spans="1:239" ht="28.5" customHeight="1" x14ac:dyDescent="0.25">
      <c r="A34" s="124" t="s">
        <v>256</v>
      </c>
      <c r="B34" s="124" t="s">
        <v>257</v>
      </c>
      <c r="C34" s="125" t="s">
        <v>143</v>
      </c>
      <c r="D34" s="126"/>
      <c r="E34" s="126" t="s">
        <v>42</v>
      </c>
      <c r="F34" s="126"/>
      <c r="G34" s="127"/>
      <c r="H34" s="119"/>
      <c r="I34" s="120">
        <v>4</v>
      </c>
      <c r="J34" s="119">
        <v>4</v>
      </c>
      <c r="K34" s="120"/>
      <c r="L34" s="119"/>
      <c r="M34" s="145"/>
      <c r="N34" s="146"/>
      <c r="O34" s="147"/>
      <c r="P34" s="147"/>
      <c r="Q34" s="164"/>
      <c r="R34" s="147"/>
      <c r="S34" s="147"/>
      <c r="T34" s="147"/>
      <c r="U34" s="165"/>
      <c r="V34" s="53"/>
      <c r="W34" s="53"/>
      <c r="X34" s="166"/>
      <c r="Y34" s="165"/>
      <c r="Z34" s="53"/>
      <c r="AA34" s="53"/>
      <c r="AB34" s="53"/>
      <c r="AC34" s="79"/>
      <c r="AD34" s="53"/>
      <c r="AE34" s="53"/>
      <c r="AF34" s="53"/>
      <c r="AG34" s="85"/>
    </row>
    <row r="35" spans="1:239" ht="65.25" customHeight="1" x14ac:dyDescent="0.25">
      <c r="A35" s="150"/>
      <c r="B35" s="150" t="s">
        <v>258</v>
      </c>
      <c r="C35" s="77" t="s">
        <v>144</v>
      </c>
      <c r="D35" s="152"/>
      <c r="E35" s="70" t="s">
        <v>52</v>
      </c>
      <c r="F35" s="153"/>
      <c r="G35" s="152" t="s">
        <v>56</v>
      </c>
      <c r="H35" s="182"/>
      <c r="I35" s="183">
        <v>2</v>
      </c>
      <c r="J35" s="155">
        <v>2</v>
      </c>
      <c r="K35" s="70" t="s">
        <v>131</v>
      </c>
      <c r="L35" s="155">
        <v>15</v>
      </c>
      <c r="M35" s="157"/>
      <c r="N35" s="55"/>
      <c r="O35" s="55">
        <v>12</v>
      </c>
      <c r="P35" s="72"/>
      <c r="Q35" s="46">
        <v>1</v>
      </c>
      <c r="R35" s="158" t="s">
        <v>31</v>
      </c>
      <c r="S35" s="158" t="s">
        <v>32</v>
      </c>
      <c r="T35" s="158" t="s">
        <v>39</v>
      </c>
      <c r="U35" s="159">
        <v>1</v>
      </c>
      <c r="V35" s="160" t="s">
        <v>33</v>
      </c>
      <c r="W35" s="160" t="s">
        <v>32</v>
      </c>
      <c r="X35" s="161" t="s">
        <v>39</v>
      </c>
      <c r="Y35" s="46">
        <v>1</v>
      </c>
      <c r="Z35" s="158" t="s">
        <v>33</v>
      </c>
      <c r="AA35" s="158" t="s">
        <v>32</v>
      </c>
      <c r="AB35" s="158" t="s">
        <v>39</v>
      </c>
      <c r="AC35" s="47">
        <v>1</v>
      </c>
      <c r="AD35" s="160" t="s">
        <v>33</v>
      </c>
      <c r="AE35" s="160" t="s">
        <v>32</v>
      </c>
      <c r="AF35" s="160" t="s">
        <v>39</v>
      </c>
      <c r="AG35" s="184" t="s">
        <v>145</v>
      </c>
    </row>
    <row r="36" spans="1:239" ht="65.25" customHeight="1" x14ac:dyDescent="0.25">
      <c r="A36" s="150"/>
      <c r="B36" s="150" t="s">
        <v>259</v>
      </c>
      <c r="C36" s="77" t="s">
        <v>146</v>
      </c>
      <c r="D36" s="152"/>
      <c r="E36" s="70" t="s">
        <v>52</v>
      </c>
      <c r="F36" s="153"/>
      <c r="G36" s="152" t="s">
        <v>56</v>
      </c>
      <c r="H36" s="182"/>
      <c r="I36" s="183">
        <v>2</v>
      </c>
      <c r="J36" s="155">
        <v>2</v>
      </c>
      <c r="K36" s="70" t="s">
        <v>131</v>
      </c>
      <c r="L36" s="155">
        <v>15</v>
      </c>
      <c r="M36" s="157"/>
      <c r="N36" s="55"/>
      <c r="O36" s="71">
        <v>15</v>
      </c>
      <c r="P36" s="72"/>
      <c r="Q36" s="46">
        <v>1</v>
      </c>
      <c r="R36" s="158" t="s">
        <v>31</v>
      </c>
      <c r="S36" s="158" t="s">
        <v>32</v>
      </c>
      <c r="T36" s="158" t="s">
        <v>34</v>
      </c>
      <c r="U36" s="159">
        <v>1</v>
      </c>
      <c r="V36" s="160" t="s">
        <v>33</v>
      </c>
      <c r="W36" s="160" t="s">
        <v>32</v>
      </c>
      <c r="X36" s="161" t="s">
        <v>39</v>
      </c>
      <c r="Y36" s="46">
        <v>1</v>
      </c>
      <c r="Z36" s="158" t="s">
        <v>33</v>
      </c>
      <c r="AA36" s="158" t="s">
        <v>32</v>
      </c>
      <c r="AB36" s="158" t="s">
        <v>39</v>
      </c>
      <c r="AC36" s="47">
        <v>1</v>
      </c>
      <c r="AD36" s="160" t="s">
        <v>33</v>
      </c>
      <c r="AE36" s="160" t="s">
        <v>32</v>
      </c>
      <c r="AF36" s="160" t="s">
        <v>39</v>
      </c>
      <c r="AG36" s="184" t="s">
        <v>147</v>
      </c>
    </row>
    <row r="37" spans="1:239" s="2" customFormat="1" ht="23.25" customHeight="1" x14ac:dyDescent="0.3">
      <c r="A37" s="59"/>
      <c r="B37" s="60"/>
      <c r="C37" s="61" t="s">
        <v>260</v>
      </c>
      <c r="D37" s="62"/>
      <c r="E37" s="60"/>
      <c r="F37" s="60"/>
      <c r="G37" s="63"/>
      <c r="H37" s="60"/>
      <c r="I37" s="60"/>
      <c r="J37" s="60"/>
      <c r="K37" s="60"/>
      <c r="L37" s="60"/>
      <c r="M37" s="130"/>
      <c r="N37" s="64"/>
      <c r="O37" s="64"/>
      <c r="P37" s="64"/>
      <c r="Q37" s="131"/>
      <c r="R37" s="60"/>
      <c r="S37" s="60"/>
      <c r="T37" s="60"/>
      <c r="U37" s="60"/>
      <c r="V37" s="60"/>
      <c r="W37" s="60"/>
      <c r="X37" s="130"/>
      <c r="Y37" s="131"/>
      <c r="Z37" s="60"/>
      <c r="AA37" s="60"/>
      <c r="AB37" s="60"/>
      <c r="AC37" s="60"/>
      <c r="AD37" s="60"/>
      <c r="AE37" s="60"/>
      <c r="AF37" s="60"/>
      <c r="AG37" s="65"/>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row>
    <row r="38" spans="1:239" ht="20.25" customHeight="1" x14ac:dyDescent="0.25">
      <c r="A38" s="49"/>
      <c r="B38" s="49"/>
      <c r="C38" s="50" t="s">
        <v>26</v>
      </c>
      <c r="D38" s="66"/>
      <c r="E38" s="67"/>
      <c r="F38" s="67"/>
      <c r="G38" s="67"/>
      <c r="H38" s="51"/>
      <c r="I38" s="51">
        <f>+I39+I46+I49</f>
        <v>17</v>
      </c>
      <c r="J38" s="51">
        <f>+J39+J46+J49</f>
        <v>17</v>
      </c>
      <c r="K38" s="51"/>
      <c r="L38" s="51"/>
      <c r="M38" s="118"/>
      <c r="N38" s="51"/>
      <c r="O38" s="51"/>
      <c r="P38" s="51"/>
      <c r="Q38" s="132"/>
      <c r="R38" s="51"/>
      <c r="S38" s="51"/>
      <c r="T38" s="51"/>
      <c r="U38" s="68"/>
      <c r="V38" s="51"/>
      <c r="W38" s="51"/>
      <c r="X38" s="118"/>
      <c r="Y38" s="132"/>
      <c r="Z38" s="51"/>
      <c r="AA38" s="51"/>
      <c r="AB38" s="51"/>
      <c r="AC38" s="68"/>
      <c r="AD38" s="51"/>
      <c r="AE38" s="51"/>
      <c r="AF38" s="51"/>
      <c r="AG38" s="51"/>
    </row>
    <row r="39" spans="1:239" ht="21" customHeight="1" x14ac:dyDescent="0.25">
      <c r="A39" s="133"/>
      <c r="B39" s="134"/>
      <c r="C39" s="69" t="s">
        <v>201</v>
      </c>
      <c r="D39" s="135"/>
      <c r="E39" s="121"/>
      <c r="F39" s="136"/>
      <c r="G39" s="137"/>
      <c r="H39" s="138"/>
      <c r="I39" s="136">
        <f>+I40+I43+I45</f>
        <v>9</v>
      </c>
      <c r="J39" s="136">
        <f>+J40+J43+J45</f>
        <v>9</v>
      </c>
      <c r="K39" s="136"/>
      <c r="L39" s="136"/>
      <c r="M39" s="139"/>
      <c r="N39" s="140"/>
      <c r="O39" s="140"/>
      <c r="P39" s="140"/>
      <c r="Q39" s="168"/>
      <c r="R39" s="169"/>
      <c r="S39" s="169"/>
      <c r="T39" s="169"/>
      <c r="U39" s="170"/>
      <c r="V39" s="169"/>
      <c r="W39" s="169"/>
      <c r="X39" s="169"/>
      <c r="Y39" s="168"/>
      <c r="Z39" s="169"/>
      <c r="AA39" s="169"/>
      <c r="AB39" s="169"/>
      <c r="AC39" s="170"/>
      <c r="AD39" s="169"/>
      <c r="AE39" s="169"/>
      <c r="AF39" s="169"/>
      <c r="AG39" s="80"/>
    </row>
    <row r="40" spans="1:239" ht="28.5" customHeight="1" x14ac:dyDescent="0.25">
      <c r="A40" s="124" t="s">
        <v>261</v>
      </c>
      <c r="B40" s="124" t="s">
        <v>262</v>
      </c>
      <c r="C40" s="125" t="s">
        <v>100</v>
      </c>
      <c r="D40" s="126"/>
      <c r="E40" s="126" t="s">
        <v>42</v>
      </c>
      <c r="F40" s="126"/>
      <c r="G40" s="127"/>
      <c r="H40" s="119"/>
      <c r="I40" s="120">
        <f>+I41+I42</f>
        <v>4</v>
      </c>
      <c r="J40" s="120">
        <f>+J41+J42</f>
        <v>4</v>
      </c>
      <c r="K40" s="120"/>
      <c r="L40" s="119"/>
      <c r="M40" s="145"/>
      <c r="N40" s="146"/>
      <c r="O40" s="147"/>
      <c r="P40" s="147"/>
      <c r="Q40" s="164"/>
      <c r="R40" s="147"/>
      <c r="S40" s="147"/>
      <c r="T40" s="147"/>
      <c r="U40" s="165"/>
      <c r="V40" s="53"/>
      <c r="W40" s="53"/>
      <c r="X40" s="166"/>
      <c r="Y40" s="165"/>
      <c r="Z40" s="53"/>
      <c r="AA40" s="53"/>
      <c r="AB40" s="53"/>
      <c r="AC40" s="79"/>
      <c r="AD40" s="53"/>
      <c r="AE40" s="53"/>
      <c r="AF40" s="53"/>
      <c r="AG40" s="54"/>
    </row>
    <row r="41" spans="1:239" ht="32.25" customHeight="1" x14ac:dyDescent="0.25">
      <c r="A41" s="186"/>
      <c r="B41" s="187" t="s">
        <v>263</v>
      </c>
      <c r="C41" s="188" t="s">
        <v>101</v>
      </c>
      <c r="D41" s="70" t="s">
        <v>264</v>
      </c>
      <c r="E41" s="70" t="s">
        <v>162</v>
      </c>
      <c r="F41" s="189"/>
      <c r="G41" s="152" t="s">
        <v>56</v>
      </c>
      <c r="H41" s="154"/>
      <c r="I41" s="155">
        <v>2</v>
      </c>
      <c r="J41" s="155">
        <v>2</v>
      </c>
      <c r="K41" s="70" t="s">
        <v>265</v>
      </c>
      <c r="L41" s="155">
        <v>11</v>
      </c>
      <c r="M41" s="157"/>
      <c r="N41" s="55"/>
      <c r="O41" s="71">
        <v>18</v>
      </c>
      <c r="P41" s="72"/>
      <c r="Q41" s="190">
        <v>1</v>
      </c>
      <c r="R41" s="158" t="s">
        <v>31</v>
      </c>
      <c r="S41" s="191" t="s">
        <v>32</v>
      </c>
      <c r="T41" s="191" t="s">
        <v>34</v>
      </c>
      <c r="U41" s="159">
        <v>1</v>
      </c>
      <c r="V41" s="160" t="s">
        <v>33</v>
      </c>
      <c r="W41" s="160" t="s">
        <v>32</v>
      </c>
      <c r="X41" s="192" t="s">
        <v>266</v>
      </c>
      <c r="Y41" s="190">
        <v>1</v>
      </c>
      <c r="Z41" s="767" t="s">
        <v>1874</v>
      </c>
      <c r="AA41" s="191" t="s">
        <v>32</v>
      </c>
      <c r="AB41" s="768" t="s">
        <v>34</v>
      </c>
      <c r="AC41" s="193">
        <v>1</v>
      </c>
      <c r="AD41" s="160" t="s">
        <v>33</v>
      </c>
      <c r="AE41" s="160" t="s">
        <v>32</v>
      </c>
      <c r="AF41" s="192" t="s">
        <v>266</v>
      </c>
      <c r="AG41" s="76"/>
    </row>
    <row r="42" spans="1:239" ht="70.5" customHeight="1" x14ac:dyDescent="0.25">
      <c r="A42" s="194"/>
      <c r="B42" s="187" t="s">
        <v>267</v>
      </c>
      <c r="C42" s="188" t="s">
        <v>268</v>
      </c>
      <c r="D42" s="70" t="s">
        <v>269</v>
      </c>
      <c r="E42" s="70" t="s">
        <v>162</v>
      </c>
      <c r="F42" s="189"/>
      <c r="G42" s="152" t="s">
        <v>56</v>
      </c>
      <c r="H42" s="154"/>
      <c r="I42" s="155">
        <v>2</v>
      </c>
      <c r="J42" s="155">
        <v>2</v>
      </c>
      <c r="K42" s="70" t="s">
        <v>270</v>
      </c>
      <c r="L42" s="155">
        <v>11</v>
      </c>
      <c r="M42" s="157"/>
      <c r="N42" s="55"/>
      <c r="O42" s="71">
        <v>18</v>
      </c>
      <c r="P42" s="72"/>
      <c r="Q42" s="190">
        <v>1</v>
      </c>
      <c r="R42" s="158" t="s">
        <v>31</v>
      </c>
      <c r="S42" s="191" t="s">
        <v>32</v>
      </c>
      <c r="T42" s="191" t="s">
        <v>34</v>
      </c>
      <c r="U42" s="159">
        <v>1</v>
      </c>
      <c r="V42" s="160" t="s">
        <v>33</v>
      </c>
      <c r="W42" s="160" t="s">
        <v>32</v>
      </c>
      <c r="X42" s="192" t="s">
        <v>266</v>
      </c>
      <c r="Y42" s="190">
        <v>1</v>
      </c>
      <c r="Z42" s="767" t="s">
        <v>1874</v>
      </c>
      <c r="AA42" s="191" t="s">
        <v>32</v>
      </c>
      <c r="AB42" s="768" t="s">
        <v>34</v>
      </c>
      <c r="AC42" s="193">
        <v>1</v>
      </c>
      <c r="AD42" s="160" t="s">
        <v>33</v>
      </c>
      <c r="AE42" s="160" t="s">
        <v>32</v>
      </c>
      <c r="AF42" s="192" t="s">
        <v>266</v>
      </c>
      <c r="AG42" s="76"/>
    </row>
    <row r="43" spans="1:239" ht="63" customHeight="1" x14ac:dyDescent="0.25">
      <c r="A43" s="194"/>
      <c r="B43" s="195" t="s">
        <v>271</v>
      </c>
      <c r="C43" s="196" t="s">
        <v>272</v>
      </c>
      <c r="D43" s="70" t="s">
        <v>273</v>
      </c>
      <c r="E43" s="70" t="s">
        <v>162</v>
      </c>
      <c r="F43" s="189"/>
      <c r="G43" s="152" t="s">
        <v>44</v>
      </c>
      <c r="H43" s="154"/>
      <c r="I43" s="155">
        <v>2</v>
      </c>
      <c r="J43" s="155">
        <v>2</v>
      </c>
      <c r="K43" s="197" t="s">
        <v>75</v>
      </c>
      <c r="L43" s="155">
        <v>11</v>
      </c>
      <c r="M43" s="157" t="s">
        <v>27</v>
      </c>
      <c r="N43" s="55" t="s">
        <v>27</v>
      </c>
      <c r="O43" s="71" t="s">
        <v>27</v>
      </c>
      <c r="P43" s="72">
        <v>15</v>
      </c>
      <c r="Q43" s="190" t="s">
        <v>79</v>
      </c>
      <c r="R43" s="158" t="s">
        <v>31</v>
      </c>
      <c r="S43" s="158" t="s">
        <v>36</v>
      </c>
      <c r="T43" s="158" t="s">
        <v>48</v>
      </c>
      <c r="U43" s="159">
        <v>1</v>
      </c>
      <c r="V43" s="160" t="s">
        <v>33</v>
      </c>
      <c r="W43" s="160" t="s">
        <v>49</v>
      </c>
      <c r="X43" s="161" t="s">
        <v>50</v>
      </c>
      <c r="Y43" s="190">
        <v>1</v>
      </c>
      <c r="Z43" s="158" t="s">
        <v>33</v>
      </c>
      <c r="AA43" s="158" t="s">
        <v>49</v>
      </c>
      <c r="AB43" s="158" t="s">
        <v>50</v>
      </c>
      <c r="AC43" s="193">
        <v>1</v>
      </c>
      <c r="AD43" s="160" t="s">
        <v>33</v>
      </c>
      <c r="AE43" s="160" t="s">
        <v>49</v>
      </c>
      <c r="AF43" s="160" t="s">
        <v>50</v>
      </c>
      <c r="AG43" s="76"/>
    </row>
    <row r="44" spans="1:239" ht="19.5" customHeight="1" x14ac:dyDescent="0.25">
      <c r="A44" s="198"/>
      <c r="B44" s="198"/>
      <c r="C44" s="199" t="s">
        <v>274</v>
      </c>
      <c r="D44" s="200"/>
      <c r="E44" s="200"/>
      <c r="F44" s="200"/>
      <c r="G44" s="201"/>
      <c r="H44" s="119"/>
      <c r="I44" s="120"/>
      <c r="J44" s="119"/>
      <c r="K44" s="120"/>
      <c r="L44" s="119"/>
      <c r="M44" s="145"/>
      <c r="N44" s="146"/>
      <c r="O44" s="147"/>
      <c r="P44" s="147"/>
      <c r="Q44" s="164"/>
      <c r="R44" s="147"/>
      <c r="S44" s="147"/>
      <c r="T44" s="147"/>
      <c r="U44" s="165"/>
      <c r="V44" s="53"/>
      <c r="W44" s="53"/>
      <c r="X44" s="166"/>
      <c r="Y44" s="165"/>
      <c r="Z44" s="53"/>
      <c r="AA44" s="53"/>
      <c r="AB44" s="53"/>
      <c r="AC44" s="79"/>
      <c r="AD44" s="53"/>
      <c r="AE44" s="53"/>
      <c r="AF44" s="53"/>
      <c r="AG44" s="54"/>
    </row>
    <row r="45" spans="1:239" ht="63" customHeight="1" x14ac:dyDescent="0.25">
      <c r="A45" s="202"/>
      <c r="B45" s="203" t="s">
        <v>275</v>
      </c>
      <c r="C45" s="204" t="s">
        <v>276</v>
      </c>
      <c r="D45" s="81" t="s">
        <v>277</v>
      </c>
      <c r="E45" s="81" t="s">
        <v>162</v>
      </c>
      <c r="F45" s="205"/>
      <c r="G45" s="174" t="s">
        <v>44</v>
      </c>
      <c r="H45" s="175"/>
      <c r="I45" s="176">
        <v>3</v>
      </c>
      <c r="J45" s="176">
        <v>3</v>
      </c>
      <c r="K45" s="82" t="s">
        <v>81</v>
      </c>
      <c r="L45" s="176">
        <v>11</v>
      </c>
      <c r="M45" s="177" t="s">
        <v>27</v>
      </c>
      <c r="N45" s="55">
        <v>0</v>
      </c>
      <c r="O45" s="71">
        <v>18</v>
      </c>
      <c r="P45" s="72" t="s">
        <v>27</v>
      </c>
      <c r="Q45" s="190">
        <f>IF(Q11="","",Q11)</f>
        <v>1</v>
      </c>
      <c r="R45" s="158" t="str">
        <f>IF(R11="","",R11)</f>
        <v>CC</v>
      </c>
      <c r="S45" s="158" t="str">
        <f>IF(S11="","",S11)</f>
        <v>écrit</v>
      </c>
      <c r="T45" s="158" t="str">
        <f>IF(T11="","",T11)</f>
        <v>1h30</v>
      </c>
      <c r="U45" s="159">
        <v>1</v>
      </c>
      <c r="V45" s="160" t="s">
        <v>33</v>
      </c>
      <c r="W45" s="160" t="s">
        <v>32</v>
      </c>
      <c r="X45" s="161" t="s">
        <v>34</v>
      </c>
      <c r="Y45" s="190">
        <v>1</v>
      </c>
      <c r="Z45" s="158" t="s">
        <v>33</v>
      </c>
      <c r="AA45" s="158" t="s">
        <v>32</v>
      </c>
      <c r="AB45" s="158" t="s">
        <v>34</v>
      </c>
      <c r="AC45" s="193">
        <v>1</v>
      </c>
      <c r="AD45" s="160" t="s">
        <v>33</v>
      </c>
      <c r="AE45" s="160" t="s">
        <v>32</v>
      </c>
      <c r="AF45" s="160" t="s">
        <v>34</v>
      </c>
      <c r="AG45" s="76"/>
    </row>
    <row r="46" spans="1:239" ht="28.5" customHeight="1" x14ac:dyDescent="0.25">
      <c r="A46" s="198" t="s">
        <v>278</v>
      </c>
      <c r="B46" s="198" t="s">
        <v>279</v>
      </c>
      <c r="C46" s="199" t="s">
        <v>102</v>
      </c>
      <c r="D46" s="200"/>
      <c r="E46" s="200" t="s">
        <v>42</v>
      </c>
      <c r="F46" s="200"/>
      <c r="G46" s="201"/>
      <c r="H46" s="119"/>
      <c r="I46" s="120">
        <v>6</v>
      </c>
      <c r="J46" s="119">
        <v>6</v>
      </c>
      <c r="K46" s="120"/>
      <c r="L46" s="119"/>
      <c r="M46" s="145"/>
      <c r="N46" s="146"/>
      <c r="O46" s="147"/>
      <c r="P46" s="147"/>
      <c r="Q46" s="164"/>
      <c r="R46" s="147"/>
      <c r="S46" s="147"/>
      <c r="T46" s="147"/>
      <c r="U46" s="165"/>
      <c r="V46" s="53"/>
      <c r="W46" s="53"/>
      <c r="X46" s="166"/>
      <c r="Y46" s="165"/>
      <c r="Z46" s="53"/>
      <c r="AA46" s="53"/>
      <c r="AB46" s="53"/>
      <c r="AC46" s="79"/>
      <c r="AD46" s="53"/>
      <c r="AE46" s="53"/>
      <c r="AF46" s="53"/>
      <c r="AG46" s="54"/>
    </row>
    <row r="47" spans="1:239" ht="59.25" customHeight="1" x14ac:dyDescent="0.25">
      <c r="A47" s="194"/>
      <c r="B47" s="195" t="s">
        <v>280</v>
      </c>
      <c r="C47" s="196" t="s">
        <v>103</v>
      </c>
      <c r="D47" s="70" t="s">
        <v>281</v>
      </c>
      <c r="E47" s="70" t="s">
        <v>162</v>
      </c>
      <c r="F47" s="206"/>
      <c r="G47" s="152" t="s">
        <v>56</v>
      </c>
      <c r="H47" s="154"/>
      <c r="I47" s="155">
        <v>3</v>
      </c>
      <c r="J47" s="155">
        <v>3</v>
      </c>
      <c r="K47" s="70" t="s">
        <v>92</v>
      </c>
      <c r="L47" s="155" t="s">
        <v>104</v>
      </c>
      <c r="M47" s="177"/>
      <c r="N47" s="55">
        <v>18</v>
      </c>
      <c r="O47" s="71">
        <v>12</v>
      </c>
      <c r="P47" s="72"/>
      <c r="Q47" s="190">
        <v>1</v>
      </c>
      <c r="R47" s="74" t="s">
        <v>31</v>
      </c>
      <c r="S47" s="158" t="s">
        <v>32</v>
      </c>
      <c r="T47" s="158" t="s">
        <v>39</v>
      </c>
      <c r="U47" s="159">
        <v>1</v>
      </c>
      <c r="V47" s="160" t="s">
        <v>33</v>
      </c>
      <c r="W47" s="160" t="s">
        <v>32</v>
      </c>
      <c r="X47" s="161" t="s">
        <v>39</v>
      </c>
      <c r="Y47" s="190">
        <v>1</v>
      </c>
      <c r="Z47" s="158" t="s">
        <v>33</v>
      </c>
      <c r="AA47" s="158" t="s">
        <v>32</v>
      </c>
      <c r="AB47" s="158" t="s">
        <v>39</v>
      </c>
      <c r="AC47" s="193">
        <v>1</v>
      </c>
      <c r="AD47" s="160" t="s">
        <v>33</v>
      </c>
      <c r="AE47" s="160" t="s">
        <v>32</v>
      </c>
      <c r="AF47" s="160" t="s">
        <v>39</v>
      </c>
      <c r="AG47" s="76"/>
    </row>
    <row r="48" spans="1:239" ht="59.25" customHeight="1" x14ac:dyDescent="0.25">
      <c r="A48" s="194"/>
      <c r="B48" s="195" t="s">
        <v>282</v>
      </c>
      <c r="C48" s="196" t="s">
        <v>105</v>
      </c>
      <c r="D48" s="70"/>
      <c r="E48" s="70" t="s">
        <v>162</v>
      </c>
      <c r="F48" s="189"/>
      <c r="G48" s="152" t="s">
        <v>56</v>
      </c>
      <c r="H48" s="154"/>
      <c r="I48" s="155">
        <v>3</v>
      </c>
      <c r="J48" s="155">
        <v>3</v>
      </c>
      <c r="K48" s="70" t="s">
        <v>92</v>
      </c>
      <c r="L48" s="155" t="s">
        <v>106</v>
      </c>
      <c r="M48" s="177"/>
      <c r="N48" s="55">
        <v>12</v>
      </c>
      <c r="O48" s="71">
        <v>12</v>
      </c>
      <c r="P48" s="72"/>
      <c r="Q48" s="190">
        <v>1</v>
      </c>
      <c r="R48" s="74" t="s">
        <v>31</v>
      </c>
      <c r="S48" s="158" t="s">
        <v>32</v>
      </c>
      <c r="T48" s="158" t="s">
        <v>39</v>
      </c>
      <c r="U48" s="159">
        <v>1</v>
      </c>
      <c r="V48" s="160" t="s">
        <v>33</v>
      </c>
      <c r="W48" s="160" t="s">
        <v>32</v>
      </c>
      <c r="X48" s="161" t="s">
        <v>39</v>
      </c>
      <c r="Y48" s="190">
        <v>1</v>
      </c>
      <c r="Z48" s="158" t="s">
        <v>33</v>
      </c>
      <c r="AA48" s="158" t="s">
        <v>32</v>
      </c>
      <c r="AB48" s="158" t="s">
        <v>39</v>
      </c>
      <c r="AC48" s="193">
        <v>1</v>
      </c>
      <c r="AD48" s="160" t="s">
        <v>33</v>
      </c>
      <c r="AE48" s="160" t="s">
        <v>32</v>
      </c>
      <c r="AF48" s="160" t="s">
        <v>39</v>
      </c>
      <c r="AG48" s="76"/>
    </row>
    <row r="49" spans="1:239" ht="72.75" customHeight="1" x14ac:dyDescent="0.25">
      <c r="A49" s="207"/>
      <c r="B49" s="208" t="s">
        <v>283</v>
      </c>
      <c r="C49" s="188" t="s">
        <v>98</v>
      </c>
      <c r="D49" s="86"/>
      <c r="E49" s="87" t="s">
        <v>162</v>
      </c>
      <c r="F49" s="209"/>
      <c r="G49" s="108" t="s">
        <v>56</v>
      </c>
      <c r="H49" s="92"/>
      <c r="I49" s="55">
        <v>2</v>
      </c>
      <c r="J49" s="55">
        <v>2</v>
      </c>
      <c r="K49" s="55" t="s">
        <v>99</v>
      </c>
      <c r="L49" s="88" t="s">
        <v>74</v>
      </c>
      <c r="M49" s="89"/>
      <c r="N49" s="55">
        <v>12</v>
      </c>
      <c r="O49" s="71">
        <v>18</v>
      </c>
      <c r="P49" s="72"/>
      <c r="Q49" s="210">
        <v>1</v>
      </c>
      <c r="R49" s="74" t="s">
        <v>31</v>
      </c>
      <c r="S49" s="74" t="s">
        <v>32</v>
      </c>
      <c r="T49" s="74"/>
      <c r="U49" s="78">
        <v>1</v>
      </c>
      <c r="V49" s="112" t="s">
        <v>33</v>
      </c>
      <c r="W49" s="112" t="s">
        <v>32</v>
      </c>
      <c r="X49" s="211" t="s">
        <v>37</v>
      </c>
      <c r="Y49" s="210">
        <v>1</v>
      </c>
      <c r="Z49" s="74" t="s">
        <v>33</v>
      </c>
      <c r="AA49" s="74" t="s">
        <v>32</v>
      </c>
      <c r="AB49" s="74" t="s">
        <v>37</v>
      </c>
      <c r="AC49" s="75">
        <v>1</v>
      </c>
      <c r="AD49" s="112" t="s">
        <v>33</v>
      </c>
      <c r="AE49" s="112" t="s">
        <v>32</v>
      </c>
      <c r="AF49" s="112" t="s">
        <v>37</v>
      </c>
      <c r="AG49" s="184"/>
    </row>
    <row r="50" spans="1:239" ht="21" customHeight="1" x14ac:dyDescent="0.25">
      <c r="A50" s="133"/>
      <c r="B50" s="134"/>
      <c r="C50" s="69" t="s">
        <v>220</v>
      </c>
      <c r="D50" s="135"/>
      <c r="E50" s="121"/>
      <c r="F50" s="136"/>
      <c r="G50" s="137"/>
      <c r="H50" s="138"/>
      <c r="I50" s="136"/>
      <c r="J50" s="136"/>
      <c r="K50" s="136"/>
      <c r="L50" s="136"/>
      <c r="M50" s="139"/>
      <c r="N50" s="140"/>
      <c r="O50" s="140"/>
      <c r="P50" s="140"/>
      <c r="Q50" s="168"/>
      <c r="R50" s="169"/>
      <c r="S50" s="169"/>
      <c r="T50" s="169"/>
      <c r="U50" s="170"/>
      <c r="V50" s="169"/>
      <c r="W50" s="169"/>
      <c r="X50" s="169"/>
      <c r="Y50" s="168"/>
      <c r="Z50" s="169"/>
      <c r="AA50" s="169"/>
      <c r="AB50" s="169"/>
      <c r="AC50" s="170"/>
      <c r="AD50" s="169"/>
      <c r="AE50" s="169"/>
      <c r="AF50" s="169"/>
      <c r="AG50" s="212"/>
    </row>
    <row r="51" spans="1:239" s="2" customFormat="1" ht="23.25" customHeight="1" x14ac:dyDescent="0.3">
      <c r="A51" s="59" t="s">
        <v>284</v>
      </c>
      <c r="B51" s="60" t="s">
        <v>285</v>
      </c>
      <c r="C51" s="61" t="s">
        <v>286</v>
      </c>
      <c r="D51" s="62"/>
      <c r="E51" s="60" t="s">
        <v>25</v>
      </c>
      <c r="F51" s="60"/>
      <c r="G51" s="63"/>
      <c r="H51" s="60"/>
      <c r="I51" s="60">
        <f>+I52+I55+I59+$I38</f>
        <v>30</v>
      </c>
      <c r="J51" s="60">
        <f>+J52+J55+J59+$I38</f>
        <v>30</v>
      </c>
      <c r="K51" s="60"/>
      <c r="L51" s="60"/>
      <c r="M51" s="130"/>
      <c r="N51" s="64"/>
      <c r="O51" s="64"/>
      <c r="P51" s="64"/>
      <c r="Q51" s="213"/>
      <c r="R51" s="60"/>
      <c r="S51" s="60"/>
      <c r="T51" s="60"/>
      <c r="U51" s="60"/>
      <c r="V51" s="60"/>
      <c r="W51" s="60"/>
      <c r="X51" s="130"/>
      <c r="Y51" s="213"/>
      <c r="Z51" s="214"/>
      <c r="AA51" s="214"/>
      <c r="AB51" s="214"/>
      <c r="AC51" s="214"/>
      <c r="AD51" s="214"/>
      <c r="AE51" s="214"/>
      <c r="AF51" s="214"/>
      <c r="AG51" s="215"/>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row>
    <row r="52" spans="1:239" ht="28.5" customHeight="1" x14ac:dyDescent="0.25">
      <c r="A52" s="198" t="s">
        <v>287</v>
      </c>
      <c r="B52" s="198" t="s">
        <v>288</v>
      </c>
      <c r="C52" s="199" t="s">
        <v>108</v>
      </c>
      <c r="D52" s="200"/>
      <c r="E52" s="200" t="s">
        <v>42</v>
      </c>
      <c r="F52" s="200"/>
      <c r="G52" s="201"/>
      <c r="H52" s="119"/>
      <c r="I52" s="120">
        <v>6</v>
      </c>
      <c r="J52" s="119">
        <v>6</v>
      </c>
      <c r="K52" s="120"/>
      <c r="L52" s="119"/>
      <c r="M52" s="145"/>
      <c r="N52" s="146"/>
      <c r="O52" s="147"/>
      <c r="P52" s="147"/>
      <c r="Q52" s="164"/>
      <c r="R52" s="147"/>
      <c r="S52" s="147"/>
      <c r="T52" s="147"/>
      <c r="U52" s="216"/>
      <c r="V52" s="53"/>
      <c r="W52" s="53"/>
      <c r="X52" s="166"/>
      <c r="Y52" s="216"/>
      <c r="Z52" s="53"/>
      <c r="AA52" s="53"/>
      <c r="AB52" s="53"/>
      <c r="AC52" s="79"/>
      <c r="AD52" s="53"/>
      <c r="AE52" s="53"/>
      <c r="AF52" s="53"/>
      <c r="AG52" s="54"/>
    </row>
    <row r="53" spans="1:239" ht="61.5" customHeight="1" x14ac:dyDescent="0.25">
      <c r="A53" s="202"/>
      <c r="B53" s="187" t="s">
        <v>289</v>
      </c>
      <c r="C53" s="188" t="s">
        <v>85</v>
      </c>
      <c r="D53" s="70" t="s">
        <v>290</v>
      </c>
      <c r="E53" s="70" t="s">
        <v>52</v>
      </c>
      <c r="F53" s="189"/>
      <c r="G53" s="152" t="s">
        <v>56</v>
      </c>
      <c r="H53" s="154"/>
      <c r="I53" s="155">
        <v>3</v>
      </c>
      <c r="J53" s="155">
        <v>3</v>
      </c>
      <c r="K53" s="70" t="s">
        <v>61</v>
      </c>
      <c r="L53" s="176">
        <v>14</v>
      </c>
      <c r="M53" s="177"/>
      <c r="N53" s="55"/>
      <c r="O53" s="71">
        <v>18</v>
      </c>
      <c r="P53" s="72"/>
      <c r="Q53" s="217">
        <v>1</v>
      </c>
      <c r="R53" s="158" t="s">
        <v>31</v>
      </c>
      <c r="S53" s="158" t="s">
        <v>32</v>
      </c>
      <c r="T53" s="158"/>
      <c r="U53" s="159">
        <v>1</v>
      </c>
      <c r="V53" s="160" t="s">
        <v>33</v>
      </c>
      <c r="W53" s="160" t="s">
        <v>32</v>
      </c>
      <c r="X53" s="161" t="s">
        <v>39</v>
      </c>
      <c r="Y53" s="190">
        <v>1</v>
      </c>
      <c r="Z53" s="158" t="s">
        <v>33</v>
      </c>
      <c r="AA53" s="158" t="s">
        <v>32</v>
      </c>
      <c r="AB53" s="74" t="s">
        <v>39</v>
      </c>
      <c r="AC53" s="193">
        <v>1</v>
      </c>
      <c r="AD53" s="160" t="s">
        <v>33</v>
      </c>
      <c r="AE53" s="112" t="s">
        <v>32</v>
      </c>
      <c r="AF53" s="112" t="s">
        <v>39</v>
      </c>
      <c r="AG53" s="76"/>
    </row>
    <row r="54" spans="1:239" ht="61.5" customHeight="1" x14ac:dyDescent="0.25">
      <c r="A54" s="202"/>
      <c r="B54" s="187" t="s">
        <v>291</v>
      </c>
      <c r="C54" s="188" t="s">
        <v>109</v>
      </c>
      <c r="D54" s="87" t="s">
        <v>292</v>
      </c>
      <c r="E54" s="87" t="s">
        <v>52</v>
      </c>
      <c r="F54" s="218"/>
      <c r="G54" s="174" t="s">
        <v>56</v>
      </c>
      <c r="H54" s="175"/>
      <c r="I54" s="176">
        <v>3</v>
      </c>
      <c r="J54" s="176">
        <v>3</v>
      </c>
      <c r="K54" s="108" t="s">
        <v>63</v>
      </c>
      <c r="L54" s="176">
        <v>14</v>
      </c>
      <c r="M54" s="177"/>
      <c r="N54" s="55"/>
      <c r="O54" s="71">
        <v>18</v>
      </c>
      <c r="P54" s="72"/>
      <c r="Q54" s="190">
        <v>1</v>
      </c>
      <c r="R54" s="158" t="s">
        <v>31</v>
      </c>
      <c r="S54" s="158" t="s">
        <v>32</v>
      </c>
      <c r="T54" s="158" t="s">
        <v>39</v>
      </c>
      <c r="U54" s="159">
        <v>1</v>
      </c>
      <c r="V54" s="160" t="s">
        <v>33</v>
      </c>
      <c r="W54" s="160" t="s">
        <v>32</v>
      </c>
      <c r="X54" s="161" t="s">
        <v>34</v>
      </c>
      <c r="Y54" s="190">
        <v>1</v>
      </c>
      <c r="Z54" s="158" t="s">
        <v>33</v>
      </c>
      <c r="AA54" s="158" t="s">
        <v>32</v>
      </c>
      <c r="AB54" s="158" t="s">
        <v>34</v>
      </c>
      <c r="AC54" s="193">
        <v>1</v>
      </c>
      <c r="AD54" s="160" t="s">
        <v>33</v>
      </c>
      <c r="AE54" s="160" t="s">
        <v>32</v>
      </c>
      <c r="AF54" s="160" t="s">
        <v>34</v>
      </c>
      <c r="AG54" s="76"/>
    </row>
    <row r="55" spans="1:239" ht="28.5" customHeight="1" x14ac:dyDescent="0.25">
      <c r="A55" s="198" t="s">
        <v>293</v>
      </c>
      <c r="B55" s="198" t="s">
        <v>294</v>
      </c>
      <c r="C55" s="199" t="s">
        <v>110</v>
      </c>
      <c r="D55" s="200"/>
      <c r="E55" s="200" t="s">
        <v>42</v>
      </c>
      <c r="F55" s="200"/>
      <c r="G55" s="201"/>
      <c r="H55" s="119"/>
      <c r="I55" s="120">
        <f>+I56+I57</f>
        <v>5</v>
      </c>
      <c r="J55" s="120">
        <f>+J56+J57</f>
        <v>5</v>
      </c>
      <c r="K55" s="120"/>
      <c r="L55" s="119"/>
      <c r="M55" s="145"/>
      <c r="N55" s="146"/>
      <c r="O55" s="147"/>
      <c r="P55" s="147"/>
      <c r="Q55" s="164"/>
      <c r="R55" s="147"/>
      <c r="S55" s="147"/>
      <c r="T55" s="147"/>
      <c r="U55" s="216"/>
      <c r="V55" s="53"/>
      <c r="W55" s="53"/>
      <c r="X55" s="166"/>
      <c r="Y55" s="216"/>
      <c r="Z55" s="53"/>
      <c r="AA55" s="53"/>
      <c r="AB55" s="53"/>
      <c r="AC55" s="79"/>
      <c r="AD55" s="53"/>
      <c r="AE55" s="53"/>
      <c r="AF55" s="53"/>
      <c r="AG55" s="54"/>
    </row>
    <row r="56" spans="1:239" ht="73.5" customHeight="1" x14ac:dyDescent="0.25">
      <c r="A56" s="202"/>
      <c r="B56" s="187" t="s">
        <v>295</v>
      </c>
      <c r="C56" s="91" t="s">
        <v>78</v>
      </c>
      <c r="D56" s="91"/>
      <c r="E56" s="87" t="s">
        <v>52</v>
      </c>
      <c r="F56" s="219"/>
      <c r="G56" s="174" t="s">
        <v>44</v>
      </c>
      <c r="H56" s="175"/>
      <c r="I56" s="176">
        <v>2</v>
      </c>
      <c r="J56" s="176">
        <v>2</v>
      </c>
      <c r="K56" s="176" t="s">
        <v>59</v>
      </c>
      <c r="L56" s="176">
        <v>14</v>
      </c>
      <c r="M56" s="177" t="s">
        <v>27</v>
      </c>
      <c r="N56" s="55" t="s">
        <v>27</v>
      </c>
      <c r="O56" s="71" t="s">
        <v>27</v>
      </c>
      <c r="P56" s="72">
        <v>15</v>
      </c>
      <c r="Q56" s="190">
        <v>1</v>
      </c>
      <c r="R56" s="158" t="s">
        <v>31</v>
      </c>
      <c r="S56" s="158" t="s">
        <v>49</v>
      </c>
      <c r="T56" s="158" t="s">
        <v>27</v>
      </c>
      <c r="U56" s="159">
        <v>1</v>
      </c>
      <c r="V56" s="160" t="s">
        <v>33</v>
      </c>
      <c r="W56" s="160" t="s">
        <v>49</v>
      </c>
      <c r="X56" s="161" t="s">
        <v>50</v>
      </c>
      <c r="Y56" s="190">
        <v>1</v>
      </c>
      <c r="Z56" s="158" t="s">
        <v>33</v>
      </c>
      <c r="AA56" s="158" t="s">
        <v>49</v>
      </c>
      <c r="AB56" s="158" t="s">
        <v>50</v>
      </c>
      <c r="AC56" s="193">
        <v>1</v>
      </c>
      <c r="AD56" s="160" t="s">
        <v>33</v>
      </c>
      <c r="AE56" s="160" t="s">
        <v>49</v>
      </c>
      <c r="AF56" s="160" t="s">
        <v>50</v>
      </c>
      <c r="AG56" s="76"/>
    </row>
    <row r="57" spans="1:239" ht="55.5" customHeight="1" x14ac:dyDescent="0.25">
      <c r="A57" s="202"/>
      <c r="B57" s="187" t="s">
        <v>296</v>
      </c>
      <c r="C57" s="188" t="s">
        <v>111</v>
      </c>
      <c r="D57" s="87" t="s">
        <v>297</v>
      </c>
      <c r="E57" s="87" t="s">
        <v>52</v>
      </c>
      <c r="F57" s="218"/>
      <c r="G57" s="174" t="s">
        <v>56</v>
      </c>
      <c r="H57" s="175"/>
      <c r="I57" s="176">
        <v>3</v>
      </c>
      <c r="J57" s="176">
        <v>3</v>
      </c>
      <c r="K57" s="108" t="s">
        <v>65</v>
      </c>
      <c r="L57" s="176">
        <v>14</v>
      </c>
      <c r="M57" s="177"/>
      <c r="N57" s="55"/>
      <c r="O57" s="71">
        <v>18</v>
      </c>
      <c r="P57" s="72"/>
      <c r="Q57" s="190">
        <v>1</v>
      </c>
      <c r="R57" s="158" t="s">
        <v>31</v>
      </c>
      <c r="S57" s="158" t="s">
        <v>32</v>
      </c>
      <c r="T57" s="158" t="s">
        <v>39</v>
      </c>
      <c r="U57" s="159">
        <v>1</v>
      </c>
      <c r="V57" s="160" t="s">
        <v>33</v>
      </c>
      <c r="W57" s="160" t="s">
        <v>32</v>
      </c>
      <c r="X57" s="161" t="s">
        <v>34</v>
      </c>
      <c r="Y57" s="190">
        <v>1</v>
      </c>
      <c r="Z57" s="158" t="s">
        <v>33</v>
      </c>
      <c r="AA57" s="158" t="s">
        <v>32</v>
      </c>
      <c r="AB57" s="158" t="s">
        <v>34</v>
      </c>
      <c r="AC57" s="193">
        <v>1</v>
      </c>
      <c r="AD57" s="160" t="s">
        <v>33</v>
      </c>
      <c r="AE57" s="160" t="s">
        <v>32</v>
      </c>
      <c r="AF57" s="160" t="s">
        <v>34</v>
      </c>
      <c r="AG57" s="76"/>
    </row>
    <row r="58" spans="1:239" ht="19.5" customHeight="1" x14ac:dyDescent="0.25">
      <c r="A58" s="198"/>
      <c r="B58" s="198"/>
      <c r="C58" s="199" t="s">
        <v>107</v>
      </c>
      <c r="D58" s="200"/>
      <c r="E58" s="200"/>
      <c r="F58" s="200"/>
      <c r="G58" s="201"/>
      <c r="H58" s="119"/>
      <c r="I58" s="120"/>
      <c r="J58" s="119"/>
      <c r="K58" s="120"/>
      <c r="L58" s="119"/>
      <c r="M58" s="145"/>
      <c r="N58" s="146"/>
      <c r="O58" s="147"/>
      <c r="P58" s="147"/>
      <c r="Q58" s="164"/>
      <c r="R58" s="147"/>
      <c r="S58" s="147"/>
      <c r="T58" s="147"/>
      <c r="U58" s="216"/>
      <c r="V58" s="53"/>
      <c r="W58" s="53"/>
      <c r="X58" s="166"/>
      <c r="Y58" s="216"/>
      <c r="Z58" s="53"/>
      <c r="AA58" s="53"/>
      <c r="AB58" s="53"/>
      <c r="AC58" s="79"/>
      <c r="AD58" s="53"/>
      <c r="AE58" s="53"/>
      <c r="AF58" s="53"/>
      <c r="AG58" s="54"/>
    </row>
    <row r="59" spans="1:239" ht="74.25" customHeight="1" x14ac:dyDescent="0.25">
      <c r="A59" s="150"/>
      <c r="B59" s="187" t="s">
        <v>298</v>
      </c>
      <c r="C59" s="188" t="s">
        <v>77</v>
      </c>
      <c r="D59" s="152" t="s">
        <v>299</v>
      </c>
      <c r="E59" s="70" t="s">
        <v>52</v>
      </c>
      <c r="F59" s="153"/>
      <c r="G59" s="152" t="s">
        <v>44</v>
      </c>
      <c r="H59" s="154"/>
      <c r="I59" s="155">
        <v>2</v>
      </c>
      <c r="J59" s="155">
        <v>2</v>
      </c>
      <c r="K59" s="155" t="s">
        <v>65</v>
      </c>
      <c r="L59" s="155">
        <v>14</v>
      </c>
      <c r="M59" s="157" t="s">
        <v>27</v>
      </c>
      <c r="N59" s="90" t="s">
        <v>27</v>
      </c>
      <c r="O59" s="90">
        <v>18</v>
      </c>
      <c r="P59" s="220" t="s">
        <v>27</v>
      </c>
      <c r="Q59" s="190">
        <v>1</v>
      </c>
      <c r="R59" s="158" t="s">
        <v>31</v>
      </c>
      <c r="S59" s="158" t="s">
        <v>36</v>
      </c>
      <c r="T59" s="158" t="s">
        <v>34</v>
      </c>
      <c r="U59" s="159">
        <v>1</v>
      </c>
      <c r="V59" s="160" t="s">
        <v>33</v>
      </c>
      <c r="W59" s="160" t="s">
        <v>49</v>
      </c>
      <c r="X59" s="161" t="s">
        <v>67</v>
      </c>
      <c r="Y59" s="190">
        <v>1</v>
      </c>
      <c r="Z59" s="158" t="s">
        <v>33</v>
      </c>
      <c r="AA59" s="158" t="s">
        <v>49</v>
      </c>
      <c r="AB59" s="158" t="s">
        <v>67</v>
      </c>
      <c r="AC59" s="193">
        <v>1</v>
      </c>
      <c r="AD59" s="160" t="s">
        <v>33</v>
      </c>
      <c r="AE59" s="160" t="s">
        <v>49</v>
      </c>
      <c r="AF59" s="160" t="s">
        <v>67</v>
      </c>
      <c r="AG59" s="76"/>
    </row>
    <row r="60" spans="1:239" s="2" customFormat="1" ht="23.25" customHeight="1" x14ac:dyDescent="0.3">
      <c r="A60" s="59" t="s">
        <v>300</v>
      </c>
      <c r="B60" s="60" t="s">
        <v>301</v>
      </c>
      <c r="C60" s="61" t="s">
        <v>302</v>
      </c>
      <c r="D60" s="62"/>
      <c r="E60" s="60" t="s">
        <v>25</v>
      </c>
      <c r="F60" s="60"/>
      <c r="G60" s="63"/>
      <c r="H60" s="60"/>
      <c r="I60" s="60">
        <f>+I61+I66+I68+I$38</f>
        <v>30</v>
      </c>
      <c r="J60" s="60">
        <f>+J61+J66+J68+J$38</f>
        <v>30</v>
      </c>
      <c r="K60" s="60"/>
      <c r="L60" s="60"/>
      <c r="M60" s="130"/>
      <c r="N60" s="64"/>
      <c r="O60" s="64"/>
      <c r="P60" s="64"/>
      <c r="Q60" s="213"/>
      <c r="R60" s="60"/>
      <c r="S60" s="60"/>
      <c r="T60" s="60"/>
      <c r="U60" s="60"/>
      <c r="V60" s="60"/>
      <c r="W60" s="60"/>
      <c r="X60" s="130"/>
      <c r="Y60" s="213"/>
      <c r="Z60" s="214"/>
      <c r="AA60" s="214"/>
      <c r="AB60" s="214"/>
      <c r="AC60" s="214"/>
      <c r="AD60" s="214"/>
      <c r="AE60" s="214"/>
      <c r="AF60" s="214"/>
      <c r="AG60" s="215"/>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row>
    <row r="61" spans="1:239" ht="28.5" customHeight="1" x14ac:dyDescent="0.25">
      <c r="A61" s="198" t="s">
        <v>303</v>
      </c>
      <c r="B61" s="198" t="s">
        <v>304</v>
      </c>
      <c r="C61" s="199" t="s">
        <v>151</v>
      </c>
      <c r="D61" s="200"/>
      <c r="E61" s="200" t="s">
        <v>42</v>
      </c>
      <c r="F61" s="200"/>
      <c r="G61" s="201"/>
      <c r="H61" s="119"/>
      <c r="I61" s="120">
        <f>+I62+I63+I64</f>
        <v>9</v>
      </c>
      <c r="J61" s="120">
        <f>+J62+J63+J64</f>
        <v>9</v>
      </c>
      <c r="K61" s="120"/>
      <c r="L61" s="119"/>
      <c r="M61" s="145"/>
      <c r="N61" s="146"/>
      <c r="O61" s="147"/>
      <c r="P61" s="147"/>
      <c r="Q61" s="164"/>
      <c r="R61" s="147"/>
      <c r="S61" s="147"/>
      <c r="T61" s="147"/>
      <c r="U61" s="216"/>
      <c r="V61" s="53"/>
      <c r="W61" s="53"/>
      <c r="X61" s="166"/>
      <c r="Y61" s="216"/>
      <c r="Z61" s="53"/>
      <c r="AA61" s="53"/>
      <c r="AB61" s="53"/>
      <c r="AC61" s="79"/>
      <c r="AD61" s="53"/>
      <c r="AE61" s="53"/>
      <c r="AF61" s="53"/>
      <c r="AG61" s="54"/>
    </row>
    <row r="62" spans="1:239" ht="60" customHeight="1" x14ac:dyDescent="0.25">
      <c r="A62" s="194"/>
      <c r="B62" s="221" t="s">
        <v>305</v>
      </c>
      <c r="C62" s="188" t="s">
        <v>152</v>
      </c>
      <c r="D62" s="70" t="s">
        <v>153</v>
      </c>
      <c r="E62" s="70" t="s">
        <v>52</v>
      </c>
      <c r="F62" s="189"/>
      <c r="G62" s="152" t="s">
        <v>56</v>
      </c>
      <c r="H62" s="222"/>
      <c r="I62" s="187">
        <v>3</v>
      </c>
      <c r="J62" s="187">
        <v>3</v>
      </c>
      <c r="K62" s="187" t="s">
        <v>131</v>
      </c>
      <c r="L62" s="187">
        <v>15</v>
      </c>
      <c r="M62" s="223"/>
      <c r="N62" s="187"/>
      <c r="O62" s="187">
        <v>18</v>
      </c>
      <c r="P62" s="220"/>
      <c r="Q62" s="190">
        <v>1</v>
      </c>
      <c r="R62" s="158" t="s">
        <v>31</v>
      </c>
      <c r="S62" s="158" t="s">
        <v>32</v>
      </c>
      <c r="T62" s="158" t="s">
        <v>34</v>
      </c>
      <c r="U62" s="159">
        <v>1</v>
      </c>
      <c r="V62" s="160" t="s">
        <v>33</v>
      </c>
      <c r="W62" s="160" t="s">
        <v>32</v>
      </c>
      <c r="X62" s="161" t="s">
        <v>39</v>
      </c>
      <c r="Y62" s="190">
        <v>1</v>
      </c>
      <c r="Z62" s="158" t="s">
        <v>33</v>
      </c>
      <c r="AA62" s="158" t="s">
        <v>32</v>
      </c>
      <c r="AB62" s="158" t="s">
        <v>39</v>
      </c>
      <c r="AC62" s="193">
        <v>1</v>
      </c>
      <c r="AD62" s="160" t="s">
        <v>33</v>
      </c>
      <c r="AE62" s="160" t="s">
        <v>32</v>
      </c>
      <c r="AF62" s="160" t="s">
        <v>39</v>
      </c>
      <c r="AG62" s="184" t="s">
        <v>132</v>
      </c>
    </row>
    <row r="63" spans="1:239" ht="60" customHeight="1" x14ac:dyDescent="0.25">
      <c r="A63" s="194"/>
      <c r="B63" s="221" t="s">
        <v>306</v>
      </c>
      <c r="C63" s="188" t="s">
        <v>307</v>
      </c>
      <c r="D63" s="70" t="s">
        <v>154</v>
      </c>
      <c r="E63" s="70" t="s">
        <v>52</v>
      </c>
      <c r="F63" s="189"/>
      <c r="G63" s="152" t="s">
        <v>56</v>
      </c>
      <c r="H63" s="222"/>
      <c r="I63" s="187">
        <v>3</v>
      </c>
      <c r="J63" s="187">
        <v>3</v>
      </c>
      <c r="K63" s="187" t="s">
        <v>131</v>
      </c>
      <c r="L63" s="187">
        <v>15</v>
      </c>
      <c r="M63" s="223"/>
      <c r="N63" s="187"/>
      <c r="O63" s="187">
        <v>18</v>
      </c>
      <c r="P63" s="220"/>
      <c r="Q63" s="190">
        <v>1</v>
      </c>
      <c r="R63" s="158" t="s">
        <v>31</v>
      </c>
      <c r="S63" s="158" t="s">
        <v>32</v>
      </c>
      <c r="T63" s="158" t="s">
        <v>34</v>
      </c>
      <c r="U63" s="159">
        <v>1</v>
      </c>
      <c r="V63" s="160" t="s">
        <v>33</v>
      </c>
      <c r="W63" s="160" t="s">
        <v>32</v>
      </c>
      <c r="X63" s="161" t="s">
        <v>39</v>
      </c>
      <c r="Y63" s="190">
        <v>1</v>
      </c>
      <c r="Z63" s="158" t="s">
        <v>33</v>
      </c>
      <c r="AA63" s="158" t="s">
        <v>32</v>
      </c>
      <c r="AB63" s="158" t="s">
        <v>39</v>
      </c>
      <c r="AC63" s="193">
        <v>1</v>
      </c>
      <c r="AD63" s="160" t="s">
        <v>33</v>
      </c>
      <c r="AE63" s="160" t="s">
        <v>32</v>
      </c>
      <c r="AF63" s="160" t="s">
        <v>39</v>
      </c>
      <c r="AG63" s="184" t="s">
        <v>134</v>
      </c>
    </row>
    <row r="64" spans="1:239" ht="60" customHeight="1" x14ac:dyDescent="0.25">
      <c r="A64" s="194"/>
      <c r="B64" s="221" t="s">
        <v>308</v>
      </c>
      <c r="C64" s="188" t="s">
        <v>155</v>
      </c>
      <c r="D64" s="70"/>
      <c r="E64" s="70" t="s">
        <v>52</v>
      </c>
      <c r="F64" s="189"/>
      <c r="G64" s="152" t="s">
        <v>56</v>
      </c>
      <c r="H64" s="222"/>
      <c r="I64" s="203">
        <v>3</v>
      </c>
      <c r="J64" s="203">
        <v>3</v>
      </c>
      <c r="K64" s="203" t="s">
        <v>131</v>
      </c>
      <c r="L64" s="203">
        <v>15</v>
      </c>
      <c r="M64" s="223"/>
      <c r="N64" s="203"/>
      <c r="O64" s="203">
        <v>18</v>
      </c>
      <c r="P64" s="220"/>
      <c r="Q64" s="190">
        <v>1</v>
      </c>
      <c r="R64" s="158" t="s">
        <v>31</v>
      </c>
      <c r="S64" s="158" t="s">
        <v>32</v>
      </c>
      <c r="T64" s="158" t="s">
        <v>34</v>
      </c>
      <c r="U64" s="159">
        <v>1</v>
      </c>
      <c r="V64" s="160" t="s">
        <v>33</v>
      </c>
      <c r="W64" s="160" t="s">
        <v>32</v>
      </c>
      <c r="X64" s="161" t="s">
        <v>39</v>
      </c>
      <c r="Y64" s="190">
        <v>1</v>
      </c>
      <c r="Z64" s="158" t="s">
        <v>33</v>
      </c>
      <c r="AA64" s="158" t="s">
        <v>32</v>
      </c>
      <c r="AB64" s="158" t="s">
        <v>39</v>
      </c>
      <c r="AC64" s="193">
        <v>1</v>
      </c>
      <c r="AD64" s="160" t="s">
        <v>33</v>
      </c>
      <c r="AE64" s="160" t="s">
        <v>32</v>
      </c>
      <c r="AF64" s="160" t="s">
        <v>39</v>
      </c>
      <c r="AG64" s="184" t="s">
        <v>156</v>
      </c>
    </row>
    <row r="65" spans="1:239" ht="19.5" customHeight="1" x14ac:dyDescent="0.25">
      <c r="A65" s="124"/>
      <c r="B65" s="124"/>
      <c r="C65" s="125" t="s">
        <v>150</v>
      </c>
      <c r="D65" s="126"/>
      <c r="E65" s="126"/>
      <c r="F65" s="126"/>
      <c r="G65" s="127"/>
      <c r="H65" s="119"/>
      <c r="I65" s="120"/>
      <c r="J65" s="119"/>
      <c r="K65" s="120"/>
      <c r="L65" s="119"/>
      <c r="M65" s="145"/>
      <c r="N65" s="146"/>
      <c r="O65" s="147"/>
      <c r="P65" s="147"/>
      <c r="Q65" s="164"/>
      <c r="R65" s="147"/>
      <c r="S65" s="147"/>
      <c r="T65" s="147"/>
      <c r="U65" s="216"/>
      <c r="V65" s="53"/>
      <c r="W65" s="53"/>
      <c r="X65" s="166"/>
      <c r="Y65" s="216"/>
      <c r="Z65" s="53"/>
      <c r="AA65" s="53"/>
      <c r="AB65" s="53"/>
      <c r="AC65" s="79"/>
      <c r="AD65" s="53"/>
      <c r="AE65" s="53"/>
      <c r="AF65" s="53"/>
      <c r="AG65" s="224"/>
    </row>
    <row r="66" spans="1:239" ht="74.25" customHeight="1" x14ac:dyDescent="0.25">
      <c r="A66" s="202"/>
      <c r="B66" s="187" t="s">
        <v>309</v>
      </c>
      <c r="C66" s="91" t="s">
        <v>157</v>
      </c>
      <c r="D66" s="91" t="s">
        <v>158</v>
      </c>
      <c r="E66" s="87" t="s">
        <v>52</v>
      </c>
      <c r="F66" s="219"/>
      <c r="G66" s="174" t="s">
        <v>56</v>
      </c>
      <c r="H66" s="225"/>
      <c r="I66" s="226">
        <v>2</v>
      </c>
      <c r="J66" s="226">
        <v>2</v>
      </c>
      <c r="K66" s="227" t="s">
        <v>131</v>
      </c>
      <c r="L66" s="226">
        <v>15</v>
      </c>
      <c r="M66" s="228"/>
      <c r="N66" s="226"/>
      <c r="O66" s="226">
        <v>18</v>
      </c>
      <c r="P66" s="229"/>
      <c r="Q66" s="190">
        <v>1</v>
      </c>
      <c r="R66" s="158" t="s">
        <v>33</v>
      </c>
      <c r="S66" s="158" t="s">
        <v>49</v>
      </c>
      <c r="T66" s="158" t="s">
        <v>67</v>
      </c>
      <c r="U66" s="159">
        <v>1</v>
      </c>
      <c r="V66" s="160" t="s">
        <v>33</v>
      </c>
      <c r="W66" s="160" t="s">
        <v>49</v>
      </c>
      <c r="X66" s="161" t="s">
        <v>67</v>
      </c>
      <c r="Y66" s="190">
        <v>1</v>
      </c>
      <c r="Z66" s="158" t="s">
        <v>33</v>
      </c>
      <c r="AA66" s="158" t="s">
        <v>49</v>
      </c>
      <c r="AB66" s="158" t="s">
        <v>67</v>
      </c>
      <c r="AC66" s="193">
        <v>1</v>
      </c>
      <c r="AD66" s="160" t="s">
        <v>33</v>
      </c>
      <c r="AE66" s="160" t="s">
        <v>49</v>
      </c>
      <c r="AF66" s="160" t="s">
        <v>67</v>
      </c>
      <c r="AG66" s="184" t="s">
        <v>159</v>
      </c>
    </row>
    <row r="67" spans="1:239" ht="19.5" customHeight="1" x14ac:dyDescent="0.25">
      <c r="A67" s="124"/>
      <c r="B67" s="124"/>
      <c r="C67" s="125" t="s">
        <v>107</v>
      </c>
      <c r="D67" s="126"/>
      <c r="E67" s="126"/>
      <c r="F67" s="126"/>
      <c r="G67" s="127"/>
      <c r="H67" s="119"/>
      <c r="I67" s="120"/>
      <c r="J67" s="119"/>
      <c r="K67" s="120"/>
      <c r="L67" s="119"/>
      <c r="M67" s="145"/>
      <c r="N67" s="146"/>
      <c r="O67" s="147"/>
      <c r="P67" s="147"/>
      <c r="Q67" s="164"/>
      <c r="R67" s="147"/>
      <c r="S67" s="147"/>
      <c r="T67" s="147"/>
      <c r="U67" s="216"/>
      <c r="V67" s="53"/>
      <c r="W67" s="53"/>
      <c r="X67" s="166"/>
      <c r="Y67" s="216"/>
      <c r="Z67" s="53"/>
      <c r="AA67" s="53"/>
      <c r="AB67" s="53"/>
      <c r="AC67" s="79"/>
      <c r="AD67" s="53"/>
      <c r="AE67" s="53"/>
      <c r="AF67" s="53"/>
      <c r="AG67" s="230"/>
    </row>
    <row r="68" spans="1:239" ht="65.25" customHeight="1" x14ac:dyDescent="0.25">
      <c r="A68" s="150"/>
      <c r="B68" s="221" t="s">
        <v>310</v>
      </c>
      <c r="C68" s="188" t="s">
        <v>160</v>
      </c>
      <c r="D68" s="152" t="s">
        <v>161</v>
      </c>
      <c r="E68" s="70" t="s">
        <v>52</v>
      </c>
      <c r="F68" s="153"/>
      <c r="G68" s="152" t="s">
        <v>56</v>
      </c>
      <c r="H68" s="182"/>
      <c r="I68" s="183">
        <v>2</v>
      </c>
      <c r="J68" s="90">
        <v>2</v>
      </c>
      <c r="K68" s="70" t="s">
        <v>141</v>
      </c>
      <c r="L68" s="90">
        <v>15</v>
      </c>
      <c r="M68" s="231"/>
      <c r="N68" s="220"/>
      <c r="O68" s="232">
        <v>18</v>
      </c>
      <c r="P68" s="220"/>
      <c r="Q68" s="190">
        <v>1</v>
      </c>
      <c r="R68" s="158" t="s">
        <v>31</v>
      </c>
      <c r="S68" s="158" t="s">
        <v>32</v>
      </c>
      <c r="T68" s="158" t="s">
        <v>34</v>
      </c>
      <c r="U68" s="159">
        <v>1</v>
      </c>
      <c r="V68" s="160" t="s">
        <v>33</v>
      </c>
      <c r="W68" s="160" t="s">
        <v>32</v>
      </c>
      <c r="X68" s="161" t="s">
        <v>37</v>
      </c>
      <c r="Y68" s="190">
        <v>1</v>
      </c>
      <c r="Z68" s="158" t="s">
        <v>33</v>
      </c>
      <c r="AA68" s="158" t="s">
        <v>32</v>
      </c>
      <c r="AB68" s="158" t="s">
        <v>37</v>
      </c>
      <c r="AC68" s="193">
        <v>1</v>
      </c>
      <c r="AD68" s="160" t="s">
        <v>33</v>
      </c>
      <c r="AE68" s="160" t="s">
        <v>32</v>
      </c>
      <c r="AF68" s="160" t="s">
        <v>37</v>
      </c>
      <c r="AG68" s="184" t="s">
        <v>142</v>
      </c>
    </row>
    <row r="69" spans="1:239" s="2" customFormat="1" ht="23.25" customHeight="1" x14ac:dyDescent="0.3">
      <c r="A69" s="59"/>
      <c r="B69" s="60"/>
      <c r="C69" s="61" t="s">
        <v>311</v>
      </c>
      <c r="D69" s="62"/>
      <c r="E69" s="60"/>
      <c r="F69" s="60"/>
      <c r="G69" s="63"/>
      <c r="H69" s="60"/>
      <c r="I69" s="60"/>
      <c r="J69" s="60"/>
      <c r="K69" s="60"/>
      <c r="L69" s="60"/>
      <c r="M69" s="130"/>
      <c r="N69" s="64"/>
      <c r="O69" s="64"/>
      <c r="P69" s="64"/>
      <c r="Q69" s="131"/>
      <c r="R69" s="60"/>
      <c r="S69" s="60"/>
      <c r="T69" s="60"/>
      <c r="U69" s="60"/>
      <c r="V69" s="60"/>
      <c r="W69" s="60"/>
      <c r="X69" s="130"/>
      <c r="Y69" s="131"/>
      <c r="Z69" s="60"/>
      <c r="AA69" s="60"/>
      <c r="AB69" s="60"/>
      <c r="AC69" s="60"/>
      <c r="AD69" s="60"/>
      <c r="AE69" s="60"/>
      <c r="AF69" s="60"/>
      <c r="AG69" s="65"/>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row>
    <row r="70" spans="1:239" s="2" customFormat="1" ht="23.25" customHeight="1" x14ac:dyDescent="0.3">
      <c r="A70" s="59"/>
      <c r="B70" s="60"/>
      <c r="C70" s="61" t="s">
        <v>312</v>
      </c>
      <c r="D70" s="62"/>
      <c r="E70" s="60" t="s">
        <v>25</v>
      </c>
      <c r="F70" s="60"/>
      <c r="G70" s="63"/>
      <c r="H70" s="60"/>
      <c r="I70" s="60">
        <f>+I71+I90</f>
        <v>30</v>
      </c>
      <c r="J70" s="60">
        <f>+J71+J90</f>
        <v>30</v>
      </c>
      <c r="K70" s="60"/>
      <c r="L70" s="60"/>
      <c r="M70" s="130"/>
      <c r="N70" s="64"/>
      <c r="O70" s="64"/>
      <c r="P70" s="64"/>
      <c r="Q70" s="131"/>
      <c r="R70" s="60"/>
      <c r="S70" s="60"/>
      <c r="T70" s="60"/>
      <c r="U70" s="60"/>
      <c r="V70" s="60"/>
      <c r="W70" s="60"/>
      <c r="X70" s="130"/>
      <c r="Y70" s="131"/>
      <c r="Z70" s="60"/>
      <c r="AA70" s="60"/>
      <c r="AB70" s="60"/>
      <c r="AC70" s="60"/>
      <c r="AD70" s="60"/>
      <c r="AE70" s="60"/>
      <c r="AF70" s="60"/>
      <c r="AG70" s="65"/>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row>
    <row r="71" spans="1:239" ht="20.25" customHeight="1" x14ac:dyDescent="0.25">
      <c r="A71" s="49"/>
      <c r="B71" s="49"/>
      <c r="C71" s="50" t="s">
        <v>26</v>
      </c>
      <c r="D71" s="66"/>
      <c r="E71" s="67"/>
      <c r="F71" s="67"/>
      <c r="G71" s="67"/>
      <c r="H71" s="51"/>
      <c r="I71" s="51">
        <f>+I72+I81+I87</f>
        <v>22</v>
      </c>
      <c r="J71" s="51">
        <f>+J72+J81+J87</f>
        <v>22</v>
      </c>
      <c r="K71" s="51"/>
      <c r="L71" s="51"/>
      <c r="M71" s="118"/>
      <c r="N71" s="51"/>
      <c r="O71" s="51"/>
      <c r="P71" s="51"/>
      <c r="Q71" s="132"/>
      <c r="R71" s="51"/>
      <c r="S71" s="51"/>
      <c r="T71" s="51"/>
      <c r="U71" s="68"/>
      <c r="V71" s="51"/>
      <c r="W71" s="51"/>
      <c r="X71" s="118"/>
      <c r="Y71" s="132"/>
      <c r="Z71" s="51"/>
      <c r="AA71" s="51"/>
      <c r="AB71" s="51"/>
      <c r="AC71" s="68"/>
      <c r="AD71" s="51"/>
      <c r="AE71" s="51"/>
      <c r="AF71" s="51"/>
      <c r="AG71" s="51"/>
    </row>
    <row r="72" spans="1:239" ht="21" customHeight="1" x14ac:dyDescent="0.25">
      <c r="A72" s="133"/>
      <c r="B72" s="134"/>
      <c r="C72" s="69" t="s">
        <v>201</v>
      </c>
      <c r="D72" s="135"/>
      <c r="E72" s="121"/>
      <c r="F72" s="136"/>
      <c r="G72" s="137"/>
      <c r="H72" s="138"/>
      <c r="I72" s="136">
        <f>+I73+I76+I80</f>
        <v>8</v>
      </c>
      <c r="J72" s="136">
        <f>+J73+J76+J80</f>
        <v>8</v>
      </c>
      <c r="K72" s="136"/>
      <c r="L72" s="136"/>
      <c r="M72" s="139"/>
      <c r="N72" s="140"/>
      <c r="O72" s="140"/>
      <c r="P72" s="140"/>
      <c r="Q72" s="168"/>
      <c r="R72" s="169"/>
      <c r="S72" s="169"/>
      <c r="T72" s="169"/>
      <c r="U72" s="170"/>
      <c r="V72" s="169"/>
      <c r="W72" s="169"/>
      <c r="X72" s="169"/>
      <c r="Y72" s="168"/>
      <c r="Z72" s="169"/>
      <c r="AA72" s="169"/>
      <c r="AB72" s="169"/>
      <c r="AC72" s="170"/>
      <c r="AD72" s="169"/>
      <c r="AE72" s="169"/>
      <c r="AF72" s="169"/>
      <c r="AG72" s="80"/>
    </row>
    <row r="73" spans="1:239" ht="19.5" customHeight="1" x14ac:dyDescent="0.25">
      <c r="A73" s="124" t="s">
        <v>313</v>
      </c>
      <c r="B73" s="124" t="s">
        <v>314</v>
      </c>
      <c r="C73" s="125" t="str">
        <f>IF('M3C LEA ORL'!C183="","",'M3C LEA ORL'!C183)</f>
        <v>Grammaire et traduction Anglais S3</v>
      </c>
      <c r="D73" s="126" t="str">
        <f>IF('M3C LEA ORL'!D183="","",'M3C LEA ORL'!D183)</f>
        <v>LOL3J10</v>
      </c>
      <c r="E73" s="126" t="str">
        <f>IF('M3C LEA ORL'!E183="","",'M3C LEA ORL'!E183)</f>
        <v>BLOC / CHAPEAU</v>
      </c>
      <c r="F73" s="126"/>
      <c r="G73" s="127"/>
      <c r="H73" s="119"/>
      <c r="I73" s="120">
        <v>4</v>
      </c>
      <c r="J73" s="119">
        <v>4</v>
      </c>
      <c r="K73" s="120"/>
      <c r="L73" s="119"/>
      <c r="M73" s="145"/>
      <c r="N73" s="146"/>
      <c r="O73" s="147"/>
      <c r="P73" s="147"/>
      <c r="Q73" s="164"/>
      <c r="R73" s="147"/>
      <c r="S73" s="147"/>
      <c r="T73" s="147"/>
      <c r="U73" s="216"/>
      <c r="V73" s="53"/>
      <c r="W73" s="53"/>
      <c r="X73" s="166"/>
      <c r="Y73" s="216"/>
      <c r="Z73" s="53"/>
      <c r="AA73" s="53"/>
      <c r="AB73" s="53"/>
      <c r="AC73" s="79"/>
      <c r="AD73" s="53"/>
      <c r="AE73" s="53"/>
      <c r="AF73" s="53"/>
      <c r="AG73" s="54"/>
    </row>
    <row r="74" spans="1:239" ht="66" x14ac:dyDescent="0.25">
      <c r="A74" s="171"/>
      <c r="B74" s="171" t="s">
        <v>315</v>
      </c>
      <c r="C74" s="56" t="str">
        <f>IF(OR('M3C LEA ORL'!C184=0,'M3C LEA ORL'!C184=""),"",'M3C LEA ORL'!C184)</f>
        <v>Grammaire anglaise S3</v>
      </c>
      <c r="D74" s="172" t="s">
        <v>316</v>
      </c>
      <c r="E74" s="233" t="str">
        <f>IF(OR('M3C LEA ORL'!E184=0,'M3C LEA ORL'!E184=""),"",'M3C LEA ORL'!E184)</f>
        <v>UE TRONC COMMUN</v>
      </c>
      <c r="F74" s="234"/>
      <c r="G74" s="233" t="str">
        <f>IF(OR('M3C LEA ORL'!G184=0,'M3C LEA ORL'!G184=""),"",'M3C LEA ORL'!G184)</f>
        <v>o</v>
      </c>
      <c r="H74" s="235" t="str">
        <f>IF(OR('M3C LEA ORL'!H184=0,'M3C LEA ORL'!H184=""),"",'M3C LEA ORL'!H184)</f>
        <v/>
      </c>
      <c r="I74" s="233">
        <f>IF(OR('M3C LEA ORL'!I184=0,'M3C LEA ORL'!I184=""),"",'M3C LEA ORL'!I184)</f>
        <v>2</v>
      </c>
      <c r="J74" s="84">
        <f>IF(OR('M3C LEA ORL'!J184=0,'M3C LEA ORL'!J184=""),"",'M3C LEA ORL'!J184)</f>
        <v>2</v>
      </c>
      <c r="K74" s="82" t="str">
        <f>IF(OR('M3C LEA ORL'!K184=0,'M3C LEA ORL'!K184=""),"",'M3C LEA ORL'!K184)</f>
        <v>SOTTEAU-JANTON Emilie</v>
      </c>
      <c r="L74" s="84">
        <f>IF(OR('M3C LEA ORL'!L184=0,'M3C LEA ORL'!L184=""),"",'M3C LEA ORL'!L184)</f>
        <v>11</v>
      </c>
      <c r="M74" s="236"/>
      <c r="N74" s="100" t="str">
        <f>IF(OR('M3C LEA ORL'!N184=0,'M3C LEA ORL'!N184=""),"",'M3C LEA ORL'!N184)</f>
        <v/>
      </c>
      <c r="O74" s="100">
        <f>IF(OR('M3C LEA ORL'!O184=0,'M3C LEA ORL'!O184=""),"",'M3C LEA ORL'!O184)</f>
        <v>12</v>
      </c>
      <c r="P74" s="100" t="str">
        <f>IF(OR('M3C LEA ORL'!P184=0,'M3C LEA ORL'!P184=""),"",'M3C LEA ORL'!P184)</f>
        <v/>
      </c>
      <c r="Q74" s="237" t="str">
        <f>IF(OR('M3C LEA ORL'!Q184=0,'M3C LEA ORL'!Q184=""),"",'M3C LEA ORL'!Q184)</f>
        <v>100% 
50%50%</v>
      </c>
      <c r="R74" s="113" t="str">
        <f>IF(OR('M3C LEA ORL'!R184=0,'M3C LEA ORL'!R184=""),"",'M3C LEA ORL'!R184)</f>
        <v>CC</v>
      </c>
      <c r="S74" s="113" t="str">
        <f>IF(OR('M3C LEA ORL'!S184=0,'M3C LEA ORL'!S184=""),"",'M3C LEA ORL'!S184)</f>
        <v>écrit</v>
      </c>
      <c r="T74" s="113" t="str">
        <f>IF(OR('M3C LEA ORL'!T184=0,'M3C LEA ORL'!T184=""),"",'M3C LEA ORL'!T184)</f>
        <v>1h00</v>
      </c>
      <c r="U74" s="238">
        <f>IF(OR('M3C LEA ORL'!U184=0,'M3C LEA ORL'!U184=""),"",'M3C LEA ORL'!U184)</f>
        <v>1</v>
      </c>
      <c r="V74" s="114" t="str">
        <f>IF(OR('M3C LEA ORL'!V184=0,'M3C LEA ORL'!V184=""),"",'M3C LEA ORL'!V184)</f>
        <v>CT</v>
      </c>
      <c r="W74" s="114" t="str">
        <f>IF(OR('M3C LEA ORL'!W184=0,'M3C LEA ORL'!W184=""),"",'M3C LEA ORL'!W184)</f>
        <v>écrit</v>
      </c>
      <c r="X74" s="115" t="str">
        <f>IF(OR('M3C LEA ORL'!X184=0,'M3C LEA ORL'!X184=""),"",'M3C LEA ORL'!X184)</f>
        <v>1h00</v>
      </c>
      <c r="Y74" s="237">
        <f>IF(OR('M3C LEA ORL'!Y184=0,'M3C LEA ORL'!Y184=""),"",'M3C LEA ORL'!Y184)</f>
        <v>1</v>
      </c>
      <c r="Z74" s="113" t="str">
        <f>IF(OR('M3C LEA ORL'!Z184=0,'M3C LEA ORL'!Z184=""),"",'M3C LEA ORL'!Z184)</f>
        <v>CT</v>
      </c>
      <c r="AA74" s="113" t="str">
        <f>IF(OR('M3C LEA ORL'!AA184=0,'M3C LEA ORL'!AA184=""),"",'M3C LEA ORL'!AA184)</f>
        <v>écrit</v>
      </c>
      <c r="AB74" s="113" t="str">
        <f>IF(OR('M3C LEA ORL'!AB184=0,'M3C LEA ORL'!AB184=""),"",'M3C LEA ORL'!AB184)</f>
        <v>1h00</v>
      </c>
      <c r="AC74" s="238">
        <f>IF(OR('M3C LEA ORL'!AC184=0,'M3C LEA ORL'!AC184=""),"",'M3C LEA ORL'!AC184)</f>
        <v>1</v>
      </c>
      <c r="AD74" s="114" t="str">
        <f>IF(OR('M3C LEA ORL'!AD184=0,'M3C LEA ORL'!AD184=""),"",'M3C LEA ORL'!AD184)</f>
        <v>CT</v>
      </c>
      <c r="AE74" s="114" t="str">
        <f>IF(OR('M3C LEA ORL'!AE184=0,'M3C LEA ORL'!AE184=""),"",'M3C LEA ORL'!AE184)</f>
        <v>écrit</v>
      </c>
      <c r="AF74" s="115" t="str">
        <f>IF(OR('M3C LEA ORL'!AF184=0,'M3C LEA ORL'!AF184=""),"",'M3C LEA ORL'!AF184)</f>
        <v>1h00</v>
      </c>
      <c r="AG74" s="76" t="str">
        <f>IF(OR('M3C LEA ORL'!AG184=0,'M3C LEA ORL'!AG184=""),"",'M3C LEA ORL'!AG184)</f>
        <v>Ce TD porte sur trois points de grammaire : l'expression de l'obligation, les reprises par auxiliaires, et la distinction entre infinitf et gérondif dans les structures verbales. Le travail comporte des exercices de thème grammatical et thème à partir d'articles de presse.</v>
      </c>
    </row>
    <row r="75" spans="1:239" ht="26.4" x14ac:dyDescent="0.25">
      <c r="A75" s="171"/>
      <c r="B75" s="171" t="s">
        <v>317</v>
      </c>
      <c r="C75" s="56" t="str">
        <f>IF(OR('M3C LEA ORL'!C185=0,'M3C LEA ORL'!C185=""),"",'M3C LEA ORL'!C185)</f>
        <v>Version Anglais S3</v>
      </c>
      <c r="D75" s="172" t="s">
        <v>318</v>
      </c>
      <c r="E75" s="233" t="str">
        <f>IF(OR('M3C LEA ORL'!E185=0,'M3C LEA ORL'!E185=""),"",'M3C LEA ORL'!E185)</f>
        <v>UE TRONC COMMUN</v>
      </c>
      <c r="F75" s="234"/>
      <c r="G75" s="233" t="str">
        <f>IF(OR('M3C LEA ORL'!G185=0,'M3C LEA ORL'!G185=""),"",'M3C LEA ORL'!G185)</f>
        <v>o</v>
      </c>
      <c r="H75" s="235" t="str">
        <f>IF(OR('M3C LEA ORL'!H185=0,'M3C LEA ORL'!H185=""),"",'M3C LEA ORL'!H185)</f>
        <v/>
      </c>
      <c r="I75" s="233">
        <f>IF(OR('M3C LEA ORL'!I185=0,'M3C LEA ORL'!I185=""),"",'M3C LEA ORL'!I185)</f>
        <v>2</v>
      </c>
      <c r="J75" s="84">
        <f>IF(OR('M3C LEA ORL'!J185=0,'M3C LEA ORL'!J185=""),"",'M3C LEA ORL'!J185)</f>
        <v>2</v>
      </c>
      <c r="K75" s="82" t="str">
        <f>IF(OR('M3C LEA ORL'!K185=0,'M3C LEA ORL'!K185=""),"",'M3C LEA ORL'!K185)</f>
        <v>SCHMITT Pierre</v>
      </c>
      <c r="L75" s="84">
        <f>IF(OR('M3C LEA ORL'!L185=0,'M3C LEA ORL'!L185=""),"",'M3C LEA ORL'!L185)</f>
        <v>11</v>
      </c>
      <c r="M75" s="236"/>
      <c r="N75" s="100" t="str">
        <f>IF(OR('M3C LEA ORL'!N185=0,'M3C LEA ORL'!N185=""),"",'M3C LEA ORL'!N185)</f>
        <v/>
      </c>
      <c r="O75" s="100">
        <f>IF(OR('M3C LEA ORL'!O185=0,'M3C LEA ORL'!O185=""),"",'M3C LEA ORL'!O185)</f>
        <v>18</v>
      </c>
      <c r="P75" s="100" t="str">
        <f>IF(OR('M3C LEA ORL'!P185=0,'M3C LEA ORL'!P185=""),"",'M3C LEA ORL'!P185)</f>
        <v/>
      </c>
      <c r="Q75" s="237" t="str">
        <f>IF(OR('M3C LEA ORL'!Q185=0,'M3C LEA ORL'!Q185=""),"",'M3C LEA ORL'!Q185)</f>
        <v>50% CC
50% CT</v>
      </c>
      <c r="R75" s="113" t="str">
        <f>IF(OR('M3C LEA ORL'!R185=0,'M3C LEA ORL'!R185=""),"",'M3C LEA ORL'!R185)</f>
        <v>mixte</v>
      </c>
      <c r="S75" s="113" t="str">
        <f>IF(OR('M3C LEA ORL'!S185=0,'M3C LEA ORL'!S185=""),"",'M3C LEA ORL'!S185)</f>
        <v>écrit</v>
      </c>
      <c r="T75" s="113" t="str">
        <f>IF(OR('M3C LEA ORL'!T185=0,'M3C LEA ORL'!T185=""),"",'M3C LEA ORL'!T185)</f>
        <v>1h30</v>
      </c>
      <c r="U75" s="238">
        <f>IF(OR('M3C LEA ORL'!U185=0,'M3C LEA ORL'!U185=""),"",'M3C LEA ORL'!U185)</f>
        <v>1</v>
      </c>
      <c r="V75" s="114" t="str">
        <f>IF(OR('M3C LEA ORL'!V185=0,'M3C LEA ORL'!V185=""),"",'M3C LEA ORL'!V185)</f>
        <v>CT</v>
      </c>
      <c r="W75" s="114" t="str">
        <f>IF(OR('M3C LEA ORL'!W185=0,'M3C LEA ORL'!W185=""),"",'M3C LEA ORL'!W185)</f>
        <v>écrit</v>
      </c>
      <c r="X75" s="115" t="str">
        <f>IF(OR('M3C LEA ORL'!X185=0,'M3C LEA ORL'!X185=""),"",'M3C LEA ORL'!X185)</f>
        <v>1h30</v>
      </c>
      <c r="Y75" s="237">
        <f>IF(OR('M3C LEA ORL'!Y185=0,'M3C LEA ORL'!Y185=""),"",'M3C LEA ORL'!Y185)</f>
        <v>1</v>
      </c>
      <c r="Z75" s="113" t="str">
        <f>IF(OR('M3C LEA ORL'!Z185=0,'M3C LEA ORL'!Z185=""),"",'M3C LEA ORL'!Z185)</f>
        <v>CT</v>
      </c>
      <c r="AA75" s="113" t="str">
        <f>IF(OR('M3C LEA ORL'!AA185=0,'M3C LEA ORL'!AA185=""),"",'M3C LEA ORL'!AA185)</f>
        <v>écrit</v>
      </c>
      <c r="AB75" s="113" t="str">
        <f>IF(OR('M3C LEA ORL'!AB185=0,'M3C LEA ORL'!AB185=""),"",'M3C LEA ORL'!AB185)</f>
        <v>1h30</v>
      </c>
      <c r="AC75" s="238">
        <f>IF(OR('M3C LEA ORL'!AC185=0,'M3C LEA ORL'!AC185=""),"",'M3C LEA ORL'!AC185)</f>
        <v>1</v>
      </c>
      <c r="AD75" s="114" t="str">
        <f>IF(OR('M3C LEA ORL'!AD185=0,'M3C LEA ORL'!AD185=""),"",'M3C LEA ORL'!AD185)</f>
        <v>CT</v>
      </c>
      <c r="AE75" s="114" t="str">
        <f>IF(OR('M3C LEA ORL'!AE185=0,'M3C LEA ORL'!AE185=""),"",'M3C LEA ORL'!AE185)</f>
        <v>écrit</v>
      </c>
      <c r="AF75" s="115" t="str">
        <f>IF(OR('M3C LEA ORL'!AF185=0,'M3C LEA ORL'!AF185=""),"",'M3C LEA ORL'!AF185)</f>
        <v>1h30</v>
      </c>
      <c r="AG75" s="76" t="str">
        <f>IF(OR('M3C LEA ORL'!AG185=0,'M3C LEA ORL'!AG185=""),"",'M3C LEA ORL'!AG185)</f>
        <v>Entraînement à la traduction de l'anglais vers le français à partir de textes essentiellement journalistiques.</v>
      </c>
    </row>
    <row r="76" spans="1:239" ht="33.75" customHeight="1" x14ac:dyDescent="0.25">
      <c r="A76" s="124" t="s">
        <v>319</v>
      </c>
      <c r="B76" s="124" t="s">
        <v>320</v>
      </c>
      <c r="C76" s="125" t="str">
        <f>IF('M3C LEA ORL'!C186="","",'M3C LEA ORL'!C186)</f>
        <v>Expression écrite et orale : Anglais S3 (libellé court = Expression Anglais S3)</v>
      </c>
      <c r="D76" s="126"/>
      <c r="E76" s="126" t="str">
        <f>IF('M3C LEA ORL'!E186="","",'M3C LEA ORL'!E186)</f>
        <v>BLOC / CHAPEAU</v>
      </c>
      <c r="F76" s="126"/>
      <c r="G76" s="127"/>
      <c r="H76" s="119"/>
      <c r="I76" s="120">
        <v>2</v>
      </c>
      <c r="J76" s="119">
        <v>2</v>
      </c>
      <c r="K76" s="120"/>
      <c r="L76" s="119"/>
      <c r="M76" s="145"/>
      <c r="N76" s="146"/>
      <c r="O76" s="146"/>
      <c r="P76" s="146"/>
      <c r="Q76" s="164"/>
      <c r="R76" s="147"/>
      <c r="S76" s="147"/>
      <c r="T76" s="147"/>
      <c r="U76" s="216"/>
      <c r="V76" s="53"/>
      <c r="W76" s="53"/>
      <c r="X76" s="166"/>
      <c r="Y76" s="216"/>
      <c r="Z76" s="53"/>
      <c r="AA76" s="53"/>
      <c r="AB76" s="53"/>
      <c r="AC76" s="79"/>
      <c r="AD76" s="53"/>
      <c r="AE76" s="53"/>
      <c r="AF76" s="53"/>
      <c r="AG76" s="54"/>
    </row>
    <row r="77" spans="1:239" ht="26.4" x14ac:dyDescent="0.25">
      <c r="A77" s="171"/>
      <c r="B77" s="171" t="s">
        <v>321</v>
      </c>
      <c r="C77" s="56" t="str">
        <f>IF('M3C LEA ORL'!C187="","",'M3C LEA ORL'!C187)</f>
        <v>Expression et compréhension orales Anglais S3 (libellé court = Expression orale  Anglais S3)</v>
      </c>
      <c r="D77" s="172" t="s">
        <v>322</v>
      </c>
      <c r="E77" s="233" t="str">
        <f>IF('M3C LEA ORL'!E187="","",'M3C LEA ORL'!E187)</f>
        <v>UE TRONC COMMUN</v>
      </c>
      <c r="F77" s="234"/>
      <c r="G77" s="233" t="s">
        <v>97</v>
      </c>
      <c r="H77" s="235"/>
      <c r="I77" s="233">
        <f>IF('M3C LEA ORL'!I187="","",'M3C LEA ORL'!I187)</f>
        <v>1</v>
      </c>
      <c r="J77" s="84">
        <f>IF('M3C LEA ORL'!J187="","",'M3C LEA ORL'!J187)</f>
        <v>1</v>
      </c>
      <c r="K77" s="82" t="str">
        <f>IF('M3C LEA ORL'!K187="","",'M3C LEA ORL'!K187)</f>
        <v>GALLET Elodie</v>
      </c>
      <c r="L77" s="84">
        <f>IF('M3C LEA ORL'!L187="","",'M3C LEA ORL'!L187)</f>
        <v>11</v>
      </c>
      <c r="M77" s="236"/>
      <c r="N77" s="100" t="str">
        <f>IF('M3C LEA ORL'!N187="","",'M3C LEA ORL'!N187)</f>
        <v/>
      </c>
      <c r="O77" s="100" t="str">
        <f>IF('M3C LEA ORL'!O187="","",'M3C LEA ORL'!O187)</f>
        <v/>
      </c>
      <c r="P77" s="100" t="str">
        <f>IF('M3C LEA ORL'!P187="","",'M3C LEA ORL'!P187)</f>
        <v/>
      </c>
      <c r="Q77" s="237">
        <f>IF('M3C LEA ORL'!Q187="","",'M3C LEA ORL'!Q187)</f>
        <v>1</v>
      </c>
      <c r="R77" s="113" t="str">
        <f>IF('M3C LEA ORL'!R187="","",'M3C LEA ORL'!R187)</f>
        <v>CC</v>
      </c>
      <c r="S77" s="113" t="str">
        <f>IF('M3C LEA ORL'!S187="","",'M3C LEA ORL'!S187)</f>
        <v>oral</v>
      </c>
      <c r="T77" s="113" t="str">
        <f>IF('M3C LEA ORL'!T187="","",'M3C LEA ORL'!T187)</f>
        <v/>
      </c>
      <c r="U77" s="238">
        <f>IF('M3C LEA ORL'!U187="","",'M3C LEA ORL'!U187)</f>
        <v>1</v>
      </c>
      <c r="V77" s="114" t="str">
        <f>IF('M3C LEA ORL'!V187="","",'M3C LEA ORL'!V187)</f>
        <v>CT</v>
      </c>
      <c r="W77" s="114" t="str">
        <f>IF('M3C LEA ORL'!W187="","",'M3C LEA ORL'!W187)</f>
        <v>oral</v>
      </c>
      <c r="X77" s="115" t="str">
        <f>IF('M3C LEA ORL'!X187="","",'M3C LEA ORL'!X187)</f>
        <v>15 min</v>
      </c>
      <c r="Y77" s="237">
        <f>IF('M3C LEA ORL'!Y187="","",'M3C LEA ORL'!Y187)</f>
        <v>1</v>
      </c>
      <c r="Z77" s="113" t="str">
        <f>IF('M3C LEA ORL'!Z187="","",'M3C LEA ORL'!Z187)</f>
        <v>CT</v>
      </c>
      <c r="AA77" s="113" t="str">
        <f>IF('M3C LEA ORL'!AA187="","",'M3C LEA ORL'!AA187)</f>
        <v>oral</v>
      </c>
      <c r="AB77" s="113" t="str">
        <f>IF('M3C LEA ORL'!AB187="","",'M3C LEA ORL'!AB187)</f>
        <v>15 min</v>
      </c>
      <c r="AC77" s="238">
        <f>IF('M3C LEA ORL'!AC187="","",'M3C LEA ORL'!AC187)</f>
        <v>1</v>
      </c>
      <c r="AD77" s="114" t="str">
        <f>IF('M3C LEA ORL'!AD187="","",'M3C LEA ORL'!AD187)</f>
        <v>CT</v>
      </c>
      <c r="AE77" s="114" t="str">
        <f>IF('M3C LEA ORL'!AE187="","",'M3C LEA ORL'!AE187)</f>
        <v>oral</v>
      </c>
      <c r="AF77" s="115" t="str">
        <f>IF('M3C LEA ORL'!AF187="","",'M3C LEA ORL'!AF187)</f>
        <v>15 min</v>
      </c>
      <c r="AG77" s="76" t="str">
        <f>IF('M3C LEA ORL'!AG187="","",'M3C LEA ORL'!AG187)</f>
        <v>Pratique de l’oral à travers différentes activités proposées par l’enseignant.</v>
      </c>
    </row>
    <row r="78" spans="1:239" ht="66" x14ac:dyDescent="0.25">
      <c r="A78" s="171"/>
      <c r="B78" s="171" t="s">
        <v>323</v>
      </c>
      <c r="C78" s="56" t="str">
        <f>IF('M3C LEA ORL'!C188="","",'M3C LEA ORL'!C188)</f>
        <v>Expression écrite Anglais S3</v>
      </c>
      <c r="D78" s="172" t="s">
        <v>324</v>
      </c>
      <c r="E78" s="233" t="str">
        <f>IF('M3C LEA ORL'!E188="","",'M3C LEA ORL'!E188)</f>
        <v>UE TRONC COMMUN</v>
      </c>
      <c r="F78" s="234"/>
      <c r="G78" s="233" t="s">
        <v>97</v>
      </c>
      <c r="H78" s="235"/>
      <c r="I78" s="233">
        <f>IF('M3C LEA ORL'!I188="","",'M3C LEA ORL'!I188)</f>
        <v>1</v>
      </c>
      <c r="J78" s="84">
        <f>IF('M3C LEA ORL'!J188="","",'M3C LEA ORL'!J188)</f>
        <v>1</v>
      </c>
      <c r="K78" s="82" t="str">
        <f>IF('M3C LEA ORL'!K188="","",'M3C LEA ORL'!K188)</f>
        <v>SOTTEAU-JANTON Emilie</v>
      </c>
      <c r="L78" s="84">
        <f>IF('M3C LEA ORL'!L188="","",'M3C LEA ORL'!L188)</f>
        <v>11</v>
      </c>
      <c r="M78" s="236"/>
      <c r="N78" s="100" t="str">
        <f>IF('M3C LEA ORL'!N188="","",'M3C LEA ORL'!N188)</f>
        <v/>
      </c>
      <c r="O78" s="100">
        <f>IF('M3C LEA ORL'!O188="","",'M3C LEA ORL'!O188)</f>
        <v>12</v>
      </c>
      <c r="P78" s="100" t="str">
        <f>IF('M3C LEA ORL'!P188="","",'M3C LEA ORL'!P188)</f>
        <v/>
      </c>
      <c r="Q78" s="237" t="str">
        <f>IF('M3C LEA ORL'!Q188="","",'M3C LEA ORL'!Q188)</f>
        <v>50% CC
50% CT</v>
      </c>
      <c r="R78" s="113" t="str">
        <f>IF('M3C LEA ORL'!R188="","",'M3C LEA ORL'!R188)</f>
        <v>mixte</v>
      </c>
      <c r="S78" s="113" t="str">
        <f>IF('M3C LEA ORL'!S188="","",'M3C LEA ORL'!S188)</f>
        <v>écrit</v>
      </c>
      <c r="T78" s="113" t="str">
        <f>IF('M3C LEA ORL'!T188="","",'M3C LEA ORL'!T188)</f>
        <v>1h00</v>
      </c>
      <c r="U78" s="238">
        <f>IF('M3C LEA ORL'!U188="","",'M3C LEA ORL'!U188)</f>
        <v>1</v>
      </c>
      <c r="V78" s="114" t="str">
        <f>IF('M3C LEA ORL'!V188="","",'M3C LEA ORL'!V188)</f>
        <v>CT</v>
      </c>
      <c r="W78" s="114" t="str">
        <f>IF('M3C LEA ORL'!W188="","",'M3C LEA ORL'!W188)</f>
        <v>écrit</v>
      </c>
      <c r="X78" s="115" t="str">
        <f>IF('M3C LEA ORL'!X188="","",'M3C LEA ORL'!X188)</f>
        <v>1h00</v>
      </c>
      <c r="Y78" s="237">
        <f>IF('M3C LEA ORL'!Y188="","",'M3C LEA ORL'!Y188)</f>
        <v>1</v>
      </c>
      <c r="Z78" s="113" t="str">
        <f>IF('M3C LEA ORL'!Z188="","",'M3C LEA ORL'!Z188)</f>
        <v>CT</v>
      </c>
      <c r="AA78" s="113" t="str">
        <f>IF('M3C LEA ORL'!AA188="","",'M3C LEA ORL'!AA188)</f>
        <v>écrit</v>
      </c>
      <c r="AB78" s="113" t="str">
        <f>IF('M3C LEA ORL'!AB188="","",'M3C LEA ORL'!AB188)</f>
        <v>1h00</v>
      </c>
      <c r="AC78" s="238">
        <f>IF('M3C LEA ORL'!AC188="","",'M3C LEA ORL'!AC188)</f>
        <v>1</v>
      </c>
      <c r="AD78" s="114" t="str">
        <f>IF('M3C LEA ORL'!AD188="","",'M3C LEA ORL'!AD188)</f>
        <v>CT</v>
      </c>
      <c r="AE78" s="114" t="str">
        <f>IF('M3C LEA ORL'!AE188="","",'M3C LEA ORL'!AE188)</f>
        <v>écrit</v>
      </c>
      <c r="AF78" s="115" t="str">
        <f>IF('M3C LEA ORL'!AF188="","",'M3C LEA ORL'!AF188)</f>
        <v>1h00</v>
      </c>
      <c r="AG78" s="76" t="str">
        <f>IF('M3C LEA ORL'!AG188="","",'M3C LEA ORL'!AG188)</f>
        <v>Ce TD a pour objectif de faire progresser l'expression écrite des étudiants à travers l'étude de documents spécifiques (political cartoons, graphiques, synthèse de documents divers, etc.). L'accent est mis également sur la méthodologie d'analyse de ces différents supports.</v>
      </c>
    </row>
    <row r="79" spans="1:239" ht="19.5" customHeight="1" x14ac:dyDescent="0.25">
      <c r="A79" s="198"/>
      <c r="B79" s="198"/>
      <c r="C79" s="199" t="str">
        <f>IF('M3C LEA ORL'!C189="","",'M3C LEA ORL'!C189)</f>
        <v xml:space="preserve">Civilisation langue A </v>
      </c>
      <c r="D79" s="200"/>
      <c r="E79" s="200" t="str">
        <f>IF('M3C LEA ORL'!E189="","",'M3C LEA ORL'!E189)</f>
        <v/>
      </c>
      <c r="F79" s="200"/>
      <c r="G79" s="201"/>
      <c r="H79" s="119"/>
      <c r="I79" s="120"/>
      <c r="J79" s="119"/>
      <c r="K79" s="120"/>
      <c r="L79" s="119"/>
      <c r="M79" s="145"/>
      <c r="N79" s="146"/>
      <c r="O79" s="146"/>
      <c r="P79" s="146"/>
      <c r="Q79" s="164"/>
      <c r="R79" s="147"/>
      <c r="S79" s="147"/>
      <c r="T79" s="147"/>
      <c r="U79" s="216"/>
      <c r="V79" s="53"/>
      <c r="W79" s="53"/>
      <c r="X79" s="239"/>
      <c r="Y79" s="216"/>
      <c r="Z79" s="53"/>
      <c r="AA79" s="53"/>
      <c r="AB79" s="53"/>
      <c r="AC79" s="79"/>
      <c r="AD79" s="53"/>
      <c r="AE79" s="53"/>
      <c r="AF79" s="53"/>
      <c r="AG79" s="54"/>
    </row>
    <row r="80" spans="1:239" ht="39.6" x14ac:dyDescent="0.25">
      <c r="A80" s="187"/>
      <c r="B80" s="187" t="s">
        <v>325</v>
      </c>
      <c r="C80" s="77" t="str">
        <f>IF('M3C LEA ORL'!C190="","",'M3C LEA ORL'!C190)</f>
        <v>Civilisation langue A : civilisation américaine S3 (libellé court = Civilisation US S3)</v>
      </c>
      <c r="D80" s="240" t="s">
        <v>326</v>
      </c>
      <c r="E80" s="233" t="str">
        <f>IF('M3C LEA ORL'!E190="","",'M3C LEA ORL'!E190)</f>
        <v>UE TRONC COMMUN</v>
      </c>
      <c r="F80" s="173"/>
      <c r="G80" s="241" t="s">
        <v>97</v>
      </c>
      <c r="H80" s="235"/>
      <c r="I80" s="233">
        <f>IF('M3C LEA ORL'!I190="","",'M3C LEA ORL'!I190)</f>
        <v>2</v>
      </c>
      <c r="J80" s="84">
        <f>IF('M3C LEA ORL'!J190="","",'M3C LEA ORL'!J190)</f>
        <v>2</v>
      </c>
      <c r="K80" s="233" t="str">
        <f>IF('M3C LEA ORL'!K190="","",'M3C LEA ORL'!K190)</f>
        <v>BENAYADA Kamila</v>
      </c>
      <c r="L80" s="84">
        <f>IF('M3C LEA ORL'!L190="","",'M3C LEA ORL'!L190)</f>
        <v>11</v>
      </c>
      <c r="M80" s="236"/>
      <c r="N80" s="83" t="str">
        <f>IF('M3C LEA ORL'!N190="","",'M3C LEA ORL'!N190)</f>
        <v/>
      </c>
      <c r="O80" s="83">
        <f>IF('M3C LEA ORL'!O190="","",'M3C LEA ORL'!O190)</f>
        <v>15</v>
      </c>
      <c r="P80" s="83" t="str">
        <f>IF('M3C LEA ORL'!P190="","",'M3C LEA ORL'!P190)</f>
        <v/>
      </c>
      <c r="Q80" s="237">
        <f>IF('M3C LEA ORL'!Q190="","",'M3C LEA ORL'!Q190)</f>
        <v>1</v>
      </c>
      <c r="R80" s="113" t="str">
        <f>IF('M3C LEA ORL'!R190="","",'M3C LEA ORL'!R190)</f>
        <v>CC</v>
      </c>
      <c r="S80" s="113" t="str">
        <f>IF('M3C LEA ORL'!S190="","",'M3C LEA ORL'!S190)</f>
        <v>écrit</v>
      </c>
      <c r="T80" s="113" t="str">
        <f>IF('M3C LEA ORL'!T190="","",'M3C LEA ORL'!T190)</f>
        <v>1h30</v>
      </c>
      <c r="U80" s="238">
        <f>IF('M3C LEA ORL'!U190="","",'M3C LEA ORL'!U190)</f>
        <v>1</v>
      </c>
      <c r="V80" s="114" t="str">
        <f>IF('M3C LEA ORL'!V190="","",'M3C LEA ORL'!V190)</f>
        <v>CT</v>
      </c>
      <c r="W80" s="114" t="str">
        <f>IF('M3C LEA ORL'!W190="","",'M3C LEA ORL'!W190)</f>
        <v>écrit</v>
      </c>
      <c r="X80" s="115" t="str">
        <f>IF('M3C LEA ORL'!X190="","",'M3C LEA ORL'!X190)</f>
        <v>1h30</v>
      </c>
      <c r="Y80" s="237">
        <f>IF('M3C LEA ORL'!Y190="","",'M3C LEA ORL'!Y190)</f>
        <v>1</v>
      </c>
      <c r="Z80" s="113" t="str">
        <f>IF('M3C LEA ORL'!Z190="","",'M3C LEA ORL'!Z190)</f>
        <v>CT</v>
      </c>
      <c r="AA80" s="113" t="str">
        <f>IF('M3C LEA ORL'!AA190="","",'M3C LEA ORL'!AA190)</f>
        <v>écrit</v>
      </c>
      <c r="AB80" s="113" t="str">
        <f>IF('M3C LEA ORL'!AB190="","",'M3C LEA ORL'!AB190)</f>
        <v>1h30</v>
      </c>
      <c r="AC80" s="238">
        <f>IF('M3C LEA ORL'!AC190="","",'M3C LEA ORL'!AC190)</f>
        <v>1</v>
      </c>
      <c r="AD80" s="114" t="str">
        <f>IF('M3C LEA ORL'!AD190="","",'M3C LEA ORL'!AD190)</f>
        <v>CT</v>
      </c>
      <c r="AE80" s="114" t="str">
        <f>IF('M3C LEA ORL'!AE190="","",'M3C LEA ORL'!AE190)</f>
        <v>écrit</v>
      </c>
      <c r="AF80" s="115" t="str">
        <f>IF('M3C LEA ORL'!AF190="","",'M3C LEA ORL'!AF190)</f>
        <v>1h30</v>
      </c>
      <c r="AG80" s="76" t="str">
        <f>IF('M3C LEA ORL'!AG190="","",'M3C LEA ORL'!AG190)</f>
        <v>Nous étudierons les institutions américaines depuis l'indépendance du pays, en voyant leur évolution au cours de l'histoire.</v>
      </c>
    </row>
    <row r="81" spans="1:239" ht="19.5" customHeight="1" x14ac:dyDescent="0.25">
      <c r="A81" s="198" t="s">
        <v>327</v>
      </c>
      <c r="B81" s="198" t="s">
        <v>328</v>
      </c>
      <c r="C81" s="199" t="str">
        <f>IF('M3C LEA ORL'!C191="","",'M3C LEA ORL'!C191)</f>
        <v>Matières d'application S3</v>
      </c>
      <c r="D81" s="200"/>
      <c r="E81" s="200" t="str">
        <f>IF('M3C LEA ORL'!E191="","",'M3C LEA ORL'!E191)</f>
        <v>BLOC / CHAPEAU</v>
      </c>
      <c r="F81" s="200"/>
      <c r="G81" s="201"/>
      <c r="H81" s="119"/>
      <c r="I81" s="120">
        <f>SUM(I82:I85)</f>
        <v>8</v>
      </c>
      <c r="J81" s="120">
        <f>SUM(J82:J85)</f>
        <v>8</v>
      </c>
      <c r="K81" s="120" t="str">
        <f>IF('M3C LEA ORL'!K191="","",'M3C LEA ORL'!K191)</f>
        <v/>
      </c>
      <c r="L81" s="242" t="str">
        <f>IF('M3C LEA ORL'!L191="","",'M3C LEA ORL'!L191)</f>
        <v/>
      </c>
      <c r="M81" s="243"/>
      <c r="N81" s="146"/>
      <c r="O81" s="147"/>
      <c r="P81" s="147"/>
      <c r="Q81" s="164"/>
      <c r="R81" s="147"/>
      <c r="S81" s="147"/>
      <c r="T81" s="147"/>
      <c r="U81" s="216"/>
      <c r="V81" s="53"/>
      <c r="W81" s="53"/>
      <c r="X81" s="239"/>
      <c r="Y81" s="216"/>
      <c r="Z81" s="53"/>
      <c r="AA81" s="53"/>
      <c r="AB81" s="53"/>
      <c r="AC81" s="79"/>
      <c r="AD81" s="53"/>
      <c r="AE81" s="53"/>
      <c r="AF81" s="53"/>
      <c r="AG81" s="54"/>
    </row>
    <row r="82" spans="1:239" ht="36.75" customHeight="1" x14ac:dyDescent="0.25">
      <c r="A82" s="187"/>
      <c r="B82" s="187" t="s">
        <v>329</v>
      </c>
      <c r="C82" s="77" t="str">
        <f>IF('M3C LEA ORL'!C192="","",'M3C LEA ORL'!C192)</f>
        <v>Informatique d'entreprise 1</v>
      </c>
      <c r="D82" s="152" t="s">
        <v>330</v>
      </c>
      <c r="E82" s="152" t="str">
        <f>IF('M3C LEA ORL'!E192="","",'M3C LEA ORL'!E192)</f>
        <v>UE TRONC COMMUN</v>
      </c>
      <c r="F82" s="244"/>
      <c r="G82" s="152" t="s">
        <v>97</v>
      </c>
      <c r="H82" s="182"/>
      <c r="I82" s="90">
        <f>IF('M3C LEA ORL'!I192="","",'M3C LEA ORL'!I192)</f>
        <v>2</v>
      </c>
      <c r="J82" s="90">
        <f>IF('M3C LEA ORL'!J192="","",'M3C LEA ORL'!J192)</f>
        <v>2</v>
      </c>
      <c r="K82" s="70" t="str">
        <f>IF('M3C LEA ORL'!K192="","",'M3C LEA ORL'!K192)</f>
        <v>NOEL Isabelle</v>
      </c>
      <c r="L82" s="90">
        <f>IF('M3C LEA ORL'!L192="","",'M3C LEA ORL'!L192)</f>
        <v>27</v>
      </c>
      <c r="M82" s="245"/>
      <c r="N82" s="90" t="str">
        <f>IF('M3C LEA ORL'!N192="","",'M3C LEA ORL'!N192)</f>
        <v/>
      </c>
      <c r="O82" s="90" t="str">
        <f>IF('M3C LEA ORL'!O192="","",'M3C LEA ORL'!O192)</f>
        <v>18
12</v>
      </c>
      <c r="P82" s="90" t="str">
        <f>IF('M3C LEA ORL'!P192="","",'M3C LEA ORL'!P192)</f>
        <v/>
      </c>
      <c r="Q82" s="237">
        <f>IF('M3C LEA ORL'!Q192="","",'M3C LEA ORL'!Q192)</f>
        <v>1</v>
      </c>
      <c r="R82" s="113" t="str">
        <f>IF('M3C LEA ORL'!R192="","",'M3C LEA ORL'!R192)</f>
        <v>CC</v>
      </c>
      <c r="S82" s="113" t="str">
        <f>IF('M3C LEA ORL'!S192="","",'M3C LEA ORL'!S192)</f>
        <v>Ecrit (poste informatique)</v>
      </c>
      <c r="T82" s="113" t="str">
        <f>IF('M3C LEA ORL'!T192="","",'M3C LEA ORL'!T192)</f>
        <v>épreuve pratique + QCM</v>
      </c>
      <c r="U82" s="238">
        <f>IF('M3C LEA ORL'!U192="","",'M3C LEA ORL'!U192)</f>
        <v>1</v>
      </c>
      <c r="V82" s="114" t="str">
        <f>IF('M3C LEA ORL'!V192="","",'M3C LEA ORL'!V192)</f>
        <v>CT</v>
      </c>
      <c r="W82" s="114" t="str">
        <f>IF('M3C LEA ORL'!W192="","",'M3C LEA ORL'!W192)</f>
        <v>Ecrit (poste informatique)</v>
      </c>
      <c r="X82" s="115" t="str">
        <f>IF('M3C LEA ORL'!X192="","",'M3C LEA ORL'!X192)</f>
        <v>épreuve pratique + QCM</v>
      </c>
      <c r="Y82" s="237">
        <f>IF('M3C LEA ORL'!Y192="","",'M3C LEA ORL'!Y192)</f>
        <v>1</v>
      </c>
      <c r="Z82" s="113" t="str">
        <f>IF('M3C LEA ORL'!Z192="","",'M3C LEA ORL'!Z192)</f>
        <v>CT</v>
      </c>
      <c r="AA82" s="113" t="str">
        <f>IF('M3C LEA ORL'!AA192="","",'M3C LEA ORL'!AA192)</f>
        <v>écrit</v>
      </c>
      <c r="AB82" s="113" t="str">
        <f>IF('M3C LEA ORL'!AB192="","",'M3C LEA ORL'!AB192)</f>
        <v>1h30</v>
      </c>
      <c r="AC82" s="238">
        <f>IF('M3C LEA ORL'!AC192="","",'M3C LEA ORL'!AC192)</f>
        <v>1</v>
      </c>
      <c r="AD82" s="114" t="str">
        <f>IF('M3C LEA ORL'!AD192="","",'M3C LEA ORL'!AD192)</f>
        <v>CT</v>
      </c>
      <c r="AE82" s="114" t="str">
        <f>IF('M3C LEA ORL'!AE192="","",'M3C LEA ORL'!AE192)</f>
        <v>écrit</v>
      </c>
      <c r="AF82" s="115" t="str">
        <f>IF('M3C LEA ORL'!AF192="","",'M3C LEA ORL'!AF192)</f>
        <v>1h30</v>
      </c>
      <c r="AG82" s="76" t="str">
        <f>IF('M3C LEA ORL'!AG192="","",'M3C LEA ORL'!AG192)</f>
        <v>Le programme de cet enseignement est essentiellement basé sur l'acquisition des fonctionnalités avancées d'un logiciel de traitement de texte (par exemple : notes de bas de pages, sommaire, index, styles, formulaires, insertion d'objets, liens…) tout en confortant les acquis généraux liés à l'usage d'un ordinateur (réseau, archive...).
1- Réalisation des documents courts (CV, lettre administrative...).
2- Elaboration de documents complexes et structurés (compte rendu, rapport, mémoire, bibliographie...).
3- Maîtrise des fonctionnalités nécessaires à la structuration de documents complexes (notes de bas de pages, sommaire, index, styles...).
4- Intégration d'informations (image, fichiers, graphiques...).
5- Réalisation des documents hypermédias intégrant textes, sons, images fixes et animées et liens internes et externes. Réalisation de documents collaboratifs.
6- Réalisation de diaporamas électroniques qui accompagnent et facilitent la compréhension d'un texte.
7- Réalisation de pages Web et utilisation de logiciels dédiés à la création des sites.
8- Sauvegarde, sécurisation, archivage des données en local et en réseau.</v>
      </c>
    </row>
    <row r="83" spans="1:239" ht="145.19999999999999" x14ac:dyDescent="0.25">
      <c r="A83" s="187"/>
      <c r="B83" s="187" t="s">
        <v>331</v>
      </c>
      <c r="C83" s="77" t="str">
        <f>IF('M3C LEA ORL'!C193="","",'M3C LEA ORL'!C193)</f>
        <v>Droit commercial et des sociétés</v>
      </c>
      <c r="D83" s="183" t="s">
        <v>332</v>
      </c>
      <c r="E83" s="152" t="str">
        <f>IF('M3C LEA ORL'!E193="","",'M3C LEA ORL'!E193)</f>
        <v>UE TRONC COMMUN</v>
      </c>
      <c r="F83" s="153"/>
      <c r="G83" s="183" t="s">
        <v>97</v>
      </c>
      <c r="H83" s="182"/>
      <c r="I83" s="152">
        <f>IF('M3C LEA ORL'!I193="","",'M3C LEA ORL'!I193)</f>
        <v>3</v>
      </c>
      <c r="J83" s="232">
        <f>IF('M3C LEA ORL'!J193="","",'M3C LEA ORL'!J193)</f>
        <v>3</v>
      </c>
      <c r="K83" s="152" t="str">
        <f>IF('M3C LEA ORL'!K193="","",'M3C LEA ORL'!K193)</f>
        <v>KASWENGI Joseph</v>
      </c>
      <c r="L83" s="232" t="str">
        <f>IF('M3C LEA ORL'!L193="","",'M3C LEA ORL'!L193)</f>
        <v>01</v>
      </c>
      <c r="M83" s="246"/>
      <c r="N83" s="220">
        <f>IF('M3C LEA ORL'!N193="","",'M3C LEA ORL'!N193)</f>
        <v>18</v>
      </c>
      <c r="O83" s="220">
        <f>IF('M3C LEA ORL'!O193="","",'M3C LEA ORL'!O193)</f>
        <v>12</v>
      </c>
      <c r="P83" s="220" t="str">
        <f>IF('M3C LEA ORL'!P193="","",'M3C LEA ORL'!P193)</f>
        <v/>
      </c>
      <c r="Q83" s="237" t="str">
        <f>IF('M3C LEA ORL'!Q193="","",'M3C LEA ORL'!Q193)</f>
        <v>50% CC
50% CT</v>
      </c>
      <c r="R83" s="113" t="str">
        <f>IF('M3C LEA ORL'!R193="","",'M3C LEA ORL'!R193)</f>
        <v>mixte</v>
      </c>
      <c r="S83" s="113" t="str">
        <f>IF('M3C LEA ORL'!S193="","",'M3C LEA ORL'!S193)</f>
        <v>écrit</v>
      </c>
      <c r="T83" s="113" t="str">
        <f>IF('M3C LEA ORL'!T193="","",'M3C LEA ORL'!T193)</f>
        <v>1h00</v>
      </c>
      <c r="U83" s="238">
        <f>IF('M3C LEA ORL'!U193="","",'M3C LEA ORL'!U193)</f>
        <v>1</v>
      </c>
      <c r="V83" s="114" t="str">
        <f>IF('M3C LEA ORL'!V193="","",'M3C LEA ORL'!V193)</f>
        <v>CT</v>
      </c>
      <c r="W83" s="114" t="str">
        <f>IF('M3C LEA ORL'!W193="","",'M3C LEA ORL'!W193)</f>
        <v>écrit</v>
      </c>
      <c r="X83" s="115" t="str">
        <f>IF('M3C LEA ORL'!X193="","",'M3C LEA ORL'!X193)</f>
        <v>1h00</v>
      </c>
      <c r="Y83" s="237">
        <f>IF('M3C LEA ORL'!Y193="","",'M3C LEA ORL'!Y193)</f>
        <v>1</v>
      </c>
      <c r="Z83" s="113" t="str">
        <f>IF('M3C LEA ORL'!Z193="","",'M3C LEA ORL'!Z193)</f>
        <v>CT</v>
      </c>
      <c r="AA83" s="113" t="str">
        <f>IF('M3C LEA ORL'!AA193="","",'M3C LEA ORL'!AA193)</f>
        <v>écrit</v>
      </c>
      <c r="AB83" s="113" t="str">
        <f>IF('M3C LEA ORL'!AB193="","",'M3C LEA ORL'!AB193)</f>
        <v>1h00</v>
      </c>
      <c r="AC83" s="238">
        <f>IF('M3C LEA ORL'!AC193="","",'M3C LEA ORL'!AC193)</f>
        <v>1</v>
      </c>
      <c r="AD83" s="114" t="str">
        <f>IF('M3C LEA ORL'!AD193="","",'M3C LEA ORL'!AD193)</f>
        <v>CT</v>
      </c>
      <c r="AE83" s="114" t="str">
        <f>IF('M3C LEA ORL'!AE193="","",'M3C LEA ORL'!AE193)</f>
        <v>écrit</v>
      </c>
      <c r="AF83" s="115" t="str">
        <f>IF('M3C LEA ORL'!AF193="","",'M3C LEA ORL'!AF193)</f>
        <v>1h00</v>
      </c>
      <c r="AG83" s="76" t="str">
        <f>IF('M3C LEA ORL'!AG193="","",'M3C LEA ORL'!AG193)</f>
        <v>L'organisation du commerce (le commerçant, le fonds de commerce).
La constitution d'une société.
Les types de sociétés.
Les actes civils et actes de commerce, le commerçant, le fonds de commerce et les opérations sur le fonds de commerce, le bail commercial, la prestation de services, les contrats de distribution, les principales sociétés commerciales (notion, forme, constitution, fonctionnement), initiation aux instruments de paiement, initiation au financement des entreprises pour leurs opérations nationales et internationales.</v>
      </c>
    </row>
    <row r="84" spans="1:239" ht="118.8" x14ac:dyDescent="0.25">
      <c r="A84" s="187"/>
      <c r="B84" s="187" t="s">
        <v>333</v>
      </c>
      <c r="C84" s="77" t="str">
        <f>IF('M3C LEA ORL'!C194="","",'M3C LEA ORL'!C194)</f>
        <v>Economie internationale</v>
      </c>
      <c r="D84" s="183" t="s">
        <v>334</v>
      </c>
      <c r="E84" s="152" t="str">
        <f>IF('M3C LEA ORL'!E194="","",'M3C LEA ORL'!E194)</f>
        <v>UE TRONC COMMUN</v>
      </c>
      <c r="F84" s="153"/>
      <c r="G84" s="183" t="s">
        <v>97</v>
      </c>
      <c r="H84" s="182"/>
      <c r="I84" s="152">
        <f>IF('M3C LEA ORL'!I194="","",'M3C LEA ORL'!I194)</f>
        <v>2</v>
      </c>
      <c r="J84" s="232">
        <f>IF('M3C LEA ORL'!J194="","",'M3C LEA ORL'!J194)</f>
        <v>2</v>
      </c>
      <c r="K84" s="152" t="str">
        <f>IF('M3C LEA ORL'!K194="","",'M3C LEA ORL'!K194)</f>
        <v>NOEL Isabelle</v>
      </c>
      <c r="L84" s="232" t="str">
        <f>IF('M3C LEA ORL'!L194="","",'M3C LEA ORL'!L194)</f>
        <v>05</v>
      </c>
      <c r="M84" s="246"/>
      <c r="N84" s="220">
        <f>IF('M3C LEA ORL'!N194="","",'M3C LEA ORL'!N194)</f>
        <v>18</v>
      </c>
      <c r="O84" s="220" t="str">
        <f>IF('M3C LEA ORL'!O194="","",'M3C LEA ORL'!O194)</f>
        <v/>
      </c>
      <c r="P84" s="220" t="str">
        <f>IF('M3C LEA ORL'!P194="","",'M3C LEA ORL'!P194)</f>
        <v/>
      </c>
      <c r="Q84" s="237">
        <f>IF('M3C LEA ORL'!Q194="","",'M3C LEA ORL'!Q194)</f>
        <v>1</v>
      </c>
      <c r="R84" s="113" t="str">
        <f>IF('M3C LEA ORL'!R194="","",'M3C LEA ORL'!R194)</f>
        <v>CT</v>
      </c>
      <c r="S84" s="113" t="str">
        <f>IF('M3C LEA ORL'!S194="","",'M3C LEA ORL'!S194)</f>
        <v>écrit</v>
      </c>
      <c r="T84" s="113" t="str">
        <f>IF('M3C LEA ORL'!T194="","",'M3C LEA ORL'!T194)</f>
        <v>1h00</v>
      </c>
      <c r="U84" s="238">
        <f>IF('M3C LEA ORL'!U194="","",'M3C LEA ORL'!U194)</f>
        <v>1</v>
      </c>
      <c r="V84" s="114" t="str">
        <f>IF('M3C LEA ORL'!V194="","",'M3C LEA ORL'!V194)</f>
        <v>CT</v>
      </c>
      <c r="W84" s="114" t="str">
        <f>IF('M3C LEA ORL'!W194="","",'M3C LEA ORL'!W194)</f>
        <v>écrit</v>
      </c>
      <c r="X84" s="115" t="str">
        <f>IF('M3C LEA ORL'!X194="","",'M3C LEA ORL'!X194)</f>
        <v>1h00</v>
      </c>
      <c r="Y84" s="237">
        <f>IF('M3C LEA ORL'!Y194="","",'M3C LEA ORL'!Y194)</f>
        <v>1</v>
      </c>
      <c r="Z84" s="113" t="str">
        <f>IF('M3C LEA ORL'!Z194="","",'M3C LEA ORL'!Z194)</f>
        <v>CT</v>
      </c>
      <c r="AA84" s="113" t="str">
        <f>IF('M3C LEA ORL'!AA194="","",'M3C LEA ORL'!AA194)</f>
        <v>écrit</v>
      </c>
      <c r="AB84" s="113" t="str">
        <f>IF('M3C LEA ORL'!AB194="","",'M3C LEA ORL'!AB194)</f>
        <v>1h00</v>
      </c>
      <c r="AC84" s="238">
        <f>IF('M3C LEA ORL'!AC194="","",'M3C LEA ORL'!AC194)</f>
        <v>1</v>
      </c>
      <c r="AD84" s="114" t="str">
        <f>IF('M3C LEA ORL'!AD194="","",'M3C LEA ORL'!AD194)</f>
        <v>CT</v>
      </c>
      <c r="AE84" s="114" t="str">
        <f>IF('M3C LEA ORL'!AE194="","",'M3C LEA ORL'!AE194)</f>
        <v>écrit</v>
      </c>
      <c r="AF84" s="115" t="str">
        <f>IF('M3C LEA ORL'!AF194="","",'M3C LEA ORL'!AF194)</f>
        <v>1h00</v>
      </c>
      <c r="AG84" s="76" t="str">
        <f>IF('M3C LEA ORL'!AG194="","",'M3C LEA ORL'!AG194)</f>
        <v>A partir des connaissances d'économie générale acquises en L1, le champ d'étude est étendu au domaine international :
- analyse de l'évolution des échanges internationaux à travers les époques
- les théories des échanges internationaux
- libre-échange et protectionnisme
- les A.C.R. et le développement des échanges régionaux
- le phénomène de multinationalisation
- les comptes extérieurs de la nation</v>
      </c>
    </row>
    <row r="85" spans="1:239" ht="68.25" customHeight="1" x14ac:dyDescent="0.25">
      <c r="A85" s="247"/>
      <c r="B85" s="203" t="s">
        <v>335</v>
      </c>
      <c r="C85" s="204" t="s">
        <v>336</v>
      </c>
      <c r="D85" s="152" t="s">
        <v>337</v>
      </c>
      <c r="E85" s="152" t="s">
        <v>162</v>
      </c>
      <c r="F85" s="153"/>
      <c r="G85" s="152" t="s">
        <v>97</v>
      </c>
      <c r="H85" s="182"/>
      <c r="I85" s="152">
        <v>1</v>
      </c>
      <c r="J85" s="232">
        <v>1</v>
      </c>
      <c r="K85" s="152" t="s">
        <v>99</v>
      </c>
      <c r="L85" s="248" t="s">
        <v>74</v>
      </c>
      <c r="M85" s="246"/>
      <c r="N85" s="90"/>
      <c r="O85" s="90">
        <v>18</v>
      </c>
      <c r="P85" s="220"/>
      <c r="Q85" s="237">
        <v>1</v>
      </c>
      <c r="R85" s="113" t="s">
        <v>33</v>
      </c>
      <c r="S85" s="113" t="s">
        <v>70</v>
      </c>
      <c r="T85" s="113"/>
      <c r="U85" s="238">
        <v>1</v>
      </c>
      <c r="V85" s="114" t="s">
        <v>33</v>
      </c>
      <c r="W85" s="114" t="s">
        <v>70</v>
      </c>
      <c r="X85" s="115"/>
      <c r="Y85" s="237">
        <v>1</v>
      </c>
      <c r="Z85" s="249" t="s">
        <v>33</v>
      </c>
      <c r="AA85" s="249" t="s">
        <v>70</v>
      </c>
      <c r="AB85" s="249"/>
      <c r="AC85" s="250">
        <v>1</v>
      </c>
      <c r="AD85" s="251" t="s">
        <v>33</v>
      </c>
      <c r="AE85" s="251" t="s">
        <v>70</v>
      </c>
      <c r="AF85" s="115"/>
      <c r="AG85" s="184" t="s">
        <v>338</v>
      </c>
    </row>
    <row r="86" spans="1:239" ht="24.75" customHeight="1" x14ac:dyDescent="0.25">
      <c r="A86" s="252"/>
      <c r="B86" s="252"/>
      <c r="C86" s="253" t="s">
        <v>339</v>
      </c>
      <c r="D86" s="254"/>
      <c r="E86" s="255"/>
      <c r="F86" s="255"/>
      <c r="G86" s="255"/>
      <c r="H86" s="256"/>
      <c r="I86" s="257"/>
      <c r="J86" s="258"/>
      <c r="K86" s="257"/>
      <c r="L86" s="258"/>
      <c r="M86" s="259"/>
      <c r="N86" s="260"/>
      <c r="O86" s="260"/>
      <c r="P86" s="260"/>
      <c r="Q86" s="261"/>
      <c r="R86" s="262"/>
      <c r="S86" s="262"/>
      <c r="T86" s="262"/>
      <c r="U86" s="263"/>
      <c r="V86" s="264"/>
      <c r="W86" s="265"/>
      <c r="X86" s="266"/>
      <c r="Y86" s="267"/>
      <c r="Z86" s="265"/>
      <c r="AA86" s="265"/>
      <c r="AB86" s="265"/>
      <c r="AC86" s="268"/>
      <c r="AD86" s="265"/>
      <c r="AE86" s="265"/>
      <c r="AF86" s="265"/>
      <c r="AG86" s="269"/>
    </row>
    <row r="87" spans="1:239" ht="28.5" customHeight="1" x14ac:dyDescent="0.25">
      <c r="A87" s="124" t="s">
        <v>340</v>
      </c>
      <c r="B87" s="124" t="s">
        <v>341</v>
      </c>
      <c r="C87" s="125" t="s">
        <v>342</v>
      </c>
      <c r="D87" s="126"/>
      <c r="E87" s="126" t="s">
        <v>42</v>
      </c>
      <c r="F87" s="126"/>
      <c r="G87" s="127"/>
      <c r="H87" s="119"/>
      <c r="I87" s="120">
        <f>+I88+I89</f>
        <v>6</v>
      </c>
      <c r="J87" s="120">
        <f>+J88+J89</f>
        <v>6</v>
      </c>
      <c r="K87" s="120"/>
      <c r="L87" s="119"/>
      <c r="M87" s="145"/>
      <c r="N87" s="146"/>
      <c r="O87" s="147"/>
      <c r="P87" s="147"/>
      <c r="Q87" s="164"/>
      <c r="R87" s="147"/>
      <c r="S87" s="147"/>
      <c r="T87" s="147"/>
      <c r="U87" s="216"/>
      <c r="V87" s="53"/>
      <c r="W87" s="53"/>
      <c r="X87" s="239"/>
      <c r="Y87" s="216"/>
      <c r="Z87" s="53"/>
      <c r="AA87" s="53"/>
      <c r="AB87" s="53"/>
      <c r="AC87" s="79"/>
      <c r="AD87" s="53"/>
      <c r="AE87" s="53"/>
      <c r="AF87" s="53"/>
      <c r="AG87" s="54"/>
    </row>
    <row r="88" spans="1:239" ht="105.6" x14ac:dyDescent="0.25">
      <c r="A88" s="187"/>
      <c r="B88" s="187" t="s">
        <v>343</v>
      </c>
      <c r="C88" s="77" t="str">
        <f>IF('M3C LEA ORL'!C262="","",'M3C LEA ORL'!C262)</f>
        <v xml:space="preserve">Achat, vente, négociation commerciale </v>
      </c>
      <c r="D88" s="240"/>
      <c r="E88" s="233" t="str">
        <f>IF('M3C LEA ORL'!E262="","",'M3C LEA ORL'!E262)</f>
        <v>UE spécialisation</v>
      </c>
      <c r="F88" s="173"/>
      <c r="G88" s="241" t="s">
        <v>97</v>
      </c>
      <c r="H88" s="235"/>
      <c r="I88" s="233" t="str">
        <f>IF('M3C LEA ORL'!I262="","",'M3C LEA ORL'!I262)</f>
        <v>3</v>
      </c>
      <c r="J88" s="84">
        <f>IF('M3C LEA ORL'!J262="","",'M3C LEA ORL'!J262)</f>
        <v>3</v>
      </c>
      <c r="K88" s="233" t="str">
        <f>IF('M3C LEA ORL'!K262="","",'M3C LEA ORL'!K262)</f>
        <v>KASWENGI Joseph</v>
      </c>
      <c r="L88" s="84" t="str">
        <f>IF('M3C LEA ORL'!L262="","",'M3C LEA ORL'!L262)</f>
        <v>06</v>
      </c>
      <c r="M88" s="236"/>
      <c r="N88" s="100">
        <f>IF('M3C LEA ORL'!N262="","",'M3C LEA ORL'!N262)</f>
        <v>12</v>
      </c>
      <c r="O88" s="100">
        <f>IF('M3C LEA ORL'!O262="","",'M3C LEA ORL'!O262)</f>
        <v>12</v>
      </c>
      <c r="P88" s="100" t="str">
        <f>IF('M3C LEA ORL'!P262="","",'M3C LEA ORL'!P262)</f>
        <v/>
      </c>
      <c r="Q88" s="237">
        <f>IF('M3C LEA ORL'!Q262="","",'M3C LEA ORL'!Q262)</f>
        <v>1</v>
      </c>
      <c r="R88" s="113" t="str">
        <f>IF('M3C LEA ORL'!R262="","",'M3C LEA ORL'!R262)</f>
        <v>CC</v>
      </c>
      <c r="S88" s="113" t="str">
        <f>IF('M3C LEA ORL'!S262="","",'M3C LEA ORL'!S262)</f>
        <v>écrit</v>
      </c>
      <c r="T88" s="113" t="str">
        <f>IF('M3C LEA ORL'!T262="","",'M3C LEA ORL'!T262)</f>
        <v>1h30</v>
      </c>
      <c r="U88" s="238">
        <f>IF('M3C LEA ORL'!U262="","",'M3C LEA ORL'!U262)</f>
        <v>1</v>
      </c>
      <c r="V88" s="114" t="str">
        <f>IF('M3C LEA ORL'!V262="","",'M3C LEA ORL'!V262)</f>
        <v>CT</v>
      </c>
      <c r="W88" s="114" t="str">
        <f>IF('M3C LEA ORL'!W262="","",'M3C LEA ORL'!W262)</f>
        <v>écrit</v>
      </c>
      <c r="X88" s="115" t="str">
        <f>IF('M3C LEA ORL'!X262="","",'M3C LEA ORL'!X262)</f>
        <v>1h30</v>
      </c>
      <c r="Y88" s="237">
        <f>IF('M3C LEA ORL'!Y262="","",'M3C LEA ORL'!Y262)</f>
        <v>1</v>
      </c>
      <c r="Z88" s="113" t="str">
        <f>IF('M3C LEA ORL'!Z262="","",'M3C LEA ORL'!Z262)</f>
        <v>CT</v>
      </c>
      <c r="AA88" s="113" t="str">
        <f>IF('M3C LEA ORL'!AA262="","",'M3C LEA ORL'!AA262)</f>
        <v>écrit</v>
      </c>
      <c r="AB88" s="113" t="str">
        <f>IF('M3C LEA ORL'!AB262="","",'M3C LEA ORL'!AB262)</f>
        <v>1h30</v>
      </c>
      <c r="AC88" s="238">
        <f>IF('M3C LEA ORL'!AC262="","",'M3C LEA ORL'!AC262)</f>
        <v>1</v>
      </c>
      <c r="AD88" s="114" t="str">
        <f>IF('M3C LEA ORL'!AD262="","",'M3C LEA ORL'!AD262)</f>
        <v>CT</v>
      </c>
      <c r="AE88" s="114" t="str">
        <f>IF('M3C LEA ORL'!AE262="","",'M3C LEA ORL'!AE262)</f>
        <v>écrit</v>
      </c>
      <c r="AF88" s="115" t="str">
        <f>IF('M3C LEA ORL'!AF262="","",'M3C LEA ORL'!AF262)</f>
        <v>1h30</v>
      </c>
      <c r="AG88" s="76" t="str">
        <f>IF('M3C LEA ORL'!AG262="","",'M3C LEA ORL'!AG262)</f>
        <v>Dans un environnement des affaires mondialisé et sans cesse dépendant des changements permanents, ce cours examine, dans le contexte du commerce B to B, la gestion des achats, des ventes ainsi que les outils de la négociation commerciale. Les applications font des approfondissements sur les interactions et facteurs-clés de succès qui contribuent à assurer la performance d'une organisation, entreprise, ou équipe commerciale tant au niveau national qu'international.</v>
      </c>
    </row>
    <row r="89" spans="1:239" ht="54.75" customHeight="1" x14ac:dyDescent="0.25">
      <c r="A89" s="187"/>
      <c r="B89" s="187" t="s">
        <v>344</v>
      </c>
      <c r="C89" s="77" t="str">
        <f>IF('M3C LEA ORL'!C263="","",'M3C LEA ORL'!C263)</f>
        <v>Introduction aux stratégies pour l'e-commerce</v>
      </c>
      <c r="D89" s="152"/>
      <c r="E89" s="152" t="str">
        <f>IF('M3C LEA ORL'!E263="","",'M3C LEA ORL'!E263)</f>
        <v>UE spécialisation</v>
      </c>
      <c r="F89" s="152"/>
      <c r="G89" s="270" t="s">
        <v>97</v>
      </c>
      <c r="H89" s="182"/>
      <c r="I89" s="90" t="str">
        <f>IF('M3C LEA ORL'!I263="","",'M3C LEA ORL'!I263)</f>
        <v>3</v>
      </c>
      <c r="J89" s="245">
        <f>IF('M3C LEA ORL'!J263="","",'M3C LEA ORL'!J263)</f>
        <v>3</v>
      </c>
      <c r="K89" s="90" t="str">
        <f>IF('M3C LEA ORL'!K263="","",'M3C LEA ORL'!K263)</f>
        <v>NOEL Isabelle</v>
      </c>
      <c r="L89" s="90" t="str">
        <f>IF('M3C LEA ORL'!L263="","",'M3C LEA ORL'!L263)</f>
        <v>05 et 06</v>
      </c>
      <c r="M89" s="245"/>
      <c r="N89" s="271">
        <f>IF('M3C LEA ORL'!N263="","",'M3C LEA ORL'!N263)</f>
        <v>20</v>
      </c>
      <c r="O89" s="90" t="str">
        <f>IF('M3C LEA ORL'!O263="","",'M3C LEA ORL'!O263)</f>
        <v/>
      </c>
      <c r="P89" s="220" t="str">
        <f>IF('M3C LEA ORL'!P263="","",'M3C LEA ORL'!P263)</f>
        <v/>
      </c>
      <c r="Q89" s="272">
        <f>IF('M3C LEA ORL'!Q263="","",'M3C LEA ORL'!Q263)</f>
        <v>1</v>
      </c>
      <c r="R89" s="113" t="str">
        <f>IF('M3C LEA ORL'!R263="","",'M3C LEA ORL'!R263)</f>
        <v>CT</v>
      </c>
      <c r="S89" s="113" t="str">
        <f>IF('M3C LEA ORL'!S263="","",'M3C LEA ORL'!S263)</f>
        <v>écrit</v>
      </c>
      <c r="T89" s="113" t="str">
        <f>IF('M3C LEA ORL'!T263="","",'M3C LEA ORL'!T263)</f>
        <v>1h00</v>
      </c>
      <c r="U89" s="273">
        <f>IF('M3C LEA ORL'!U263="","",'M3C LEA ORL'!U263)</f>
        <v>1</v>
      </c>
      <c r="V89" s="114" t="str">
        <f>IF('M3C LEA ORL'!V263="","",'M3C LEA ORL'!V263)</f>
        <v>CT</v>
      </c>
      <c r="W89" s="114" t="str">
        <f>IF('M3C LEA ORL'!W263="","",'M3C LEA ORL'!W263)</f>
        <v>écrit</v>
      </c>
      <c r="X89" s="114" t="str">
        <f>IF('M3C LEA ORL'!X263="","",'M3C LEA ORL'!X263)</f>
        <v>1h00</v>
      </c>
      <c r="Y89" s="274">
        <f>IF('M3C LEA ORL'!Y263="","",'M3C LEA ORL'!Y263)</f>
        <v>1</v>
      </c>
      <c r="Z89" s="113" t="str">
        <f>IF('M3C LEA ORL'!Z263="","",'M3C LEA ORL'!Z263)</f>
        <v>CT</v>
      </c>
      <c r="AA89" s="113" t="str">
        <f>IF('M3C LEA ORL'!AA263="","",'M3C LEA ORL'!AA263)</f>
        <v>écrit</v>
      </c>
      <c r="AB89" s="113" t="str">
        <f>IF('M3C LEA ORL'!AB263="","",'M3C LEA ORL'!AB263)</f>
        <v>1h00</v>
      </c>
      <c r="AC89" s="273">
        <f>IF('M3C LEA ORL'!AC263="","",'M3C LEA ORL'!AC263)</f>
        <v>1</v>
      </c>
      <c r="AD89" s="114" t="str">
        <f>IF('M3C LEA ORL'!AD263="","",'M3C LEA ORL'!AD263)</f>
        <v>CT</v>
      </c>
      <c r="AE89" s="114" t="str">
        <f>IF('M3C LEA ORL'!AE263="","",'M3C LEA ORL'!AE263)</f>
        <v>écrit</v>
      </c>
      <c r="AF89" s="114" t="str">
        <f>IF('M3C LEA ORL'!AF263="","",'M3C LEA ORL'!AF263)</f>
        <v>1h00</v>
      </c>
      <c r="AG89" s="106" t="str">
        <f>IF('M3C LEA ORL'!AG263="","",'M3C LEA ORL'!AG263)</f>
        <v>Les concepts de base sont abordés :
- pourquoi choisir de vendre en ligne
- les différentes formes de vente en ligne
- le e-marketing mix et son intégration à la stratégie marketing de l'entreprise
- la gestion de la relation client sur internet
- les technologies digitales au service de l'e-commerce</v>
      </c>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row>
    <row r="90" spans="1:239" ht="21" customHeight="1" x14ac:dyDescent="0.25">
      <c r="A90" s="133"/>
      <c r="B90" s="134"/>
      <c r="C90" s="69" t="s">
        <v>220</v>
      </c>
      <c r="D90" s="135"/>
      <c r="E90" s="121"/>
      <c r="F90" s="136"/>
      <c r="G90" s="137"/>
      <c r="H90" s="138"/>
      <c r="I90" s="136">
        <f>+I93+I96+I100</f>
        <v>8</v>
      </c>
      <c r="J90" s="136">
        <f>+J93+J96+J100</f>
        <v>8</v>
      </c>
      <c r="K90" s="136"/>
      <c r="L90" s="136"/>
      <c r="M90" s="139"/>
      <c r="N90" s="140"/>
      <c r="O90" s="140"/>
      <c r="P90" s="140"/>
      <c r="Q90" s="168"/>
      <c r="R90" s="169"/>
      <c r="S90" s="169"/>
      <c r="T90" s="169"/>
      <c r="U90" s="170"/>
      <c r="V90" s="169"/>
      <c r="W90" s="169"/>
      <c r="X90" s="169"/>
      <c r="Y90" s="168"/>
      <c r="Z90" s="169"/>
      <c r="AA90" s="169"/>
      <c r="AB90" s="169"/>
      <c r="AC90" s="170"/>
      <c r="AD90" s="169"/>
      <c r="AE90" s="169"/>
      <c r="AF90" s="169"/>
      <c r="AG90" s="212"/>
    </row>
    <row r="91" spans="1:239" s="2" customFormat="1" ht="26.4" x14ac:dyDescent="0.3">
      <c r="A91" s="59" t="s">
        <v>345</v>
      </c>
      <c r="B91" s="60" t="s">
        <v>346</v>
      </c>
      <c r="C91" s="61" t="s">
        <v>347</v>
      </c>
      <c r="D91" s="62"/>
      <c r="E91" s="60"/>
      <c r="F91" s="60"/>
      <c r="G91" s="63"/>
      <c r="H91" s="60"/>
      <c r="I91" s="60"/>
      <c r="J91" s="60"/>
      <c r="K91" s="60"/>
      <c r="L91" s="60"/>
      <c r="M91" s="275"/>
      <c r="N91" s="64"/>
      <c r="O91" s="64"/>
      <c r="P91" s="64"/>
      <c r="Q91" s="213"/>
      <c r="R91" s="60"/>
      <c r="S91" s="60"/>
      <c r="T91" s="60"/>
      <c r="U91" s="60"/>
      <c r="V91" s="60"/>
      <c r="W91" s="60"/>
      <c r="X91" s="275"/>
      <c r="Y91" s="213"/>
      <c r="Z91" s="60"/>
      <c r="AA91" s="60"/>
      <c r="AB91" s="60"/>
      <c r="AC91" s="60"/>
      <c r="AD91" s="60"/>
      <c r="AE91" s="60"/>
      <c r="AF91" s="60"/>
      <c r="AG91" s="65"/>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row>
    <row r="92" spans="1:239" s="2" customFormat="1" ht="26.4" x14ac:dyDescent="0.3">
      <c r="A92" s="59" t="s">
        <v>348</v>
      </c>
      <c r="B92" s="60" t="s">
        <v>349</v>
      </c>
      <c r="C92" s="61" t="s">
        <v>350</v>
      </c>
      <c r="D92" s="62" t="s">
        <v>351</v>
      </c>
      <c r="E92" s="60" t="s">
        <v>25</v>
      </c>
      <c r="F92" s="60"/>
      <c r="G92" s="63"/>
      <c r="H92" s="60"/>
      <c r="I92" s="60">
        <f>+I93+I96+I100+I$71</f>
        <v>30</v>
      </c>
      <c r="J92" s="60">
        <f>+J93+J96+J100+J$71</f>
        <v>30</v>
      </c>
      <c r="K92" s="60"/>
      <c r="L92" s="60"/>
      <c r="M92" s="275"/>
      <c r="N92" s="64"/>
      <c r="O92" s="64"/>
      <c r="P92" s="64"/>
      <c r="Q92" s="213"/>
      <c r="R92" s="60"/>
      <c r="S92" s="60"/>
      <c r="T92" s="60"/>
      <c r="U92" s="60"/>
      <c r="V92" s="60"/>
      <c r="W92" s="60"/>
      <c r="X92" s="275"/>
      <c r="Y92" s="213"/>
      <c r="Z92" s="214"/>
      <c r="AA92" s="214"/>
      <c r="AB92" s="214"/>
      <c r="AC92" s="214"/>
      <c r="AD92" s="214"/>
      <c r="AE92" s="214"/>
      <c r="AF92" s="214"/>
      <c r="AG92" s="215"/>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row>
    <row r="93" spans="1:239" ht="24" customHeight="1" x14ac:dyDescent="0.25">
      <c r="A93" s="198" t="s">
        <v>352</v>
      </c>
      <c r="B93" s="198" t="s">
        <v>353</v>
      </c>
      <c r="C93" s="199" t="s">
        <v>354</v>
      </c>
      <c r="D93" s="200"/>
      <c r="E93" s="200" t="str">
        <f>IF('M3C LEA ORL'!E231="","",'M3C LEA ORL'!E231)</f>
        <v>BLOC / CHAPEAU</v>
      </c>
      <c r="F93" s="200"/>
      <c r="G93" s="200"/>
      <c r="H93" s="119"/>
      <c r="I93" s="120">
        <v>4</v>
      </c>
      <c r="J93" s="120">
        <v>4</v>
      </c>
      <c r="K93" s="120"/>
      <c r="L93" s="119"/>
      <c r="M93" s="145"/>
      <c r="N93" s="146"/>
      <c r="O93" s="147"/>
      <c r="P93" s="147"/>
      <c r="Q93" s="164"/>
      <c r="R93" s="147"/>
      <c r="S93" s="147"/>
      <c r="T93" s="147"/>
      <c r="U93" s="216"/>
      <c r="V93" s="53"/>
      <c r="W93" s="53"/>
      <c r="X93" s="239"/>
      <c r="Y93" s="216"/>
      <c r="Z93" s="53"/>
      <c r="AA93" s="53"/>
      <c r="AB93" s="53"/>
      <c r="AC93" s="79"/>
      <c r="AD93" s="53"/>
      <c r="AE93" s="53"/>
      <c r="AF93" s="53"/>
      <c r="AG93" s="54"/>
    </row>
    <row r="94" spans="1:239" ht="42" customHeight="1" x14ac:dyDescent="0.25">
      <c r="A94" s="187"/>
      <c r="B94" s="187" t="s">
        <v>355</v>
      </c>
      <c r="C94" s="77" t="str">
        <f>IF('M3C LEA ORL'!C232="","",'M3C LEA ORL'!C232)</f>
        <v>Thème Espagnol S3</v>
      </c>
      <c r="D94" s="183" t="s">
        <v>356</v>
      </c>
      <c r="E94" s="152" t="str">
        <f>IF('M3C LEA ORL'!E232="","",'M3C LEA ORL'!E232)</f>
        <v>UE TRONC COMMUN</v>
      </c>
      <c r="F94" s="153"/>
      <c r="G94" s="183" t="s">
        <v>97</v>
      </c>
      <c r="H94" s="182"/>
      <c r="I94" s="152">
        <f>IF('M3C LEA ORL'!I232="","",'M3C LEA ORL'!I232)</f>
        <v>2</v>
      </c>
      <c r="J94" s="232">
        <f>IF('M3C LEA ORL'!J232="","",'M3C LEA ORL'!J232)</f>
        <v>2</v>
      </c>
      <c r="K94" s="152" t="str">
        <f>IF('M3C LEA ORL'!K232="","",'M3C LEA ORL'!K232)</f>
        <v>BACCON Annie</v>
      </c>
      <c r="L94" s="232">
        <f>IF('M3C LEA ORL'!L232="","",'M3C LEA ORL'!L232)</f>
        <v>14</v>
      </c>
      <c r="M94" s="246"/>
      <c r="N94" s="220" t="str">
        <f>IF('M3C LEA ORL'!N232="","",'M3C LEA ORL'!N232)</f>
        <v/>
      </c>
      <c r="O94" s="220">
        <f>IF('M3C LEA ORL'!O232="","",'M3C LEA ORL'!O232)</f>
        <v>18</v>
      </c>
      <c r="P94" s="100" t="str">
        <f>IF('M3C LEA ORL'!P232="","",'M3C LEA ORL'!P232)</f>
        <v/>
      </c>
      <c r="Q94" s="237">
        <f>IF('M3C LEA ORL'!Q232="","",'M3C LEA ORL'!Q232)</f>
        <v>1</v>
      </c>
      <c r="R94" s="113" t="str">
        <f>IF('M3C LEA ORL'!R232="","",'M3C LEA ORL'!R232)</f>
        <v>CC</v>
      </c>
      <c r="S94" s="113" t="str">
        <f>IF('M3C LEA ORL'!S232="","",'M3C LEA ORL'!S232)</f>
        <v>écrit et oral</v>
      </c>
      <c r="T94" s="113" t="str">
        <f>IF('M3C LEA ORL'!T232="","",'M3C LEA ORL'!T232)</f>
        <v/>
      </c>
      <c r="U94" s="238">
        <f>IF('M3C LEA ORL'!U232="","",'M3C LEA ORL'!U232)</f>
        <v>1</v>
      </c>
      <c r="V94" s="114" t="str">
        <f>IF('M3C LEA ORL'!V232="","",'M3C LEA ORL'!V232)</f>
        <v>CT</v>
      </c>
      <c r="W94" s="114" t="str">
        <f>IF('M3C LEA ORL'!W232="","",'M3C LEA ORL'!W232)</f>
        <v>écrit</v>
      </c>
      <c r="X94" s="115" t="str">
        <f>IF('M3C LEA ORL'!X232="","",'M3C LEA ORL'!X232)</f>
        <v>1h30</v>
      </c>
      <c r="Y94" s="237">
        <f>IF('M3C LEA ORL'!Y232="","",'M3C LEA ORL'!Y232)</f>
        <v>1</v>
      </c>
      <c r="Z94" s="113" t="str">
        <f>IF('M3C LEA ORL'!Z232="","",'M3C LEA ORL'!Z232)</f>
        <v>CT</v>
      </c>
      <c r="AA94" s="113" t="str">
        <f>IF('M3C LEA ORL'!AA232="","",'M3C LEA ORL'!AA232)</f>
        <v>écrit</v>
      </c>
      <c r="AB94" s="113" t="str">
        <f>IF('M3C LEA ORL'!AB232="","",'M3C LEA ORL'!AB232)</f>
        <v>1h30</v>
      </c>
      <c r="AC94" s="238">
        <f>IF('M3C LEA ORL'!AC232="","",'M3C LEA ORL'!AC232)</f>
        <v>1</v>
      </c>
      <c r="AD94" s="114" t="str">
        <f>IF('M3C LEA ORL'!AD232="","",'M3C LEA ORL'!AD232)</f>
        <v>CT</v>
      </c>
      <c r="AE94" s="114" t="str">
        <f>IF('M3C LEA ORL'!AE232="","",'M3C LEA ORL'!AE232)</f>
        <v>écrit</v>
      </c>
      <c r="AF94" s="115" t="str">
        <f>IF('M3C LEA ORL'!AF232="","",'M3C LEA ORL'!AF232)</f>
        <v>1h30</v>
      </c>
      <c r="AG94" s="76" t="str">
        <f>IF('M3C LEA ORL'!AG232="","",'M3C LEA ORL'!AG232)</f>
        <v>Entraînement à la traduction du français vers l’espagnol de textes journalistiques.</v>
      </c>
    </row>
    <row r="95" spans="1:239" ht="42" customHeight="1" x14ac:dyDescent="0.25">
      <c r="A95" s="187"/>
      <c r="B95" s="187" t="s">
        <v>357</v>
      </c>
      <c r="C95" s="77" t="str">
        <f>IF('M3C LEA ORL'!C233="","",'M3C LEA ORL'!C233)</f>
        <v>Version Espagnol S3</v>
      </c>
      <c r="D95" s="183" t="s">
        <v>358</v>
      </c>
      <c r="E95" s="152" t="str">
        <f>IF('M3C LEA ORL'!E233="","",'M3C LEA ORL'!E233)</f>
        <v>UE TRONC COMMUN</v>
      </c>
      <c r="F95" s="153"/>
      <c r="G95" s="183" t="s">
        <v>97</v>
      </c>
      <c r="H95" s="182"/>
      <c r="I95" s="152">
        <f>IF('M3C LEA ORL'!I233="","",'M3C LEA ORL'!I233)</f>
        <v>2</v>
      </c>
      <c r="J95" s="232">
        <f>IF('M3C LEA ORL'!J233="","",'M3C LEA ORL'!J233)</f>
        <v>2</v>
      </c>
      <c r="K95" s="152" t="str">
        <f>IF('M3C LEA ORL'!K233="","",'M3C LEA ORL'!K233)</f>
        <v>FOURNIE-CHABOCHE Sylvie</v>
      </c>
      <c r="L95" s="232">
        <f>IF('M3C LEA ORL'!L233="","",'M3C LEA ORL'!L233)</f>
        <v>14</v>
      </c>
      <c r="M95" s="246"/>
      <c r="N95" s="220" t="str">
        <f>IF('M3C LEA ORL'!N233="","",'M3C LEA ORL'!N233)</f>
        <v/>
      </c>
      <c r="O95" s="220">
        <f>IF('M3C LEA ORL'!O233="","",'M3C LEA ORL'!O233)</f>
        <v>12</v>
      </c>
      <c r="P95" s="100" t="str">
        <f>IF('M3C LEA ORL'!P233="","",'M3C LEA ORL'!P233)</f>
        <v/>
      </c>
      <c r="Q95" s="237">
        <f>IF('M3C LEA ORL'!Q233="","",'M3C LEA ORL'!Q233)</f>
        <v>1</v>
      </c>
      <c r="R95" s="113" t="str">
        <f>IF('M3C LEA ORL'!R233="","",'M3C LEA ORL'!R233)</f>
        <v>CC</v>
      </c>
      <c r="S95" s="113" t="str">
        <f>IF('M3C LEA ORL'!S233="","",'M3C LEA ORL'!S233)</f>
        <v>écrit et oral</v>
      </c>
      <c r="T95" s="113" t="str">
        <f>IF('M3C LEA ORL'!T233="","",'M3C LEA ORL'!T233)</f>
        <v/>
      </c>
      <c r="U95" s="238">
        <f>IF('M3C LEA ORL'!U233="","",'M3C LEA ORL'!U233)</f>
        <v>1</v>
      </c>
      <c r="V95" s="114" t="str">
        <f>IF('M3C LEA ORL'!V233="","",'M3C LEA ORL'!V233)</f>
        <v>CT</v>
      </c>
      <c r="W95" s="114" t="str">
        <f>IF('M3C LEA ORL'!W233="","",'M3C LEA ORL'!W233)</f>
        <v>écrit</v>
      </c>
      <c r="X95" s="115" t="str">
        <f>IF('M3C LEA ORL'!X233="","",'M3C LEA ORL'!X233)</f>
        <v>1h00</v>
      </c>
      <c r="Y95" s="237">
        <f>IF('M3C LEA ORL'!Y233="","",'M3C LEA ORL'!Y233)</f>
        <v>1</v>
      </c>
      <c r="Z95" s="113" t="str">
        <f>IF('M3C LEA ORL'!Z233="","",'M3C LEA ORL'!Z233)</f>
        <v>CT</v>
      </c>
      <c r="AA95" s="113" t="str">
        <f>IF('M3C LEA ORL'!AA233="","",'M3C LEA ORL'!AA233)</f>
        <v>écrit</v>
      </c>
      <c r="AB95" s="113" t="str">
        <f>IF('M3C LEA ORL'!AB233="","",'M3C LEA ORL'!AB233)</f>
        <v>1h00</v>
      </c>
      <c r="AC95" s="238">
        <f>IF('M3C LEA ORL'!AC233="","",'M3C LEA ORL'!AC233)</f>
        <v>1</v>
      </c>
      <c r="AD95" s="114" t="str">
        <f>IF('M3C LEA ORL'!AD233="","",'M3C LEA ORL'!AD233)</f>
        <v>CT</v>
      </c>
      <c r="AE95" s="114" t="str">
        <f>IF('M3C LEA ORL'!AE233="","",'M3C LEA ORL'!AE233)</f>
        <v>écrit</v>
      </c>
      <c r="AF95" s="115" t="str">
        <f>IF('M3C LEA ORL'!AF233="","",'M3C LEA ORL'!AF233)</f>
        <v>1h00</v>
      </c>
      <c r="AG95" s="76" t="str">
        <f>IF('M3C LEA ORL'!AG233="","",'M3C LEA ORL'!AG233)</f>
        <v>Entraînement à la traduction de l'espagnol vers le français de textes écrits dans une langue courante actuelle (textes journalistiques, publicités, etc.).</v>
      </c>
    </row>
    <row r="96" spans="1:239" ht="26.4" x14ac:dyDescent="0.25">
      <c r="A96" s="198" t="s">
        <v>359</v>
      </c>
      <c r="B96" s="198" t="s">
        <v>360</v>
      </c>
      <c r="C96" s="199" t="str">
        <f>IF('M3C LEA ORL'!C234="","",'M3C LEA ORL'!C234)</f>
        <v>Expression écrite et orale langue B : Espagnol S3</v>
      </c>
      <c r="D96" s="200"/>
      <c r="E96" s="200" t="str">
        <f>IF('M3C LEA ORL'!E234="","",'M3C LEA ORL'!E234)</f>
        <v>BLOC / CHAPEAU</v>
      </c>
      <c r="F96" s="200"/>
      <c r="G96" s="200"/>
      <c r="H96" s="119"/>
      <c r="I96" s="120">
        <v>2</v>
      </c>
      <c r="J96" s="120">
        <v>2</v>
      </c>
      <c r="K96" s="120"/>
      <c r="L96" s="119"/>
      <c r="M96" s="145"/>
      <c r="N96" s="146"/>
      <c r="O96" s="147"/>
      <c r="P96" s="147"/>
      <c r="Q96" s="164"/>
      <c r="R96" s="147"/>
      <c r="S96" s="147"/>
      <c r="T96" s="147"/>
      <c r="U96" s="216"/>
      <c r="V96" s="53"/>
      <c r="W96" s="53"/>
      <c r="X96" s="239"/>
      <c r="Y96" s="216"/>
      <c r="Z96" s="122"/>
      <c r="AA96" s="122"/>
      <c r="AB96" s="122"/>
      <c r="AC96" s="149"/>
      <c r="AD96" s="122"/>
      <c r="AE96" s="122"/>
      <c r="AF96" s="122"/>
      <c r="AG96" s="123"/>
    </row>
    <row r="97" spans="1:239" ht="26.4" x14ac:dyDescent="0.25">
      <c r="A97" s="187"/>
      <c r="B97" s="187" t="s">
        <v>361</v>
      </c>
      <c r="C97" s="276" t="str">
        <f>IF('M3C LEA ORL'!C235="","",'M3C LEA ORL'!C235)</f>
        <v>Expression et compréhension orales Espagnol S3 (libellé court = Expression orale Espagnol S3)</v>
      </c>
      <c r="D97" s="172" t="s">
        <v>362</v>
      </c>
      <c r="E97" s="233" t="str">
        <f>IF('M3C LEA ORL'!E235="","",'M3C LEA ORL'!E235)</f>
        <v>UE TRONC COMMUN</v>
      </c>
      <c r="F97" s="234"/>
      <c r="G97" s="171" t="s">
        <v>97</v>
      </c>
      <c r="H97" s="241"/>
      <c r="I97" s="233">
        <f>IF('M3C LEA ORL'!I235="","",'M3C LEA ORL'!I235)</f>
        <v>1</v>
      </c>
      <c r="J97" s="84">
        <f>IF('M3C LEA ORL'!J235="","",'M3C LEA ORL'!J235)</f>
        <v>1</v>
      </c>
      <c r="K97" s="233" t="str">
        <f>IF('M3C LEA ORL'!K235="","",'M3C LEA ORL'!K235)</f>
        <v>NATANSON Brigitte</v>
      </c>
      <c r="L97" s="84">
        <f>IF('M3C LEA ORL'!L235="","",'M3C LEA ORL'!L235)</f>
        <v>14</v>
      </c>
      <c r="M97" s="236"/>
      <c r="N97" s="83" t="str">
        <f>IF('M3C LEA ORL'!N235="","",'M3C LEA ORL'!N235)</f>
        <v/>
      </c>
      <c r="O97" s="83" t="str">
        <f>IF('M3C LEA ORL'!O235="","",'M3C LEA ORL'!O235)</f>
        <v/>
      </c>
      <c r="P97" s="83" t="str">
        <f>IF('M3C LEA ORL'!P235="","",'M3C LEA ORL'!P235)</f>
        <v/>
      </c>
      <c r="Q97" s="237">
        <f>IF('M3C LEA ORL'!Q235="","",'M3C LEA ORL'!Q235)</f>
        <v>1</v>
      </c>
      <c r="R97" s="249" t="str">
        <f>IF('M3C LEA ORL'!R235="","",'M3C LEA ORL'!R235)</f>
        <v>CC</v>
      </c>
      <c r="S97" s="249" t="str">
        <f>IF('M3C LEA ORL'!S235="","",'M3C LEA ORL'!S235)</f>
        <v>oral</v>
      </c>
      <c r="T97" s="249" t="str">
        <f>IF('M3C LEA ORL'!T235="","",'M3C LEA ORL'!T235)</f>
        <v/>
      </c>
      <c r="U97" s="250">
        <f>IF('M3C LEA ORL'!U235="","",'M3C LEA ORL'!U235)</f>
        <v>1</v>
      </c>
      <c r="V97" s="251" t="str">
        <f>IF('M3C LEA ORL'!V235="","",'M3C LEA ORL'!V235)</f>
        <v>CT</v>
      </c>
      <c r="W97" s="251" t="str">
        <f>IF('M3C LEA ORL'!W235="","",'M3C LEA ORL'!W235)</f>
        <v>oral</v>
      </c>
      <c r="X97" s="115" t="str">
        <f>IF('M3C LEA ORL'!X235="","",'M3C LEA ORL'!X235)</f>
        <v>15 min</v>
      </c>
      <c r="Y97" s="237">
        <f>IF('M3C LEA ORL'!Y235="","",'M3C LEA ORL'!Y235)</f>
        <v>1</v>
      </c>
      <c r="Z97" s="249" t="str">
        <f>IF('M3C LEA ORL'!Z235="","",'M3C LEA ORL'!Z235)</f>
        <v>CT</v>
      </c>
      <c r="AA97" s="249" t="str">
        <f>IF('M3C LEA ORL'!AA235="","",'M3C LEA ORL'!AA235)</f>
        <v>oral</v>
      </c>
      <c r="AB97" s="249" t="str">
        <f>IF('M3C LEA ORL'!AB235="","",'M3C LEA ORL'!AB235)</f>
        <v>15 min</v>
      </c>
      <c r="AC97" s="250">
        <f>IF('M3C LEA ORL'!AC235="","",'M3C LEA ORL'!AC235)</f>
        <v>1</v>
      </c>
      <c r="AD97" s="251" t="str">
        <f>IF('M3C LEA ORL'!AD235="","",'M3C LEA ORL'!AD235)</f>
        <v>CT</v>
      </c>
      <c r="AE97" s="251" t="str">
        <f>IF('M3C LEA ORL'!AE235="","",'M3C LEA ORL'!AE235)</f>
        <v>oral</v>
      </c>
      <c r="AF97" s="115" t="str">
        <f>IF('M3C LEA ORL'!AF235="","",'M3C LEA ORL'!AF235)</f>
        <v>15 min</v>
      </c>
      <c r="AG97" s="76" t="str">
        <f>IF('M3C LEA ORL'!AG235="","",'M3C LEA ORL'!AG235)</f>
        <v>Pratique de l’oral à travers différentes activités proposées par l’enseignant.</v>
      </c>
    </row>
    <row r="98" spans="1:239" ht="26.4" x14ac:dyDescent="0.25">
      <c r="A98" s="187"/>
      <c r="B98" s="187" t="s">
        <v>363</v>
      </c>
      <c r="C98" s="276" t="str">
        <f>IF('M3C LEA ORL'!C236="","",'M3C LEA ORL'!C236)</f>
        <v>Expression écrite Espagnol S3</v>
      </c>
      <c r="D98" s="172" t="s">
        <v>364</v>
      </c>
      <c r="E98" s="233" t="str">
        <f>IF('M3C LEA ORL'!E236="","",'M3C LEA ORL'!E236)</f>
        <v>UE TRONC COMMUN</v>
      </c>
      <c r="F98" s="173"/>
      <c r="G98" s="233" t="s">
        <v>97</v>
      </c>
      <c r="H98" s="235"/>
      <c r="I98" s="233">
        <f>IF('M3C LEA ORL'!I236="","",'M3C LEA ORL'!I236)</f>
        <v>1</v>
      </c>
      <c r="J98" s="84">
        <f>IF('M3C LEA ORL'!J236="","",'M3C LEA ORL'!J236)</f>
        <v>1</v>
      </c>
      <c r="K98" s="233" t="str">
        <f>IF('M3C LEA ORL'!K236="","",'M3C LEA ORL'!K236)</f>
        <v>NATANSON Brigitte</v>
      </c>
      <c r="L98" s="84">
        <f>IF('M3C LEA ORL'!L236="","",'M3C LEA ORL'!L236)</f>
        <v>14</v>
      </c>
      <c r="M98" s="236"/>
      <c r="N98" s="83" t="str">
        <f>IF('M3C LEA ORL'!N236="","",'M3C LEA ORL'!N236)</f>
        <v/>
      </c>
      <c r="O98" s="83">
        <f>IF('M3C LEA ORL'!O236="","",'M3C LEA ORL'!O236)</f>
        <v>18</v>
      </c>
      <c r="P98" s="83" t="str">
        <f>IF('M3C LEA ORL'!P236="","",'M3C LEA ORL'!P236)</f>
        <v/>
      </c>
      <c r="Q98" s="237">
        <f>IF('M3C LEA ORL'!Q236="","",'M3C LEA ORL'!Q236)</f>
        <v>1</v>
      </c>
      <c r="R98" s="249" t="str">
        <f>IF('M3C LEA ORL'!R236="","",'M3C LEA ORL'!R236)</f>
        <v>CC</v>
      </c>
      <c r="S98" s="249" t="str">
        <f>IF('M3C LEA ORL'!S236="","",'M3C LEA ORL'!S236)</f>
        <v>écrit</v>
      </c>
      <c r="T98" s="249" t="str">
        <f>IF('M3C LEA ORL'!T236="","",'M3C LEA ORL'!T236)</f>
        <v>1h30</v>
      </c>
      <c r="U98" s="250">
        <f>IF('M3C LEA ORL'!U236="","",'M3C LEA ORL'!U236)</f>
        <v>1</v>
      </c>
      <c r="V98" s="251" t="str">
        <f>IF('M3C LEA ORL'!V236="","",'M3C LEA ORL'!V236)</f>
        <v>CT</v>
      </c>
      <c r="W98" s="251" t="str">
        <f>IF('M3C LEA ORL'!W236="","",'M3C LEA ORL'!W236)</f>
        <v>écrit</v>
      </c>
      <c r="X98" s="115" t="str">
        <f>IF('M3C LEA ORL'!X236="","",'M3C LEA ORL'!X236)</f>
        <v>1h30</v>
      </c>
      <c r="Y98" s="237">
        <f>IF('M3C LEA ORL'!Y236="","",'M3C LEA ORL'!Y236)</f>
        <v>1</v>
      </c>
      <c r="Z98" s="249" t="str">
        <f>IF('M3C LEA ORL'!Z236="","",'M3C LEA ORL'!Z236)</f>
        <v>CT</v>
      </c>
      <c r="AA98" s="249" t="str">
        <f>IF('M3C LEA ORL'!AA236="","",'M3C LEA ORL'!AA236)</f>
        <v>écrit</v>
      </c>
      <c r="AB98" s="249" t="str">
        <f>IF('M3C LEA ORL'!AB236="","",'M3C LEA ORL'!AB236)</f>
        <v>1h30</v>
      </c>
      <c r="AC98" s="250">
        <f>IF('M3C LEA ORL'!AC236="","",'M3C LEA ORL'!AC236)</f>
        <v>1</v>
      </c>
      <c r="AD98" s="251" t="str">
        <f>IF('M3C LEA ORL'!AD236="","",'M3C LEA ORL'!AD236)</f>
        <v>CT</v>
      </c>
      <c r="AE98" s="251" t="str">
        <f>IF('M3C LEA ORL'!AE236="","",'M3C LEA ORL'!AE236)</f>
        <v>écrit</v>
      </c>
      <c r="AF98" s="115" t="str">
        <f>IF('M3C LEA ORL'!AF236="","",'M3C LEA ORL'!AF236)</f>
        <v>1h30</v>
      </c>
      <c r="AG98" s="9" t="str">
        <f>IF('M3C LEA ORL'!AG236="","",'M3C LEA ORL'!AG236)</f>
        <v>Entraînement à la rédaction en langue espagnole.</v>
      </c>
    </row>
    <row r="99" spans="1:239" ht="19.5" customHeight="1" x14ac:dyDescent="0.25">
      <c r="A99" s="124"/>
      <c r="B99" s="124"/>
      <c r="C99" s="125" t="str">
        <f>IF('M3C LEA ORL'!C237="","",'M3C LEA ORL'!C237)</f>
        <v>Civilisation Langue B</v>
      </c>
      <c r="D99" s="126"/>
      <c r="E99" s="126" t="str">
        <f>IF('M3C LEA ORL'!E237="","",'M3C LEA ORL'!E237)</f>
        <v/>
      </c>
      <c r="F99" s="126"/>
      <c r="G99" s="127"/>
      <c r="H99" s="119"/>
      <c r="I99" s="120"/>
      <c r="J99" s="119"/>
      <c r="K99" s="120"/>
      <c r="L99" s="119"/>
      <c r="M99" s="145"/>
      <c r="N99" s="146"/>
      <c r="O99" s="146"/>
      <c r="P99" s="146"/>
      <c r="Q99" s="164"/>
      <c r="R99" s="147"/>
      <c r="S99" s="147"/>
      <c r="T99" s="147"/>
      <c r="U99" s="216"/>
      <c r="V99" s="122"/>
      <c r="W99" s="122"/>
      <c r="X99" s="239"/>
      <c r="Y99" s="216"/>
      <c r="Z99" s="122"/>
      <c r="AA99" s="122"/>
      <c r="AB99" s="122"/>
      <c r="AC99" s="149"/>
      <c r="AD99" s="122"/>
      <c r="AE99" s="122"/>
      <c r="AF99" s="122"/>
      <c r="AG99" s="123"/>
    </row>
    <row r="100" spans="1:239" ht="39.6" x14ac:dyDescent="0.25">
      <c r="A100" s="187"/>
      <c r="B100" s="187" t="s">
        <v>365</v>
      </c>
      <c r="C100" s="276" t="str">
        <f>IF('M3C LEA ORL'!C238="","",'M3C LEA ORL'!C238)</f>
        <v>Civilisation langue B : civilisation espagnole S3</v>
      </c>
      <c r="D100" s="172" t="s">
        <v>366</v>
      </c>
      <c r="E100" s="233" t="str">
        <f>IF('M3C LEA ORL'!E238="","",'M3C LEA ORL'!E238)</f>
        <v>UE TRONC COMMUN</v>
      </c>
      <c r="F100" s="234"/>
      <c r="G100" s="233" t="s">
        <v>97</v>
      </c>
      <c r="H100" s="235"/>
      <c r="I100" s="233">
        <f>IF('M3C LEA ORL'!I238="","",'M3C LEA ORL'!I238)</f>
        <v>2</v>
      </c>
      <c r="J100" s="84">
        <f>IF('M3C LEA ORL'!J238="","",'M3C LEA ORL'!J238)</f>
        <v>2</v>
      </c>
      <c r="K100" s="82" t="str">
        <f>IF('M3C LEA ORL'!K238="","",'M3C LEA ORL'!K238)</f>
        <v>DECOBERT Claire</v>
      </c>
      <c r="L100" s="84">
        <f>IF('M3C LEA ORL'!L238="","",'M3C LEA ORL'!L238)</f>
        <v>14</v>
      </c>
      <c r="M100" s="236"/>
      <c r="N100" s="83" t="str">
        <f>IF('M3C LEA ORL'!N238="","",'M3C LEA ORL'!N238)</f>
        <v/>
      </c>
      <c r="O100" s="83">
        <f>IF('M3C LEA ORL'!O238="","",'M3C LEA ORL'!O238)</f>
        <v>15</v>
      </c>
      <c r="P100" s="83" t="str">
        <f>IF('M3C LEA ORL'!P238="","",'M3C LEA ORL'!P238)</f>
        <v/>
      </c>
      <c r="Q100" s="237">
        <f>IF('M3C LEA ORL'!Q238="","",'M3C LEA ORL'!Q238)</f>
        <v>1</v>
      </c>
      <c r="R100" s="249" t="str">
        <f>IF('M3C LEA ORL'!R238="","",'M3C LEA ORL'!R238)</f>
        <v>CC</v>
      </c>
      <c r="S100" s="249" t="str">
        <f>IF('M3C LEA ORL'!S238="","",'M3C LEA ORL'!S238)</f>
        <v>écrit et oral</v>
      </c>
      <c r="T100" s="249" t="str">
        <f>IF('M3C LEA ORL'!T238="","",'M3C LEA ORL'!T238)</f>
        <v/>
      </c>
      <c r="U100" s="250">
        <f>IF('M3C LEA ORL'!U238="","",'M3C LEA ORL'!U238)</f>
        <v>1</v>
      </c>
      <c r="V100" s="251" t="str">
        <f>IF('M3C LEA ORL'!V238="","",'M3C LEA ORL'!V238)</f>
        <v>CT</v>
      </c>
      <c r="W100" s="251" t="str">
        <f>IF('M3C LEA ORL'!W238="","",'M3C LEA ORL'!W238)</f>
        <v>oral</v>
      </c>
      <c r="X100" s="115" t="str">
        <f>IF('M3C LEA ORL'!X238="","",'M3C LEA ORL'!X238)</f>
        <v>10 min</v>
      </c>
      <c r="Y100" s="237">
        <f>IF('M3C LEA ORL'!Y238="","",'M3C LEA ORL'!Y238)</f>
        <v>1</v>
      </c>
      <c r="Z100" s="249" t="str">
        <f>IF('M3C LEA ORL'!Z238="","",'M3C LEA ORL'!Z238)</f>
        <v>CT</v>
      </c>
      <c r="AA100" s="249" t="str">
        <f>IF('M3C LEA ORL'!AA238="","",'M3C LEA ORL'!AA238)</f>
        <v>oral</v>
      </c>
      <c r="AB100" s="249" t="str">
        <f>IF('M3C LEA ORL'!AB238="","",'M3C LEA ORL'!AB238)</f>
        <v>10 min</v>
      </c>
      <c r="AC100" s="250">
        <f>IF('M3C LEA ORL'!AC238="","",'M3C LEA ORL'!AC238)</f>
        <v>1</v>
      </c>
      <c r="AD100" s="251" t="str">
        <f>IF('M3C LEA ORL'!AD238="","",'M3C LEA ORL'!AD238)</f>
        <v>CT</v>
      </c>
      <c r="AE100" s="251" t="str">
        <f>IF('M3C LEA ORL'!AE238="","",'M3C LEA ORL'!AE238)</f>
        <v>oral</v>
      </c>
      <c r="AF100" s="115" t="str">
        <f>IF('M3C LEA ORL'!AF238="","",'M3C LEA ORL'!AF238)</f>
        <v>10 min</v>
      </c>
      <c r="AG100" s="76" t="str">
        <f>IF('M3C LEA ORL'!AG238="","",'M3C LEA ORL'!AG238)</f>
        <v>Connaissance des principales évolutions historiques en Espagne de 1898 à 1975. Etude de l'évolution politique, les conflits et leur portée pour l'Espagne et pour l'Europe.</v>
      </c>
    </row>
    <row r="101" spans="1:239" s="2" customFormat="1" ht="27.75" customHeight="1" x14ac:dyDescent="0.3">
      <c r="A101" s="59" t="s">
        <v>367</v>
      </c>
      <c r="B101" s="60" t="s">
        <v>368</v>
      </c>
      <c r="C101" s="61" t="s">
        <v>369</v>
      </c>
      <c r="D101" s="62"/>
      <c r="E101" s="60"/>
      <c r="F101" s="60"/>
      <c r="G101" s="63"/>
      <c r="H101" s="60"/>
      <c r="I101" s="60"/>
      <c r="J101" s="60"/>
      <c r="K101" s="60"/>
      <c r="L101" s="60"/>
      <c r="M101" s="130"/>
      <c r="N101" s="64"/>
      <c r="O101" s="64"/>
      <c r="P101" s="64"/>
      <c r="Q101" s="131"/>
      <c r="R101" s="60"/>
      <c r="S101" s="60"/>
      <c r="T101" s="60"/>
      <c r="U101" s="60"/>
      <c r="V101" s="60"/>
      <c r="W101" s="60"/>
      <c r="X101" s="130"/>
      <c r="Y101" s="131"/>
      <c r="Z101" s="60"/>
      <c r="AA101" s="60"/>
      <c r="AB101" s="60"/>
      <c r="AC101" s="60"/>
      <c r="AD101" s="60"/>
      <c r="AE101" s="60"/>
      <c r="AF101" s="60"/>
      <c r="AG101" s="65"/>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row>
    <row r="102" spans="1:239" s="2" customFormat="1" ht="27.75" customHeight="1" x14ac:dyDescent="0.3">
      <c r="A102" s="59" t="s">
        <v>370</v>
      </c>
      <c r="B102" s="60" t="s">
        <v>371</v>
      </c>
      <c r="C102" s="61" t="s">
        <v>372</v>
      </c>
      <c r="D102" s="62" t="s">
        <v>373</v>
      </c>
      <c r="E102" s="60" t="s">
        <v>25</v>
      </c>
      <c r="F102" s="60"/>
      <c r="G102" s="63"/>
      <c r="H102" s="60"/>
      <c r="I102" s="60">
        <f>+I103+I108+I110+I$71</f>
        <v>30</v>
      </c>
      <c r="J102" s="60">
        <f>+J103+J108+J110+J$71</f>
        <v>30</v>
      </c>
      <c r="K102" s="60"/>
      <c r="L102" s="60"/>
      <c r="M102" s="130"/>
      <c r="N102" s="64"/>
      <c r="O102" s="64"/>
      <c r="P102" s="64"/>
      <c r="Q102" s="131"/>
      <c r="R102" s="60"/>
      <c r="S102" s="60"/>
      <c r="T102" s="60"/>
      <c r="U102" s="60"/>
      <c r="V102" s="60"/>
      <c r="W102" s="60"/>
      <c r="X102" s="130"/>
      <c r="Y102" s="131"/>
      <c r="Z102" s="60"/>
      <c r="AA102" s="60"/>
      <c r="AB102" s="60"/>
      <c r="AC102" s="60"/>
      <c r="AD102" s="60"/>
      <c r="AE102" s="60"/>
      <c r="AF102" s="60"/>
      <c r="AG102" s="65"/>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row>
    <row r="103" spans="1:239" ht="28.5" customHeight="1" x14ac:dyDescent="0.25">
      <c r="A103" s="124" t="s">
        <v>374</v>
      </c>
      <c r="B103" s="124" t="s">
        <v>375</v>
      </c>
      <c r="C103" s="125" t="s">
        <v>376</v>
      </c>
      <c r="D103" s="126"/>
      <c r="E103" s="126" t="s">
        <v>42</v>
      </c>
      <c r="F103" s="126"/>
      <c r="G103" s="127"/>
      <c r="H103" s="119"/>
      <c r="I103" s="120">
        <f>+I104+I105+I106</f>
        <v>5</v>
      </c>
      <c r="J103" s="120">
        <f>+J104+J105+J106</f>
        <v>5</v>
      </c>
      <c r="K103" s="120"/>
      <c r="L103" s="119"/>
      <c r="M103" s="145"/>
      <c r="N103" s="146"/>
      <c r="O103" s="147"/>
      <c r="P103" s="147"/>
      <c r="Q103" s="164"/>
      <c r="R103" s="147"/>
      <c r="S103" s="147"/>
      <c r="T103" s="147"/>
      <c r="U103" s="165"/>
      <c r="V103" s="53"/>
      <c r="W103" s="53"/>
      <c r="X103" s="166"/>
      <c r="Y103" s="165"/>
      <c r="Z103" s="53"/>
      <c r="AA103" s="53"/>
      <c r="AB103" s="53"/>
      <c r="AC103" s="79"/>
      <c r="AD103" s="53"/>
      <c r="AE103" s="53"/>
      <c r="AF103" s="53"/>
      <c r="AG103" s="54"/>
    </row>
    <row r="104" spans="1:239" ht="62.25" customHeight="1" x14ac:dyDescent="0.25">
      <c r="A104" s="150"/>
      <c r="B104" s="150" t="s">
        <v>377</v>
      </c>
      <c r="C104" s="77" t="s">
        <v>378</v>
      </c>
      <c r="D104" s="152" t="s">
        <v>379</v>
      </c>
      <c r="E104" s="70" t="s">
        <v>52</v>
      </c>
      <c r="F104" s="153"/>
      <c r="G104" s="152" t="s">
        <v>97</v>
      </c>
      <c r="H104" s="182"/>
      <c r="I104" s="90">
        <f>IF(+'M3C LEA ORL'!I252="","",+'M3C LEA ORL'!I252)</f>
        <v>2</v>
      </c>
      <c r="J104" s="93">
        <f>IF(+'M3C LEA ORL'!J252="","",+'M3C LEA ORL'!J252)</f>
        <v>2</v>
      </c>
      <c r="K104" s="93" t="str">
        <f>IF(+'M3C LEA ORL'!K252="","",+'M3C LEA ORL'!K252)</f>
        <v>LUO Xiaoliang</v>
      </c>
      <c r="L104" s="93">
        <f>IF(+'M3C LEA ORL'!L252="","",+'M3C LEA ORL'!L252)</f>
        <v>15</v>
      </c>
      <c r="M104" s="94" t="str">
        <f>IF(+'M3C LEA ORL'!M252="","",+'M3C LEA ORL'!M252)</f>
        <v/>
      </c>
      <c r="N104" s="93" t="str">
        <f>IF(+'M3C LEA ORL'!N252="","",+'M3C LEA ORL'!N252)</f>
        <v/>
      </c>
      <c r="O104" s="93">
        <f>IF(+'M3C LEA ORL'!O252="","",+'M3C LEA ORL'!O252)</f>
        <v>12</v>
      </c>
      <c r="P104" s="93" t="str">
        <f>IF(+'M3C LEA ORL'!P252="","",+'M3C LEA ORL'!P252)</f>
        <v/>
      </c>
      <c r="Q104" s="237">
        <f>IF(+'M3C LEA ORL'!Q252="","",+'M3C LEA ORL'!Q252)</f>
        <v>1</v>
      </c>
      <c r="R104" s="277" t="str">
        <f>IF(+'M3C LEA ORL'!R252="","",+'M3C LEA ORL'!R252)</f>
        <v>CC</v>
      </c>
      <c r="S104" s="277" t="str">
        <f>IF(+'M3C LEA ORL'!S252="","",+'M3C LEA ORL'!S252)</f>
        <v>écrit</v>
      </c>
      <c r="T104" s="113" t="str">
        <f>IF(+'M3C LEA ORL'!T252="","",+'M3C LEA ORL'!T252)</f>
        <v>1h00</v>
      </c>
      <c r="U104" s="238">
        <f>IF(+'M3C LEA ORL'!U252="","",+'M3C LEA ORL'!U252)</f>
        <v>1</v>
      </c>
      <c r="V104" s="114" t="str">
        <f>IF(+'M3C LEA ORL'!V252="","",+'M3C LEA ORL'!V252)</f>
        <v>CT</v>
      </c>
      <c r="W104" s="114" t="str">
        <f>IF(+'M3C LEA ORL'!W252="","",+'M3C LEA ORL'!W252)</f>
        <v>écrit</v>
      </c>
      <c r="X104" s="115" t="str">
        <f>IF(+'M3C LEA ORL'!X252="","",+'M3C LEA ORL'!X252)</f>
        <v>1h00</v>
      </c>
      <c r="Y104" s="237">
        <f>IF(+'M3C LEA ORL'!Y252="","",+'M3C LEA ORL'!Y252)</f>
        <v>1</v>
      </c>
      <c r="Z104" s="113" t="str">
        <f>IF(+'M3C LEA ORL'!Z252="","",+'M3C LEA ORL'!Z252)</f>
        <v>CT</v>
      </c>
      <c r="AA104" s="113" t="str">
        <f>IF(+'M3C LEA ORL'!AA252="","",+'M3C LEA ORL'!AA252)</f>
        <v>écrit</v>
      </c>
      <c r="AB104" s="113" t="str">
        <f>IF(+'M3C LEA ORL'!AB252="","",+'M3C LEA ORL'!AB252)</f>
        <v>1h00</v>
      </c>
      <c r="AC104" s="238">
        <f>IF(+'M3C LEA ORL'!AC252="","",+'M3C LEA ORL'!AC252)</f>
        <v>1</v>
      </c>
      <c r="AD104" s="114" t="str">
        <f>IF(+'M3C LEA ORL'!AD252="","",+'M3C LEA ORL'!AD252)</f>
        <v>CT</v>
      </c>
      <c r="AE104" s="114" t="str">
        <f>IF(+'M3C LEA ORL'!AE252="","",+'M3C LEA ORL'!AE252)</f>
        <v>écrit</v>
      </c>
      <c r="AF104" s="115" t="str">
        <f>IF(+'M3C LEA ORL'!AF252="","",+'M3C LEA ORL'!AF252)</f>
        <v>1h00</v>
      </c>
      <c r="AG104" s="76" t="str">
        <f>IF(+'M3C LEA ORL'!AG252="","",+'M3C LEA ORL'!AG252)</f>
        <v xml:space="preserve">Rédaction de textes courts avec des structures grammaticales simples. </v>
      </c>
    </row>
    <row r="105" spans="1:239" ht="62.25" customHeight="1" x14ac:dyDescent="0.25">
      <c r="A105" s="171"/>
      <c r="B105" s="278" t="s">
        <v>380</v>
      </c>
      <c r="C105" s="56" t="s">
        <v>381</v>
      </c>
      <c r="D105" s="172" t="s">
        <v>382</v>
      </c>
      <c r="E105" s="87" t="s">
        <v>52</v>
      </c>
      <c r="F105" s="173"/>
      <c r="G105" s="233" t="s">
        <v>97</v>
      </c>
      <c r="H105" s="235"/>
      <c r="I105" s="93">
        <f>IF(+'M3C LEA ORL'!I253="","",+'M3C LEA ORL'!I253)</f>
        <v>2</v>
      </c>
      <c r="J105" s="93">
        <f>IF(+'M3C LEA ORL'!J253="","",+'M3C LEA ORL'!J253)</f>
        <v>2</v>
      </c>
      <c r="K105" s="93" t="str">
        <f>IF(+'M3C LEA ORL'!K253="","",+'M3C LEA ORL'!K253)</f>
        <v>LUO Xiaoliang</v>
      </c>
      <c r="L105" s="93">
        <f>IF(+'M3C LEA ORL'!L253="","",+'M3C LEA ORL'!L253)</f>
        <v>15</v>
      </c>
      <c r="M105" s="94" t="str">
        <f>IF(+'M3C LEA ORL'!M253="","",+'M3C LEA ORL'!M253)</f>
        <v/>
      </c>
      <c r="N105" s="93" t="str">
        <f>IF(+'M3C LEA ORL'!N253="","",+'M3C LEA ORL'!N253)</f>
        <v/>
      </c>
      <c r="O105" s="93">
        <f>IF(+'M3C LEA ORL'!O253="","",+'M3C LEA ORL'!O253)</f>
        <v>18</v>
      </c>
      <c r="P105" s="93" t="str">
        <f>IF(+'M3C LEA ORL'!P253="","",+'M3C LEA ORL'!P253)</f>
        <v/>
      </c>
      <c r="Q105" s="237">
        <f>IF(+'M3C LEA ORL'!Q253="","",+'M3C LEA ORL'!Q253)</f>
        <v>1</v>
      </c>
      <c r="R105" s="113" t="str">
        <f>IF(+'M3C LEA ORL'!R253="","",+'M3C LEA ORL'!R253)</f>
        <v>CC</v>
      </c>
      <c r="S105" s="113" t="str">
        <f>IF(+'M3C LEA ORL'!S253="","",+'M3C LEA ORL'!S253)</f>
        <v>écrit</v>
      </c>
      <c r="T105" s="113" t="str">
        <f>IF(+'M3C LEA ORL'!T253="","",+'M3C LEA ORL'!T253)</f>
        <v>1h30</v>
      </c>
      <c r="U105" s="238">
        <f>IF(+'M3C LEA ORL'!U253="","",+'M3C LEA ORL'!U253)</f>
        <v>1</v>
      </c>
      <c r="V105" s="114" t="str">
        <f>IF(+'M3C LEA ORL'!V253="","",+'M3C LEA ORL'!V253)</f>
        <v>CT</v>
      </c>
      <c r="W105" s="114" t="str">
        <f>IF(+'M3C LEA ORL'!W253="","",+'M3C LEA ORL'!W253)</f>
        <v>écrit</v>
      </c>
      <c r="X105" s="115" t="str">
        <f>IF(+'M3C LEA ORL'!X253="","",+'M3C LEA ORL'!X253)</f>
        <v>1h30</v>
      </c>
      <c r="Y105" s="237">
        <f>IF(+'M3C LEA ORL'!Y253="","",+'M3C LEA ORL'!Y253)</f>
        <v>1</v>
      </c>
      <c r="Z105" s="113" t="str">
        <f>IF(+'M3C LEA ORL'!Z253="","",+'M3C LEA ORL'!Z253)</f>
        <v>CT</v>
      </c>
      <c r="AA105" s="113" t="str">
        <f>IF(+'M3C LEA ORL'!AA253="","",+'M3C LEA ORL'!AA253)</f>
        <v>écrit</v>
      </c>
      <c r="AB105" s="113" t="str">
        <f>IF(+'M3C LEA ORL'!AB253="","",+'M3C LEA ORL'!AB253)</f>
        <v>1h30</v>
      </c>
      <c r="AC105" s="238">
        <f>IF(+'M3C LEA ORL'!AC253="","",+'M3C LEA ORL'!AC253)</f>
        <v>1</v>
      </c>
      <c r="AD105" s="114" t="str">
        <f>IF(+'M3C LEA ORL'!AD253="","",+'M3C LEA ORL'!AD253)</f>
        <v>CT</v>
      </c>
      <c r="AE105" s="114" t="str">
        <f>IF(+'M3C LEA ORL'!AE253="","",+'M3C LEA ORL'!AE253)</f>
        <v>écrit</v>
      </c>
      <c r="AF105" s="115" t="str">
        <f>IF(+'M3C LEA ORL'!AF253="","",+'M3C LEA ORL'!AF253)</f>
        <v>1h30</v>
      </c>
      <c r="AG105" s="76" t="str">
        <f>IF(+'M3C LEA ORL'!AG253="","",+'M3C LEA ORL'!AG253)</f>
        <v xml:space="preserve">Analyse de textes en chinois et leur traduction en français. </v>
      </c>
    </row>
    <row r="106" spans="1:239" ht="62.25" customHeight="1" x14ac:dyDescent="0.25">
      <c r="A106" s="171"/>
      <c r="B106" s="178" t="s">
        <v>383</v>
      </c>
      <c r="C106" s="56" t="s">
        <v>384</v>
      </c>
      <c r="D106" s="172" t="s">
        <v>385</v>
      </c>
      <c r="E106" s="87" t="s">
        <v>52</v>
      </c>
      <c r="F106" s="173"/>
      <c r="G106" s="233" t="s">
        <v>97</v>
      </c>
      <c r="H106" s="235"/>
      <c r="I106" s="84">
        <f>IF(+'M3C LEA ORL'!I254="","",+'M3C LEA ORL'!I254)</f>
        <v>1</v>
      </c>
      <c r="J106" s="84">
        <f>IF(+'M3C LEA ORL'!J254="","",+'M3C LEA ORL'!J254)</f>
        <v>1</v>
      </c>
      <c r="K106" s="84" t="str">
        <f>IF(+'M3C LEA ORL'!K254="","",+'M3C LEA ORL'!K254)</f>
        <v>LUO Xiaoliang</v>
      </c>
      <c r="L106" s="84">
        <f>IF(+'M3C LEA ORL'!L254="","",+'M3C LEA ORL'!L254)</f>
        <v>15</v>
      </c>
      <c r="M106" s="94" t="str">
        <f>IF(+'M3C LEA ORL'!M254="","",+'M3C LEA ORL'!M254)</f>
        <v/>
      </c>
      <c r="N106" s="84" t="str">
        <f>IF(+'M3C LEA ORL'!N254="","",+'M3C LEA ORL'!N254)</f>
        <v/>
      </c>
      <c r="O106" s="84">
        <f>IF(+'M3C LEA ORL'!O254="","",+'M3C LEA ORL'!O254)</f>
        <v>18</v>
      </c>
      <c r="P106" s="84" t="str">
        <f>IF(+'M3C LEA ORL'!P254="","",+'M3C LEA ORL'!P254)</f>
        <v/>
      </c>
      <c r="Q106" s="237">
        <f>IF(+'M3C LEA ORL'!Q254="","",+'M3C LEA ORL'!Q254)</f>
        <v>1</v>
      </c>
      <c r="R106" s="249" t="str">
        <f>IF(+'M3C LEA ORL'!R254="","",+'M3C LEA ORL'!R254)</f>
        <v>CC</v>
      </c>
      <c r="S106" s="249" t="str">
        <f>IF(+'M3C LEA ORL'!S254="","",+'M3C LEA ORL'!S254)</f>
        <v>écrit</v>
      </c>
      <c r="T106" s="249" t="str">
        <f>IF(+'M3C LEA ORL'!T254="","",+'M3C LEA ORL'!T254)</f>
        <v>1h30</v>
      </c>
      <c r="U106" s="250">
        <f>IF(+'M3C LEA ORL'!U254="","",+'M3C LEA ORL'!U254)</f>
        <v>1</v>
      </c>
      <c r="V106" s="251" t="str">
        <f>IF(+'M3C LEA ORL'!V254="","",+'M3C LEA ORL'!V254)</f>
        <v>CT</v>
      </c>
      <c r="W106" s="251" t="str">
        <f>IF(+'M3C LEA ORL'!W254="","",+'M3C LEA ORL'!W254)</f>
        <v>écrit</v>
      </c>
      <c r="X106" s="115" t="str">
        <f>IF(+'M3C LEA ORL'!X254="","",+'M3C LEA ORL'!X254)</f>
        <v>1h00</v>
      </c>
      <c r="Y106" s="237">
        <f>IF(+'M3C LEA ORL'!Y254="","",+'M3C LEA ORL'!Y254)</f>
        <v>1</v>
      </c>
      <c r="Z106" s="249" t="str">
        <f>IF(+'M3C LEA ORL'!Z254="","",+'M3C LEA ORL'!Z254)</f>
        <v>CT</v>
      </c>
      <c r="AA106" s="249" t="str">
        <f>IF(+'M3C LEA ORL'!AA254="","",+'M3C LEA ORL'!AA254)</f>
        <v>écrit</v>
      </c>
      <c r="AB106" s="249" t="str">
        <f>IF(+'M3C LEA ORL'!AB254="","",+'M3C LEA ORL'!AB254)</f>
        <v>1h00</v>
      </c>
      <c r="AC106" s="250">
        <f>IF(+'M3C LEA ORL'!AC254="","",+'M3C LEA ORL'!AC254)</f>
        <v>1</v>
      </c>
      <c r="AD106" s="251" t="str">
        <f>IF(+'M3C LEA ORL'!AD254="","",+'M3C LEA ORL'!AD254)</f>
        <v>CT</v>
      </c>
      <c r="AE106" s="251" t="str">
        <f>IF(+'M3C LEA ORL'!AE254="","",+'M3C LEA ORL'!AE254)</f>
        <v>écrit</v>
      </c>
      <c r="AF106" s="115" t="str">
        <f>IF(+'M3C LEA ORL'!AF254="","",+'M3C LEA ORL'!AF254)</f>
        <v>1h00</v>
      </c>
      <c r="AG106" s="76" t="str">
        <f>IF(+'M3C LEA ORL'!AG254="","",+'M3C LEA ORL'!AG254)</f>
        <v>Apprentissage de la grammaire et des exercices d’application.</v>
      </c>
    </row>
    <row r="107" spans="1:239" ht="19.5" customHeight="1" x14ac:dyDescent="0.25">
      <c r="A107" s="124"/>
      <c r="B107" s="124"/>
      <c r="C107" s="125" t="s">
        <v>150</v>
      </c>
      <c r="D107" s="126"/>
      <c r="E107" s="126"/>
      <c r="F107" s="126"/>
      <c r="G107" s="127"/>
      <c r="H107" s="119"/>
      <c r="I107" s="120"/>
      <c r="J107" s="119"/>
      <c r="K107" s="120"/>
      <c r="L107" s="119"/>
      <c r="M107" s="145"/>
      <c r="N107" s="146"/>
      <c r="O107" s="146"/>
      <c r="P107" s="146"/>
      <c r="Q107" s="164"/>
      <c r="R107" s="147"/>
      <c r="S107" s="147"/>
      <c r="T107" s="147"/>
      <c r="U107" s="165"/>
      <c r="V107" s="53"/>
      <c r="W107" s="53"/>
      <c r="X107" s="166"/>
      <c r="Y107" s="165"/>
      <c r="Z107" s="53"/>
      <c r="AA107" s="53"/>
      <c r="AB107" s="53"/>
      <c r="AC107" s="79"/>
      <c r="AD107" s="53"/>
      <c r="AE107" s="53"/>
      <c r="AF107" s="53"/>
      <c r="AG107" s="54"/>
    </row>
    <row r="108" spans="1:239" ht="36" customHeight="1" x14ac:dyDescent="0.25">
      <c r="A108" s="171"/>
      <c r="B108" s="171" t="s">
        <v>386</v>
      </c>
      <c r="C108" s="56" t="s">
        <v>387</v>
      </c>
      <c r="D108" s="172" t="s">
        <v>388</v>
      </c>
      <c r="E108" s="87" t="s">
        <v>52</v>
      </c>
      <c r="F108" s="173"/>
      <c r="G108" s="233" t="s">
        <v>97</v>
      </c>
      <c r="H108" s="235"/>
      <c r="I108" s="241">
        <f>IF(+'M3C LEA ORL'!I256="","",+'M3C LEA ORL'!I256)</f>
        <v>1</v>
      </c>
      <c r="J108" s="84">
        <f>IF(+'M3C LEA ORL'!J256="","",+'M3C LEA ORL'!J256)</f>
        <v>1</v>
      </c>
      <c r="K108" s="84" t="str">
        <f>IF(+'M3C LEA ORL'!K256="","",+'M3C LEA ORL'!K256)</f>
        <v>LUO Xiaoliang</v>
      </c>
      <c r="L108" s="84">
        <f>IF(+'M3C LEA ORL'!L256="","",+'M3C LEA ORL'!L256)</f>
        <v>15</v>
      </c>
      <c r="M108" s="94" t="str">
        <f>IF(+'M3C LEA ORL'!M256="","",+'M3C LEA ORL'!M256)</f>
        <v/>
      </c>
      <c r="N108" s="84" t="str">
        <f>IF(+'M3C LEA ORL'!N256="","",+'M3C LEA ORL'!N256)</f>
        <v/>
      </c>
      <c r="O108" s="84">
        <f>IF(+'M3C LEA ORL'!O256="","",+'M3C LEA ORL'!O256)</f>
        <v>18</v>
      </c>
      <c r="P108" s="84" t="str">
        <f>IF(+'M3C LEA ORL'!P256="","",+'M3C LEA ORL'!P256)</f>
        <v/>
      </c>
      <c r="Q108" s="237">
        <f>IF(+'M3C LEA ORL'!Q256="","",+'M3C LEA ORL'!Q256)</f>
        <v>1</v>
      </c>
      <c r="R108" s="249" t="str">
        <f>IF(+'M3C LEA ORL'!R256="","",+'M3C LEA ORL'!R256)</f>
        <v>CT</v>
      </c>
      <c r="S108" s="249" t="str">
        <f>IF(+'M3C LEA ORL'!S256="","",+'M3C LEA ORL'!S256)</f>
        <v>oral</v>
      </c>
      <c r="T108" s="249" t="str">
        <f>IF(+'M3C LEA ORL'!T256="","",+'M3C LEA ORL'!T256)</f>
        <v>10 min</v>
      </c>
      <c r="U108" s="250">
        <f>IF(+'M3C LEA ORL'!U256="","",+'M3C LEA ORL'!U256)</f>
        <v>1</v>
      </c>
      <c r="V108" s="251" t="str">
        <f>IF(+'M3C LEA ORL'!V256="","",+'M3C LEA ORL'!V256)</f>
        <v>CT</v>
      </c>
      <c r="W108" s="251" t="str">
        <f>IF(+'M3C LEA ORL'!W256="","",+'M3C LEA ORL'!W256)</f>
        <v>oral</v>
      </c>
      <c r="X108" s="115" t="str">
        <f>IF(+'M3C LEA ORL'!X256="","",+'M3C LEA ORL'!X256)</f>
        <v>10 min</v>
      </c>
      <c r="Y108" s="237">
        <f>IF(+'M3C LEA ORL'!Y256="","",+'M3C LEA ORL'!Y256)</f>
        <v>1</v>
      </c>
      <c r="Z108" s="249" t="str">
        <f>IF(+'M3C LEA ORL'!Z256="","",+'M3C LEA ORL'!Z256)</f>
        <v>CT</v>
      </c>
      <c r="AA108" s="249" t="str">
        <f>IF(+'M3C LEA ORL'!AA256="","",+'M3C LEA ORL'!AA256)</f>
        <v>oral</v>
      </c>
      <c r="AB108" s="249" t="str">
        <f>IF(+'M3C LEA ORL'!AB256="","",+'M3C LEA ORL'!AB256)</f>
        <v>10 min</v>
      </c>
      <c r="AC108" s="250">
        <f>IF(+'M3C LEA ORL'!AC256="","",+'M3C LEA ORL'!AC256)</f>
        <v>1</v>
      </c>
      <c r="AD108" s="251" t="str">
        <f>IF(+'M3C LEA ORL'!AD256="","",+'M3C LEA ORL'!AD256)</f>
        <v>CT</v>
      </c>
      <c r="AE108" s="251" t="str">
        <f>IF(+'M3C LEA ORL'!AE256="","",+'M3C LEA ORL'!AE256)</f>
        <v>oral</v>
      </c>
      <c r="AF108" s="115" t="str">
        <f>IF(+'M3C LEA ORL'!AF256="","",+'M3C LEA ORL'!AF256)</f>
        <v>10 min</v>
      </c>
      <c r="AG108" s="76" t="str">
        <f>IF(+'M3C LEA ORL'!AG256="","",+'M3C LEA ORL'!AG256)</f>
        <v>Compréhension orale à partir d'enregistrements pédagogiques et mise en situation de conversations en chinois.</v>
      </c>
    </row>
    <row r="109" spans="1:239" ht="19.5" customHeight="1" x14ac:dyDescent="0.25">
      <c r="A109" s="124"/>
      <c r="B109" s="124"/>
      <c r="C109" s="125" t="s">
        <v>107</v>
      </c>
      <c r="D109" s="126"/>
      <c r="E109" s="126"/>
      <c r="F109" s="126"/>
      <c r="G109" s="127"/>
      <c r="H109" s="119"/>
      <c r="I109" s="120"/>
      <c r="J109" s="119"/>
      <c r="K109" s="120"/>
      <c r="L109" s="119"/>
      <c r="M109" s="145"/>
      <c r="N109" s="146"/>
      <c r="O109" s="146"/>
      <c r="P109" s="146"/>
      <c r="Q109" s="164"/>
      <c r="R109" s="147"/>
      <c r="S109" s="147"/>
      <c r="T109" s="147"/>
      <c r="U109" s="165"/>
      <c r="V109" s="53"/>
      <c r="W109" s="53"/>
      <c r="X109" s="166"/>
      <c r="Y109" s="165"/>
      <c r="Z109" s="53"/>
      <c r="AA109" s="53"/>
      <c r="AB109" s="53"/>
      <c r="AC109" s="79"/>
      <c r="AD109" s="53"/>
      <c r="AE109" s="53"/>
      <c r="AF109" s="53"/>
      <c r="AG109" s="54"/>
    </row>
    <row r="110" spans="1:239" ht="36" customHeight="1" x14ac:dyDescent="0.25">
      <c r="A110" s="171"/>
      <c r="B110" s="171" t="s">
        <v>389</v>
      </c>
      <c r="C110" s="56" t="s">
        <v>390</v>
      </c>
      <c r="D110" s="172" t="s">
        <v>391</v>
      </c>
      <c r="E110" s="87" t="s">
        <v>52</v>
      </c>
      <c r="F110" s="173"/>
      <c r="G110" s="233" t="s">
        <v>97</v>
      </c>
      <c r="H110" s="235"/>
      <c r="I110" s="241">
        <f>IF(+'M3C LEA ORL'!I258="","",+'M3C LEA ORL'!I258)</f>
        <v>2</v>
      </c>
      <c r="J110" s="93">
        <f>IF(+'M3C LEA ORL'!J258="","",+'M3C LEA ORL'!J258)</f>
        <v>2</v>
      </c>
      <c r="K110" s="90" t="str">
        <f>IF(+'M3C LEA ORL'!K258="","",+'M3C LEA ORL'!K258)</f>
        <v>MCF</v>
      </c>
      <c r="L110" s="93">
        <f>IF(+'M3C LEA ORL'!L258="","",+'M3C LEA ORL'!L258)</f>
        <v>15</v>
      </c>
      <c r="M110" s="94" t="str">
        <f>IF(+'M3C LEA ORL'!M258="","",+'M3C LEA ORL'!M258)</f>
        <v/>
      </c>
      <c r="N110" s="93" t="str">
        <f>IF(+'M3C LEA ORL'!N258="","",+'M3C LEA ORL'!N258)</f>
        <v/>
      </c>
      <c r="O110" s="93">
        <f>IF(+'M3C LEA ORL'!O258="","",+'M3C LEA ORL'!O258)</f>
        <v>15</v>
      </c>
      <c r="P110" s="93" t="str">
        <f>IF(+'M3C LEA ORL'!P258="","",+'M3C LEA ORL'!P258)</f>
        <v/>
      </c>
      <c r="Q110" s="279">
        <f>IF(+'M3C LEA ORL'!Q258="","",+'M3C LEA ORL'!Q258)</f>
        <v>1</v>
      </c>
      <c r="R110" s="74" t="str">
        <f>IF(+'M3C LEA ORL'!R258="","",+'M3C LEA ORL'!R258)</f>
        <v>CC</v>
      </c>
      <c r="S110" s="74" t="str">
        <f>IF(+'M3C LEA ORL'!S258="","",+'M3C LEA ORL'!S258)</f>
        <v>écrit</v>
      </c>
      <c r="T110" s="74" t="str">
        <f>IF(+'M3C LEA ORL'!T258="","",+'M3C LEA ORL'!T258)</f>
        <v>1h30</v>
      </c>
      <c r="U110" s="78">
        <f>IF(+'M3C LEA ORL'!U258="","",+'M3C LEA ORL'!U258)</f>
        <v>1</v>
      </c>
      <c r="V110" s="112" t="str">
        <f>IF(+'M3C LEA ORL'!V258="","",+'M3C LEA ORL'!V258)</f>
        <v>CT</v>
      </c>
      <c r="W110" s="112" t="str">
        <f>IF(+'M3C LEA ORL'!W258="","",+'M3C LEA ORL'!W258)</f>
        <v>écrit</v>
      </c>
      <c r="X110" s="211" t="str">
        <f>IF(+'M3C LEA ORL'!X258="","",+'M3C LEA ORL'!X258)</f>
        <v>2h00</v>
      </c>
      <c r="Y110" s="279">
        <f>IF(+'M3C LEA ORL'!Y258="","",+'M3C LEA ORL'!Y258)</f>
        <v>1</v>
      </c>
      <c r="Z110" s="74" t="str">
        <f>IF(+'M3C LEA ORL'!Z258="","",+'M3C LEA ORL'!Z258)</f>
        <v>CT</v>
      </c>
      <c r="AA110" s="74" t="str">
        <f>IF(+'M3C LEA ORL'!AA258="","",+'M3C LEA ORL'!AA258)</f>
        <v>écrit</v>
      </c>
      <c r="AB110" s="74" t="str">
        <f>IF(+'M3C LEA ORL'!AB258="","",+'M3C LEA ORL'!AB258)</f>
        <v>2h00</v>
      </c>
      <c r="AC110" s="78">
        <f>IF(+'M3C LEA ORL'!AC258="","",+'M3C LEA ORL'!AC258)</f>
        <v>1</v>
      </c>
      <c r="AD110" s="112" t="str">
        <f>IF(+'M3C LEA ORL'!AD258="","",+'M3C LEA ORL'!AD258)</f>
        <v>CT</v>
      </c>
      <c r="AE110" s="112" t="str">
        <f>IF(+'M3C LEA ORL'!AE258="","",+'M3C LEA ORL'!AE258)</f>
        <v>écrit</v>
      </c>
      <c r="AF110" s="211" t="str">
        <f>IF(+'M3C LEA ORL'!AF258="","",+'M3C LEA ORL'!AF258)</f>
        <v>2h00</v>
      </c>
      <c r="AG110" s="76" t="str">
        <f>IF(+'M3C LEA ORL'!AG258="","",+'M3C LEA ORL'!AG258)</f>
        <v>Histoire de la Chine du 18e siècle jusqu’à la fin de la Première Guerre mondiale.</v>
      </c>
    </row>
    <row r="111" spans="1:239" s="2" customFormat="1" ht="23.25" customHeight="1" x14ac:dyDescent="0.3">
      <c r="A111" s="59"/>
      <c r="B111" s="60"/>
      <c r="C111" s="61" t="s">
        <v>392</v>
      </c>
      <c r="D111" s="62"/>
      <c r="E111" s="60"/>
      <c r="F111" s="60"/>
      <c r="G111" s="63"/>
      <c r="H111" s="60"/>
      <c r="I111" s="60"/>
      <c r="J111" s="60"/>
      <c r="K111" s="60"/>
      <c r="L111" s="60"/>
      <c r="M111" s="275"/>
      <c r="N111" s="64"/>
      <c r="O111" s="64"/>
      <c r="P111" s="64"/>
      <c r="Q111" s="213"/>
      <c r="R111" s="60"/>
      <c r="S111" s="60"/>
      <c r="T111" s="60"/>
      <c r="U111" s="60"/>
      <c r="V111" s="60"/>
      <c r="W111" s="60"/>
      <c r="X111" s="275"/>
      <c r="Y111" s="213"/>
      <c r="Z111" s="214"/>
      <c r="AA111" s="214"/>
      <c r="AB111" s="214"/>
      <c r="AC111" s="214"/>
      <c r="AD111" s="214"/>
      <c r="AE111" s="214"/>
      <c r="AF111" s="214"/>
      <c r="AG111" s="215"/>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row>
    <row r="112" spans="1:239" ht="20.25" customHeight="1" x14ac:dyDescent="0.25">
      <c r="A112" s="101"/>
      <c r="B112" s="101"/>
      <c r="C112" s="102" t="s">
        <v>26</v>
      </c>
      <c r="D112" s="280"/>
      <c r="E112" s="281"/>
      <c r="F112" s="281"/>
      <c r="G112" s="281"/>
      <c r="H112" s="103"/>
      <c r="I112" s="103">
        <v>22</v>
      </c>
      <c r="J112" s="103">
        <v>22</v>
      </c>
      <c r="K112" s="103"/>
      <c r="L112" s="103"/>
      <c r="M112" s="104"/>
      <c r="N112" s="103"/>
      <c r="O112" s="103"/>
      <c r="P112" s="103"/>
      <c r="Q112" s="282"/>
      <c r="R112" s="103"/>
      <c r="S112" s="103"/>
      <c r="T112" s="103"/>
      <c r="U112" s="283"/>
      <c r="V112" s="103"/>
      <c r="W112" s="103"/>
      <c r="X112" s="104"/>
      <c r="Y112" s="282"/>
      <c r="Z112" s="103"/>
      <c r="AA112" s="103"/>
      <c r="AB112" s="103"/>
      <c r="AC112" s="283"/>
      <c r="AD112" s="103"/>
      <c r="AE112" s="103"/>
      <c r="AF112" s="103"/>
      <c r="AG112" s="103"/>
    </row>
    <row r="113" spans="1:33" ht="21" customHeight="1" x14ac:dyDescent="0.25">
      <c r="A113" s="133"/>
      <c r="B113" s="134"/>
      <c r="C113" s="69" t="s">
        <v>201</v>
      </c>
      <c r="D113" s="135"/>
      <c r="E113" s="121"/>
      <c r="F113" s="136"/>
      <c r="G113" s="137"/>
      <c r="H113" s="138"/>
      <c r="I113" s="136">
        <f>+I114+I117+I121</f>
        <v>8</v>
      </c>
      <c r="J113" s="136">
        <f>+J114+J117+J121</f>
        <v>8</v>
      </c>
      <c r="K113" s="136"/>
      <c r="L113" s="136"/>
      <c r="M113" s="139"/>
      <c r="N113" s="140"/>
      <c r="O113" s="140"/>
      <c r="P113" s="140"/>
      <c r="Q113" s="168"/>
      <c r="R113" s="169"/>
      <c r="S113" s="169"/>
      <c r="T113" s="169"/>
      <c r="U113" s="170"/>
      <c r="V113" s="169"/>
      <c r="W113" s="169"/>
      <c r="X113" s="169"/>
      <c r="Y113" s="168"/>
      <c r="Z113" s="169"/>
      <c r="AA113" s="169"/>
      <c r="AB113" s="169"/>
      <c r="AC113" s="170"/>
      <c r="AD113" s="169"/>
      <c r="AE113" s="169"/>
      <c r="AF113" s="169"/>
      <c r="AG113" s="80"/>
    </row>
    <row r="114" spans="1:33" ht="19.5" customHeight="1" x14ac:dyDescent="0.25">
      <c r="A114" s="124" t="s">
        <v>393</v>
      </c>
      <c r="B114" s="124" t="s">
        <v>394</v>
      </c>
      <c r="C114" s="125" t="str">
        <f>IF('M3C LEA ORL'!C286="","",'M3C LEA ORL'!C286)</f>
        <v>Grammaire et traduction Anglais s4</v>
      </c>
      <c r="D114" s="126" t="str">
        <f>IF('M3C LEA ORL'!D286="","",'M3C LEA ORL'!D286)</f>
        <v/>
      </c>
      <c r="E114" s="126" t="str">
        <f>IF('M3C LEA ORL'!E286="","",'M3C LEA ORL'!E286)</f>
        <v>BLOC / CHAPEAU</v>
      </c>
      <c r="F114" s="126"/>
      <c r="G114" s="127"/>
      <c r="H114" s="119"/>
      <c r="I114" s="120">
        <f>+I115+I116</f>
        <v>3</v>
      </c>
      <c r="J114" s="120">
        <f>+J115+J116</f>
        <v>3</v>
      </c>
      <c r="K114" s="120"/>
      <c r="L114" s="119"/>
      <c r="M114" s="145"/>
      <c r="N114" s="146"/>
      <c r="O114" s="147"/>
      <c r="P114" s="147"/>
      <c r="Q114" s="164"/>
      <c r="R114" s="147"/>
      <c r="S114" s="147"/>
      <c r="T114" s="147"/>
      <c r="U114" s="216"/>
      <c r="V114" s="53"/>
      <c r="W114" s="53"/>
      <c r="X114" s="239"/>
      <c r="Y114" s="216"/>
      <c r="Z114" s="53"/>
      <c r="AA114" s="53"/>
      <c r="AB114" s="53"/>
      <c r="AC114" s="79"/>
      <c r="AD114" s="53"/>
      <c r="AE114" s="53"/>
      <c r="AF114" s="53"/>
      <c r="AG114" s="54"/>
    </row>
    <row r="115" spans="1:33" ht="79.2" x14ac:dyDescent="0.25">
      <c r="A115" s="284"/>
      <c r="B115" s="171" t="s">
        <v>395</v>
      </c>
      <c r="C115" s="56" t="str">
        <f>IF('M3C LEA ORL'!C287="","",'M3C LEA ORL'!C287)</f>
        <v>Thème grammatical anglais S4</v>
      </c>
      <c r="D115" s="172" t="s">
        <v>396</v>
      </c>
      <c r="E115" s="87" t="str">
        <f>IF('M3C LEA ORL'!E287="","",'M3C LEA ORL'!E287)</f>
        <v>UE TRONC COMMUN</v>
      </c>
      <c r="F115" s="173"/>
      <c r="G115" s="233" t="s">
        <v>97</v>
      </c>
      <c r="H115" s="235"/>
      <c r="I115" s="241">
        <f>IF('M3C LEA ORL'!I287="","",'M3C LEA ORL'!I287)</f>
        <v>1</v>
      </c>
      <c r="J115" s="93">
        <f>IF('M3C LEA ORL'!J287="","",'M3C LEA ORL'!J287)</f>
        <v>1</v>
      </c>
      <c r="K115" s="93" t="str">
        <f>IF('M3C LEA ORL'!K287="","",'M3C LEA ORL'!K287)</f>
        <v>SOTTEAU-JANTON Emilie</v>
      </c>
      <c r="L115" s="93" t="str">
        <f>IF('M3C LEA ORL'!L287="","",'M3C LEA ORL'!L287)</f>
        <v>11</v>
      </c>
      <c r="M115" s="94"/>
      <c r="N115" s="93" t="str">
        <f>IF('M3C LEA ORL'!N287="","",'M3C LEA ORL'!N287)</f>
        <v/>
      </c>
      <c r="O115" s="93">
        <f>IF('M3C LEA ORL'!O287="","",'M3C LEA ORL'!O287)</f>
        <v>12</v>
      </c>
      <c r="P115" s="93" t="str">
        <f>IF('M3C LEA ORL'!P287="","",'M3C LEA ORL'!P287)</f>
        <v/>
      </c>
      <c r="Q115" s="237" t="str">
        <f>IF('M3C LEA ORL'!Q287="","",'M3C LEA ORL'!Q287)</f>
        <v>100% 
50%50%</v>
      </c>
      <c r="R115" s="113" t="str">
        <f>IF('M3C LEA ORL'!R287="","",'M3C LEA ORL'!R287)</f>
        <v>CC</v>
      </c>
      <c r="S115" s="113" t="str">
        <f>IF('M3C LEA ORL'!S287="","",'M3C LEA ORL'!S287)</f>
        <v>écrit</v>
      </c>
      <c r="T115" s="113" t="str">
        <f>IF('M3C LEA ORL'!T287="","",'M3C LEA ORL'!T287)</f>
        <v>1h00</v>
      </c>
      <c r="U115" s="238">
        <f>IF('M3C LEA ORL'!U287="","",'M3C LEA ORL'!U287)</f>
        <v>1</v>
      </c>
      <c r="V115" s="114" t="str">
        <f>IF('M3C LEA ORL'!V287="","",'M3C LEA ORL'!V287)</f>
        <v>CT</v>
      </c>
      <c r="W115" s="114" t="str">
        <f>IF('M3C LEA ORL'!W287="","",'M3C LEA ORL'!W287)</f>
        <v>écrit</v>
      </c>
      <c r="X115" s="115" t="str">
        <f>IF('M3C LEA ORL'!X287="","",'M3C LEA ORL'!X287)</f>
        <v>1h00</v>
      </c>
      <c r="Y115" s="237">
        <f>IF('M3C LEA ORL'!Y287="","",'M3C LEA ORL'!Y287)</f>
        <v>1</v>
      </c>
      <c r="Z115" s="113" t="str">
        <f>IF('M3C LEA ORL'!Z287="","",'M3C LEA ORL'!Z287)</f>
        <v>CT</v>
      </c>
      <c r="AA115" s="113" t="str">
        <f>IF('M3C LEA ORL'!AA287="","",'M3C LEA ORL'!AA287)</f>
        <v>écrit</v>
      </c>
      <c r="AB115" s="113" t="str">
        <f>IF('M3C LEA ORL'!AB287="","",'M3C LEA ORL'!AB287)</f>
        <v>1h00</v>
      </c>
      <c r="AC115" s="238">
        <f>IF('M3C LEA ORL'!AC287="","",'M3C LEA ORL'!AC287)</f>
        <v>1</v>
      </c>
      <c r="AD115" s="114" t="str">
        <f>IF('M3C LEA ORL'!AD287="","",'M3C LEA ORL'!AD287)</f>
        <v>CT</v>
      </c>
      <c r="AE115" s="114" t="str">
        <f>IF('M3C LEA ORL'!AE287="","",'M3C LEA ORL'!AE287)</f>
        <v>écrit</v>
      </c>
      <c r="AF115" s="115" t="str">
        <f>IF('M3C LEA ORL'!AF287="","",'M3C LEA ORL'!AF287)</f>
        <v>1h00</v>
      </c>
      <c r="AG115" s="76" t="str">
        <f>IF('M3C LEA ORL'!AG287="","",'M3C LEA ORL'!AG287)</f>
        <v>Ce TD porte sur cinq points de grammaire : l'étude des prépositions, des subordonnées de temps, l'expression du contraste (notamment au moyen des concessives), les propositions relatives, et les phrasal verbs. L'accent est mis sur le thème grammatical et traduction français-anglais d'articles de presse.</v>
      </c>
    </row>
    <row r="116" spans="1:33" ht="26.4" x14ac:dyDescent="0.25">
      <c r="A116" s="284"/>
      <c r="B116" s="171" t="s">
        <v>397</v>
      </c>
      <c r="C116" s="56" t="str">
        <f>IF('M3C LEA ORL'!C288="","",'M3C LEA ORL'!C288)</f>
        <v>Version anglaise S4</v>
      </c>
      <c r="D116" s="172" t="s">
        <v>398</v>
      </c>
      <c r="E116" s="87" t="str">
        <f>IF('M3C LEA ORL'!E288="","",'M3C LEA ORL'!E288)</f>
        <v>UE TRONC COMMUN</v>
      </c>
      <c r="F116" s="173"/>
      <c r="G116" s="233" t="s">
        <v>97</v>
      </c>
      <c r="H116" s="235"/>
      <c r="I116" s="241">
        <f>IF('M3C LEA ORL'!I288="","",'M3C LEA ORL'!I288)</f>
        <v>2</v>
      </c>
      <c r="J116" s="93">
        <f>IF('M3C LEA ORL'!J288="","",'M3C LEA ORL'!J288)</f>
        <v>2</v>
      </c>
      <c r="K116" s="93" t="str">
        <f>IF('M3C LEA ORL'!K288="","",'M3C LEA ORL'!K288)</f>
        <v>SCHMITT Pierre</v>
      </c>
      <c r="L116" s="93" t="str">
        <f>IF('M3C LEA ORL'!L288="","",'M3C LEA ORL'!L288)</f>
        <v>11</v>
      </c>
      <c r="M116" s="94"/>
      <c r="N116" s="93" t="str">
        <f>IF('M3C LEA ORL'!N288="","",'M3C LEA ORL'!N288)</f>
        <v/>
      </c>
      <c r="O116" s="93">
        <f>IF('M3C LEA ORL'!O288="","",'M3C LEA ORL'!O288)</f>
        <v>18</v>
      </c>
      <c r="P116" s="93" t="str">
        <f>IF('M3C LEA ORL'!P288="","",'M3C LEA ORL'!P288)</f>
        <v/>
      </c>
      <c r="Q116" s="237" t="str">
        <f>IF('M3C LEA ORL'!Q288="","",'M3C LEA ORL'!Q288)</f>
        <v>50% CC
50% CT</v>
      </c>
      <c r="R116" s="113" t="str">
        <f>IF('M3C LEA ORL'!R288="","",'M3C LEA ORL'!R288)</f>
        <v>mixte</v>
      </c>
      <c r="S116" s="113" t="str">
        <f>IF('M3C LEA ORL'!S288="","",'M3C LEA ORL'!S288)</f>
        <v>écrit</v>
      </c>
      <c r="T116" s="113" t="str">
        <f>IF('M3C LEA ORL'!T288="","",'M3C LEA ORL'!T288)</f>
        <v>1h30</v>
      </c>
      <c r="U116" s="238">
        <f>IF('M3C LEA ORL'!U288="","",'M3C LEA ORL'!U288)</f>
        <v>1</v>
      </c>
      <c r="V116" s="114" t="str">
        <f>IF('M3C LEA ORL'!V288="","",'M3C LEA ORL'!V288)</f>
        <v>CT</v>
      </c>
      <c r="W116" s="114" t="str">
        <f>IF('M3C LEA ORL'!W288="","",'M3C LEA ORL'!W288)</f>
        <v>écrit</v>
      </c>
      <c r="X116" s="115" t="str">
        <f>IF('M3C LEA ORL'!X288="","",'M3C LEA ORL'!X288)</f>
        <v>1h30</v>
      </c>
      <c r="Y116" s="237">
        <f>IF('M3C LEA ORL'!Y288="","",'M3C LEA ORL'!Y288)</f>
        <v>1</v>
      </c>
      <c r="Z116" s="113" t="str">
        <f>IF('M3C LEA ORL'!Z288="","",'M3C LEA ORL'!Z288)</f>
        <v>CT</v>
      </c>
      <c r="AA116" s="113" t="str">
        <f>IF('M3C LEA ORL'!AA288="","",'M3C LEA ORL'!AA288)</f>
        <v>écrit</v>
      </c>
      <c r="AB116" s="113" t="str">
        <f>IF('M3C LEA ORL'!AB288="","",'M3C LEA ORL'!AB288)</f>
        <v>1h30</v>
      </c>
      <c r="AC116" s="238">
        <f>IF('M3C LEA ORL'!AC288="","",'M3C LEA ORL'!AC288)</f>
        <v>1</v>
      </c>
      <c r="AD116" s="114" t="str">
        <f>IF('M3C LEA ORL'!AD288="","",'M3C LEA ORL'!AD288)</f>
        <v>CT</v>
      </c>
      <c r="AE116" s="114" t="str">
        <f>IF('M3C LEA ORL'!AE288="","",'M3C LEA ORL'!AE288)</f>
        <v>écrit</v>
      </c>
      <c r="AF116" s="115" t="str">
        <f>IF('M3C LEA ORL'!AF288="","",'M3C LEA ORL'!AF288)</f>
        <v>1h30</v>
      </c>
      <c r="AG116" s="76" t="str">
        <f>IF('M3C LEA ORL'!AG288="","",'M3C LEA ORL'!AG288)</f>
        <v>Entraînement à la traduction de l’anglais vers le français à partir de textes essentiellement journalistiques.</v>
      </c>
    </row>
    <row r="117" spans="1:33" ht="19.5" customHeight="1" x14ac:dyDescent="0.25">
      <c r="A117" s="124" t="s">
        <v>399</v>
      </c>
      <c r="B117" s="124" t="s">
        <v>400</v>
      </c>
      <c r="C117" s="125" t="str">
        <f>IF('M3C LEA ORL'!C289="","",'M3C LEA ORL'!C289)</f>
        <v>Expression Anglais S4</v>
      </c>
      <c r="D117" s="126"/>
      <c r="E117" s="126" t="str">
        <f>IF('M3C LEA ORL'!E289="","",'M3C LEA ORL'!E289)</f>
        <v>BLOC / CHAPEAU</v>
      </c>
      <c r="F117" s="126"/>
      <c r="G117" s="127"/>
      <c r="H117" s="119"/>
      <c r="I117" s="120">
        <f>+I118+I119</f>
        <v>3</v>
      </c>
      <c r="J117" s="120">
        <f>+J118+J119</f>
        <v>3</v>
      </c>
      <c r="K117" s="120"/>
      <c r="L117" s="119"/>
      <c r="M117" s="145"/>
      <c r="N117" s="146"/>
      <c r="O117" s="146"/>
      <c r="P117" s="146"/>
      <c r="Q117" s="164"/>
      <c r="R117" s="147"/>
      <c r="S117" s="147"/>
      <c r="T117" s="147"/>
      <c r="U117" s="216"/>
      <c r="V117" s="53"/>
      <c r="W117" s="53"/>
      <c r="X117" s="239"/>
      <c r="Y117" s="216"/>
      <c r="Z117" s="53"/>
      <c r="AA117" s="53"/>
      <c r="AB117" s="53"/>
      <c r="AC117" s="79"/>
      <c r="AD117" s="53"/>
      <c r="AE117" s="53"/>
      <c r="AF117" s="53"/>
      <c r="AG117" s="54"/>
    </row>
    <row r="118" spans="1:33" ht="35.25" customHeight="1" x14ac:dyDescent="0.25">
      <c r="A118" s="284"/>
      <c r="B118" s="171" t="s">
        <v>401</v>
      </c>
      <c r="C118" s="56" t="str">
        <f>IF('M3C LEA ORL'!C290="","",'M3C LEA ORL'!C290)</f>
        <v>Expression orale Anglais S4</v>
      </c>
      <c r="D118" s="172" t="s">
        <v>402</v>
      </c>
      <c r="E118" s="87" t="str">
        <f>IF('M3C LEA ORL'!E290="","",'M3C LEA ORL'!E290)</f>
        <v>UE TRONC COMMUN</v>
      </c>
      <c r="F118" s="173"/>
      <c r="G118" s="233" t="s">
        <v>97</v>
      </c>
      <c r="H118" s="235"/>
      <c r="I118" s="241">
        <f>IF('M3C LEA ORL'!I290="","",'M3C LEA ORL'!I290)</f>
        <v>1</v>
      </c>
      <c r="J118" s="93" t="str">
        <f>IF('M3C LEA ORL'!J290="","",'M3C LEA ORL'!J290)</f>
        <v>1</v>
      </c>
      <c r="K118" s="90" t="str">
        <f>IF('M3C LEA ORL'!K290="","",'M3C LEA ORL'!K290)</f>
        <v>GALLET Elodie</v>
      </c>
      <c r="L118" s="285" t="str">
        <f>IF('M3C LEA ORL'!L290="","",'M3C LEA ORL'!L290)</f>
        <v>11</v>
      </c>
      <c r="M118" s="236"/>
      <c r="N118" s="100" t="str">
        <f>IF('M3C LEA ORL'!N290="","",'M3C LEA ORL'!N290)</f>
        <v/>
      </c>
      <c r="O118" s="100" t="str">
        <f>IF('M3C LEA ORL'!O290="","",'M3C LEA ORL'!O290)</f>
        <v/>
      </c>
      <c r="P118" s="100" t="str">
        <f>IF('M3C LEA ORL'!P290="","",'M3C LEA ORL'!P290)</f>
        <v/>
      </c>
      <c r="Q118" s="237">
        <f>IF('M3C LEA ORL'!Q290="","",'M3C LEA ORL'!Q290)</f>
        <v>1</v>
      </c>
      <c r="R118" s="113" t="str">
        <f>IF('M3C LEA ORL'!R290="","",'M3C LEA ORL'!R290)</f>
        <v>CC</v>
      </c>
      <c r="S118" s="113" t="str">
        <f>IF('M3C LEA ORL'!S290="","",'M3C LEA ORL'!S290)</f>
        <v>oral</v>
      </c>
      <c r="T118" s="113" t="str">
        <f>IF('M3C LEA ORL'!T290="","",'M3C LEA ORL'!T290)</f>
        <v/>
      </c>
      <c r="U118" s="238">
        <f>IF('M3C LEA ORL'!U290="","",'M3C LEA ORL'!U290)</f>
        <v>1</v>
      </c>
      <c r="V118" s="114" t="str">
        <f>IF('M3C LEA ORL'!V290="","",'M3C LEA ORL'!V290)</f>
        <v>CT</v>
      </c>
      <c r="W118" s="114" t="str">
        <f>IF('M3C LEA ORL'!W290="","",'M3C LEA ORL'!W290)</f>
        <v>oral</v>
      </c>
      <c r="X118" s="115" t="str">
        <f>IF('M3C LEA ORL'!X290="","",'M3C LEA ORL'!X290)</f>
        <v>15 min</v>
      </c>
      <c r="Y118" s="237">
        <f>IF('M3C LEA ORL'!Y290="","",'M3C LEA ORL'!Y290)</f>
        <v>1</v>
      </c>
      <c r="Z118" s="113" t="str">
        <f>IF('M3C LEA ORL'!Z290="","",'M3C LEA ORL'!Z290)</f>
        <v>CT</v>
      </c>
      <c r="AA118" s="113" t="str">
        <f>IF('M3C LEA ORL'!AA290="","",'M3C LEA ORL'!AA290)</f>
        <v>oral</v>
      </c>
      <c r="AB118" s="113" t="str">
        <f>IF('M3C LEA ORL'!AB290="","",'M3C LEA ORL'!AB290)</f>
        <v>15 min</v>
      </c>
      <c r="AC118" s="238">
        <f>IF('M3C LEA ORL'!AC290="","",'M3C LEA ORL'!AC290)</f>
        <v>1</v>
      </c>
      <c r="AD118" s="114" t="str">
        <f>IF('M3C LEA ORL'!AD290="","",'M3C LEA ORL'!AD290)</f>
        <v>CT</v>
      </c>
      <c r="AE118" s="114" t="str">
        <f>IF('M3C LEA ORL'!AE290="","",'M3C LEA ORL'!AE290)</f>
        <v>oral</v>
      </c>
      <c r="AF118" s="115" t="str">
        <f>IF('M3C LEA ORL'!AF290="","",'M3C LEA ORL'!AF290)</f>
        <v>15 min</v>
      </c>
      <c r="AG118" s="76" t="str">
        <f>IF('M3C LEA ORL'!AG290="","",'M3C LEA ORL'!AG290)</f>
        <v>Pratique de l’oral à travers différentes activités proposées par l’enseignant.</v>
      </c>
    </row>
    <row r="119" spans="1:33" ht="35.25" customHeight="1" x14ac:dyDescent="0.25">
      <c r="A119" s="284"/>
      <c r="B119" s="171" t="s">
        <v>403</v>
      </c>
      <c r="C119" s="56" t="str">
        <f>IF('M3C LEA ORL'!C291="","",'M3C LEA ORL'!C291)</f>
        <v>Expression écrite Anglais S4</v>
      </c>
      <c r="D119" s="172" t="s">
        <v>404</v>
      </c>
      <c r="E119" s="87" t="str">
        <f>IF('M3C LEA ORL'!E291="","",'M3C LEA ORL'!E291)</f>
        <v>UE TRONC COMMUN</v>
      </c>
      <c r="F119" s="173"/>
      <c r="G119" s="233" t="s">
        <v>97</v>
      </c>
      <c r="H119" s="235"/>
      <c r="I119" s="241">
        <f>IF('M3C LEA ORL'!I291="","",'M3C LEA ORL'!I291)</f>
        <v>2</v>
      </c>
      <c r="J119" s="93" t="str">
        <f>IF('M3C LEA ORL'!J291="","",'M3C LEA ORL'!J291)</f>
        <v>2</v>
      </c>
      <c r="K119" s="90" t="str">
        <f>IF('M3C LEA ORL'!K291="","",'M3C LEA ORL'!K291)</f>
        <v>MICHEL Alice</v>
      </c>
      <c r="L119" s="285" t="str">
        <f>IF('M3C LEA ORL'!L291="","",'M3C LEA ORL'!L291)</f>
        <v>11</v>
      </c>
      <c r="M119" s="236"/>
      <c r="N119" s="100" t="str">
        <f>IF('M3C LEA ORL'!N291="","",'M3C LEA ORL'!N291)</f>
        <v/>
      </c>
      <c r="O119" s="100">
        <f>IF('M3C LEA ORL'!O291="","",'M3C LEA ORL'!O291)</f>
        <v>18</v>
      </c>
      <c r="P119" s="100" t="str">
        <f>IF('M3C LEA ORL'!P291="","",'M3C LEA ORL'!P291)</f>
        <v/>
      </c>
      <c r="Q119" s="237">
        <f>IF('M3C LEA ORL'!Q291="","",'M3C LEA ORL'!Q291)</f>
        <v>1</v>
      </c>
      <c r="R119" s="113" t="str">
        <f>IF('M3C LEA ORL'!R291="","",'M3C LEA ORL'!R291)</f>
        <v>CC</v>
      </c>
      <c r="S119" s="113" t="str">
        <f>IF('M3C LEA ORL'!S291="","",'M3C LEA ORL'!S291)</f>
        <v>écrit</v>
      </c>
      <c r="T119" s="113" t="str">
        <f>IF('M3C LEA ORL'!T291="","",'M3C LEA ORL'!T291)</f>
        <v>1h30</v>
      </c>
      <c r="U119" s="238">
        <f>IF('M3C LEA ORL'!U291="","",'M3C LEA ORL'!U291)</f>
        <v>1</v>
      </c>
      <c r="V119" s="114" t="str">
        <f>IF('M3C LEA ORL'!V291="","",'M3C LEA ORL'!V291)</f>
        <v>CT</v>
      </c>
      <c r="W119" s="114" t="str">
        <f>IF('M3C LEA ORL'!W291="","",'M3C LEA ORL'!W291)</f>
        <v>écrit</v>
      </c>
      <c r="X119" s="115" t="str">
        <f>IF('M3C LEA ORL'!X291="","",'M3C LEA ORL'!X291)</f>
        <v>1h30</v>
      </c>
      <c r="Y119" s="237">
        <f>IF('M3C LEA ORL'!Y291="","",'M3C LEA ORL'!Y291)</f>
        <v>1</v>
      </c>
      <c r="Z119" s="113" t="str">
        <f>IF('M3C LEA ORL'!Z291="","",'M3C LEA ORL'!Z291)</f>
        <v>CT</v>
      </c>
      <c r="AA119" s="113" t="str">
        <f>IF('M3C LEA ORL'!AA291="","",'M3C LEA ORL'!AA291)</f>
        <v>écrit</v>
      </c>
      <c r="AB119" s="113" t="str">
        <f>IF('M3C LEA ORL'!AB291="","",'M3C LEA ORL'!AB291)</f>
        <v>1h30</v>
      </c>
      <c r="AC119" s="238">
        <f>IF('M3C LEA ORL'!AC291="","",'M3C LEA ORL'!AC291)</f>
        <v>1</v>
      </c>
      <c r="AD119" s="114" t="str">
        <f>IF('M3C LEA ORL'!AD291="","",'M3C LEA ORL'!AD291)</f>
        <v>CT</v>
      </c>
      <c r="AE119" s="114" t="str">
        <f>IF('M3C LEA ORL'!AE291="","",'M3C LEA ORL'!AE291)</f>
        <v>écrit</v>
      </c>
      <c r="AF119" s="115" t="str">
        <f>IF('M3C LEA ORL'!AF291="","",'M3C LEA ORL'!AF291)</f>
        <v>1h30</v>
      </c>
      <c r="AG119" s="76" t="str">
        <f>IF('M3C LEA ORL'!AG291="","",'M3C LEA ORL'!AG291)</f>
        <v>Entraînement à la rédaction en langue anglaise.</v>
      </c>
    </row>
    <row r="120" spans="1:33" ht="19.5" customHeight="1" x14ac:dyDescent="0.25">
      <c r="A120" s="198"/>
      <c r="B120" s="198"/>
      <c r="C120" s="199" t="str">
        <f>IF('M3C LEA ORL'!C292="","",'M3C LEA ORL'!C292)</f>
        <v xml:space="preserve">Civilisation langue A </v>
      </c>
      <c r="D120" s="200"/>
      <c r="E120" s="200"/>
      <c r="F120" s="200"/>
      <c r="G120" s="201"/>
      <c r="H120" s="119"/>
      <c r="I120" s="120"/>
      <c r="J120" s="119"/>
      <c r="K120" s="120"/>
      <c r="L120" s="119"/>
      <c r="M120" s="145"/>
      <c r="N120" s="146"/>
      <c r="O120" s="146"/>
      <c r="P120" s="146"/>
      <c r="Q120" s="286"/>
      <c r="R120" s="287"/>
      <c r="S120" s="287"/>
      <c r="T120" s="287"/>
      <c r="U120" s="216"/>
      <c r="V120" s="53"/>
      <c r="W120" s="53"/>
      <c r="X120" s="239"/>
      <c r="Y120" s="216"/>
      <c r="Z120" s="53"/>
      <c r="AA120" s="53"/>
      <c r="AB120" s="53"/>
      <c r="AC120" s="79"/>
      <c r="AD120" s="53"/>
      <c r="AE120" s="53"/>
      <c r="AF120" s="53"/>
      <c r="AG120" s="54"/>
    </row>
    <row r="121" spans="1:33" ht="57.75" customHeight="1" x14ac:dyDescent="0.25">
      <c r="A121" s="284"/>
      <c r="B121" s="203" t="s">
        <v>405</v>
      </c>
      <c r="C121" s="204" t="str">
        <f>IF('M3C LEA ORL'!C293="","",'M3C LEA ORL'!C293)</f>
        <v>Civilisation langue A : civilisation britannique S4</v>
      </c>
      <c r="D121" s="172" t="s">
        <v>406</v>
      </c>
      <c r="E121" s="233" t="str">
        <f>IF('M3C LEA ORL'!E293="","",'M3C LEA ORL'!E293)</f>
        <v>UE TRONC COMMUN</v>
      </c>
      <c r="F121" s="234"/>
      <c r="G121" s="233" t="s">
        <v>97</v>
      </c>
      <c r="H121" s="235"/>
      <c r="I121" s="233">
        <f>IF('M3C LEA ORL'!I293="","",'M3C LEA ORL'!I293)</f>
        <v>2</v>
      </c>
      <c r="J121" s="285" t="str">
        <f>IF('M3C LEA ORL'!J293="","",'M3C LEA ORL'!J293)</f>
        <v>2</v>
      </c>
      <c r="K121" s="90" t="str">
        <f>IF('M3C LEA ORL'!K293="","",'M3C LEA ORL'!K293)</f>
        <v>GALLET Elodie</v>
      </c>
      <c r="L121" s="285" t="str">
        <f>IF('M3C LEA ORL'!L293="","",'M3C LEA ORL'!L293)</f>
        <v>11</v>
      </c>
      <c r="M121" s="236"/>
      <c r="N121" s="100" t="str">
        <f>IF('M3C LEA ORL'!N293="","",'M3C LEA ORL'!N293)</f>
        <v/>
      </c>
      <c r="O121" s="100">
        <f>IF('M3C LEA ORL'!O293="","",'M3C LEA ORL'!O293)</f>
        <v>15</v>
      </c>
      <c r="P121" s="100" t="str">
        <f>IF('M3C LEA ORL'!P293="","",'M3C LEA ORL'!P293)</f>
        <v/>
      </c>
      <c r="Q121" s="237">
        <f>IF('M3C LEA ORL'!Q293="","",'M3C LEA ORL'!Q293)</f>
        <v>1</v>
      </c>
      <c r="R121" s="113" t="str">
        <f>IF('M3C LEA ORL'!R293="","",'M3C LEA ORL'!R293)</f>
        <v>CC</v>
      </c>
      <c r="S121" s="113" t="str">
        <f>IF('M3C LEA ORL'!S293="","",'M3C LEA ORL'!S293)</f>
        <v>écrit et oral</v>
      </c>
      <c r="T121" s="113" t="str">
        <f>IF('M3C LEA ORL'!T293="","",'M3C LEA ORL'!T293)</f>
        <v/>
      </c>
      <c r="U121" s="238">
        <f>IF('M3C LEA ORL'!U293="","",'M3C LEA ORL'!U293)</f>
        <v>1</v>
      </c>
      <c r="V121" s="114" t="str">
        <f>IF('M3C LEA ORL'!V293="","",'M3C LEA ORL'!V293)</f>
        <v>CT</v>
      </c>
      <c r="W121" s="114" t="str">
        <f>IF('M3C LEA ORL'!W293="","",'M3C LEA ORL'!W293)</f>
        <v>écrit</v>
      </c>
      <c r="X121" s="115" t="str">
        <f>IF('M3C LEA ORL'!X293="","",'M3C LEA ORL'!X293)</f>
        <v>2h00</v>
      </c>
      <c r="Y121" s="237">
        <f>IF('M3C LEA ORL'!Y293="","",'M3C LEA ORL'!Y293)</f>
        <v>1</v>
      </c>
      <c r="Z121" s="113" t="str">
        <f>IF('M3C LEA ORL'!Z293="","",'M3C LEA ORL'!Z293)</f>
        <v>CT</v>
      </c>
      <c r="AA121" s="113" t="str">
        <f>IF('M3C LEA ORL'!AA293="","",'M3C LEA ORL'!AA293)</f>
        <v>écrit</v>
      </c>
      <c r="AB121" s="113" t="str">
        <f>IF('M3C LEA ORL'!AB293="","",'M3C LEA ORL'!AB293)</f>
        <v>1h30</v>
      </c>
      <c r="AC121" s="238">
        <f>IF('M3C LEA ORL'!AC293="","",'M3C LEA ORL'!AC293)</f>
        <v>1</v>
      </c>
      <c r="AD121" s="114" t="str">
        <f>IF('M3C LEA ORL'!AD293="","",'M3C LEA ORL'!AD293)</f>
        <v>CT</v>
      </c>
      <c r="AE121" s="114" t="str">
        <f>IF('M3C LEA ORL'!AE293="","",'M3C LEA ORL'!AE293)</f>
        <v>écrit</v>
      </c>
      <c r="AF121" s="115" t="str">
        <f>IF('M3C LEA ORL'!AF293="","",'M3C LEA ORL'!AF293)</f>
        <v>1h30</v>
      </c>
      <c r="AG121" s="76" t="str">
        <f>IF('M3C LEA ORL'!AG293="","",'M3C LEA ORL'!AG293)</f>
        <v>A l'heure où le Royaume-Uni négocie les termes de sa sortie de l'Union européenne, ce cours vise à examiner les enjeux auxquels les institutions britanniques sont actuellement confrontées. Les notions des monarchie constitutionnelle, bipartisme, réforme(s) du parlement, séparation des pouvoirs, devolution, seront analysées pendant ce cours à l'aide de sources primaires et secondaires.</v>
      </c>
    </row>
    <row r="122" spans="1:33" ht="42.75" customHeight="1" x14ac:dyDescent="0.25">
      <c r="A122" s="198" t="s">
        <v>407</v>
      </c>
      <c r="B122" s="198" t="s">
        <v>408</v>
      </c>
      <c r="C122" s="199" t="str">
        <f>IF('M3C LEA ORL'!C294="","",'M3C LEA ORL'!C294)</f>
        <v>Matières d'application S4</v>
      </c>
      <c r="D122" s="200" t="str">
        <f>IF('M3C LEA ORL'!D294="","",'M3C LEA ORL'!D294)</f>
        <v/>
      </c>
      <c r="E122" s="200" t="str">
        <f>IF('M3C LEA ORL'!E294="","",'M3C LEA ORL'!E294)</f>
        <v>BLOC / CHAPEAU</v>
      </c>
      <c r="F122" s="200"/>
      <c r="G122" s="201"/>
      <c r="H122" s="119"/>
      <c r="I122" s="120">
        <v>8</v>
      </c>
      <c r="J122" s="120">
        <v>8</v>
      </c>
      <c r="K122" s="120"/>
      <c r="L122" s="119"/>
      <c r="M122" s="145"/>
      <c r="N122" s="146"/>
      <c r="O122" s="146"/>
      <c r="P122" s="146"/>
      <c r="Q122" s="164"/>
      <c r="R122" s="147"/>
      <c r="S122" s="147"/>
      <c r="T122" s="147"/>
      <c r="U122" s="216"/>
      <c r="V122" s="53"/>
      <c r="W122" s="53"/>
      <c r="X122" s="239"/>
      <c r="Y122" s="216"/>
      <c r="Z122" s="53"/>
      <c r="AA122" s="53"/>
      <c r="AB122" s="53"/>
      <c r="AC122" s="79"/>
      <c r="AD122" s="53"/>
      <c r="AE122" s="53"/>
      <c r="AF122" s="53"/>
      <c r="AG122" s="54"/>
    </row>
    <row r="123" spans="1:33" ht="64.5" customHeight="1" x14ac:dyDescent="0.25">
      <c r="A123" s="284"/>
      <c r="B123" s="203" t="s">
        <v>409</v>
      </c>
      <c r="C123" s="204" t="str">
        <f>'M3C LEA ORL'!C295</f>
        <v>Informatique d'entreprise 2</v>
      </c>
      <c r="D123" s="172" t="s">
        <v>410</v>
      </c>
      <c r="E123" s="233" t="str">
        <f>IF('[10]M3C 2021-22 LEA ORL'!E305="","",'[10]M3C 2021-22 LEA ORL'!E305)</f>
        <v>BLOC / CHAPEAU</v>
      </c>
      <c r="F123" s="173"/>
      <c r="G123" s="233" t="s">
        <v>97</v>
      </c>
      <c r="H123" s="235"/>
      <c r="I123" s="233">
        <f>IF('[10]M3C 2021-22 LEA ORL'!I305="","",'[10]M3C 2021-22 LEA ORL'!I305)</f>
        <v>8</v>
      </c>
      <c r="J123" s="285">
        <f>IF('[10]M3C 2021-22 LEA ORL'!J305="","",'[10]M3C 2021-22 LEA ORL'!J305)</f>
        <v>8</v>
      </c>
      <c r="K123" s="288" t="str">
        <f>IF('[10]M3C 2021-22 LEA ORL'!K305="","",'[10]M3C 2021-22 LEA ORL'!K305)</f>
        <v/>
      </c>
      <c r="L123" s="285" t="str">
        <f>IF('[10]M3C 2021-22 LEA ORL'!L305="","",'[10]M3C 2021-22 LEA ORL'!L305)</f>
        <v/>
      </c>
      <c r="M123" s="289"/>
      <c r="N123" s="290" t="str">
        <f>IF('[10]M3C 2021-22 LEA ORL'!N305="","",'[10]M3C 2021-22 LEA ORL'!N305)</f>
        <v/>
      </c>
      <c r="O123" s="84" t="str">
        <f>IF('[10]M3C 2021-22 LEA ORL'!P305="","",'[10]M3C 2021-22 LEA ORL'!P305)</f>
        <v/>
      </c>
      <c r="P123" s="84" t="str">
        <f>IF('[10]M3C 2021-22 LEA ORL'!R305="","",'[10]M3C 2021-22 LEA ORL'!R305)</f>
        <v/>
      </c>
      <c r="Q123" s="237" t="str">
        <f>IF('[10]M3C 2021-22 LEA ORL'!V305="","",'[10]M3C 2021-22 LEA ORL'!V305)</f>
        <v/>
      </c>
      <c r="R123" s="113" t="str">
        <f>IF('[10]M3C 2021-22 LEA ORL'!W305="","",'[10]M3C 2021-22 LEA ORL'!W305)</f>
        <v/>
      </c>
      <c r="S123" s="113" t="str">
        <f>IF('[10]M3C 2021-22 LEA ORL'!X305="","",'[10]M3C 2021-22 LEA ORL'!X305)</f>
        <v/>
      </c>
      <c r="T123" s="113" t="str">
        <f>IF('[10]M3C 2021-22 LEA ORL'!Y305="","",'[10]M3C 2021-22 LEA ORL'!Y305)</f>
        <v/>
      </c>
      <c r="U123" s="238" t="str">
        <f>IF('[10]M3C 2021-22 LEA ORL'!Z305="","",'[10]M3C 2021-22 LEA ORL'!Z305)</f>
        <v/>
      </c>
      <c r="V123" s="114" t="str">
        <f>IF('[10]M3C 2021-22 LEA ORL'!AA305="","",'[10]M3C 2021-22 LEA ORL'!AA305)</f>
        <v/>
      </c>
      <c r="W123" s="114" t="str">
        <f>IF('[10]M3C 2021-22 LEA ORL'!AB305="","",'[10]M3C 2021-22 LEA ORL'!AB305)</f>
        <v/>
      </c>
      <c r="X123" s="115" t="str">
        <f>IF('[10]M3C 2021-22 LEA ORL'!AC305="","",'[10]M3C 2021-22 LEA ORL'!AC305)</f>
        <v/>
      </c>
      <c r="Y123" s="237" t="str">
        <f>IF('[10]M3C 2021-22 LEA ORL'!AF305="","",'[10]M3C 2021-22 LEA ORL'!AF305)</f>
        <v/>
      </c>
      <c r="Z123" s="113" t="str">
        <f>IF('[10]M3C 2021-22 LEA ORL'!AG305="","",'[10]M3C 2021-22 LEA ORL'!AG305)</f>
        <v/>
      </c>
      <c r="AA123" s="113" t="str">
        <f>IF('[10]M3C 2021-22 LEA ORL'!AH305="","",'[10]M3C 2021-22 LEA ORL'!AH305)</f>
        <v/>
      </c>
      <c r="AB123" s="113" t="str">
        <f>IF('[10]M3C 2021-22 LEA ORL'!AI305="","",'[10]M3C 2021-22 LEA ORL'!AI305)</f>
        <v/>
      </c>
      <c r="AC123" s="238" t="str">
        <f>IF('[10]M3C 2021-22 LEA ORL'!AJ305="","",'[10]M3C 2021-22 LEA ORL'!AJ305)</f>
        <v/>
      </c>
      <c r="AD123" s="114" t="str">
        <f>IF('[10]M3C 2021-22 LEA ORL'!AK305="","",'[10]M3C 2021-22 LEA ORL'!AK305)</f>
        <v/>
      </c>
      <c r="AE123" s="114" t="str">
        <f>IF('[10]M3C 2021-22 LEA ORL'!AL305="","",'[10]M3C 2021-22 LEA ORL'!AL305)</f>
        <v/>
      </c>
      <c r="AF123" s="115" t="str">
        <f>IF('[10]M3C 2021-22 LEA ORL'!AM305="","",'[10]M3C 2021-22 LEA ORL'!AM305)</f>
        <v/>
      </c>
      <c r="AG123" s="76" t="str">
        <f>IF('[10]M3C 2021-22 LEA ORL'!AN305="","",'[10]M3C 2021-22 LEA ORL'!AN305)</f>
        <v/>
      </c>
    </row>
    <row r="124" spans="1:33" ht="67.5" customHeight="1" x14ac:dyDescent="0.25">
      <c r="A124" s="292"/>
      <c r="B124" s="203" t="s">
        <v>411</v>
      </c>
      <c r="C124" s="204" t="str">
        <f>IF('M3C LEA ORL'!C296="","",'M3C LEA ORL'!C296)</f>
        <v>Droit européen</v>
      </c>
      <c r="D124" s="152" t="s">
        <v>412</v>
      </c>
      <c r="E124" s="152" t="str">
        <f>IF('M3C LEA ORL'!E296="","",'M3C LEA ORL'!E296)</f>
        <v>UE TRONC COMMUN</v>
      </c>
      <c r="F124" s="153"/>
      <c r="G124" s="152" t="s">
        <v>97</v>
      </c>
      <c r="H124" s="182"/>
      <c r="I124" s="152">
        <f>IF('M3C LEA ORL'!I296="","",'M3C LEA ORL'!I296)</f>
        <v>3</v>
      </c>
      <c r="J124" s="248" t="str">
        <f>IF('M3C LEA ORL'!J296="","",'M3C LEA ORL'!J296)</f>
        <v>3</v>
      </c>
      <c r="K124" s="70" t="str">
        <f>IF('M3C LEA ORL'!K296="","",'M3C LEA ORL'!K296)</f>
        <v>KASWENGI Joseph</v>
      </c>
      <c r="L124" s="285" t="str">
        <f>IF('M3C LEA ORL'!L296="","",'M3C LEA ORL'!L296)</f>
        <v>01 et 02</v>
      </c>
      <c r="M124" s="81"/>
      <c r="N124" s="84">
        <f>IF('M3C LEA ORL'!N296="","",'M3C LEA ORL'!N296)</f>
        <v>18</v>
      </c>
      <c r="O124" s="84">
        <f>IF('M3C LEA ORL'!O296="","",'M3C LEA ORL'!O296)</f>
        <v>12</v>
      </c>
      <c r="P124" s="84" t="str">
        <f>IF('M3C LEA ORL'!P296="","",'M3C LEA ORL'!P296)</f>
        <v/>
      </c>
      <c r="Q124" s="237" t="str">
        <f>IF('M3C LEA ORL'!Q296="","",'M3C LEA ORL'!Q296)</f>
        <v>50% CC
50% CT</v>
      </c>
      <c r="R124" s="113" t="str">
        <f>IF('M3C LEA ORL'!R296="","",'M3C LEA ORL'!R296)</f>
        <v>mixte</v>
      </c>
      <c r="S124" s="113" t="str">
        <f>IF('M3C LEA ORL'!S296="","",'M3C LEA ORL'!S296)</f>
        <v>écrit</v>
      </c>
      <c r="T124" s="237" t="str">
        <f>IF('M3C LEA ORL'!T296="","",'M3C LEA ORL'!T296)</f>
        <v>1h00</v>
      </c>
      <c r="U124" s="238">
        <f>IF('M3C LEA ORL'!U296="","",'M3C LEA ORL'!U296)</f>
        <v>1</v>
      </c>
      <c r="V124" s="114" t="str">
        <f>IF('M3C LEA ORL'!V296="","",'M3C LEA ORL'!V296)</f>
        <v>CT</v>
      </c>
      <c r="W124" s="114" t="str">
        <f>IF('M3C LEA ORL'!W296="","",'M3C LEA ORL'!W296)</f>
        <v>écrit</v>
      </c>
      <c r="X124" s="115" t="str">
        <f>IF('M3C LEA ORL'!X296="","",'M3C LEA ORL'!X296)</f>
        <v>1h00</v>
      </c>
      <c r="Y124" s="237">
        <f>IF('M3C LEA ORL'!Y296="","",'M3C LEA ORL'!Y296)</f>
        <v>1</v>
      </c>
      <c r="Z124" s="113" t="str">
        <f>IF('M3C LEA ORL'!Z296="","",'M3C LEA ORL'!Z296)</f>
        <v>CT</v>
      </c>
      <c r="AA124" s="113" t="str">
        <f>IF('M3C LEA ORL'!AA296="","",'M3C LEA ORL'!AA296)</f>
        <v>écrit</v>
      </c>
      <c r="AB124" s="113" t="str">
        <f>IF('M3C LEA ORL'!AB296="","",'M3C LEA ORL'!AB296)</f>
        <v>1h00</v>
      </c>
      <c r="AC124" s="238">
        <f>IF('M3C LEA ORL'!AC296="","",'M3C LEA ORL'!AC296)</f>
        <v>1</v>
      </c>
      <c r="AD124" s="114" t="str">
        <f>IF('M3C LEA ORL'!AD296="","",'M3C LEA ORL'!AD296)</f>
        <v>CT</v>
      </c>
      <c r="AE124" s="114" t="str">
        <f>IF('M3C LEA ORL'!AE296="","",'M3C LEA ORL'!AE296)</f>
        <v>écrit</v>
      </c>
      <c r="AF124" s="115" t="str">
        <f>IF('M3C LEA ORL'!AF296="","",'M3C LEA ORL'!AF296)</f>
        <v>1h00</v>
      </c>
      <c r="AG124" s="76" t="str">
        <f>IF('M3C LEA ORL'!AG296="","",'M3C LEA ORL'!AG296)</f>
        <v>L’Union  Européenne  et  ses  institutions.  Questions  liées  à  l’intégration.  Les  règles  du  marché commun. L’Europe sociale.</v>
      </c>
    </row>
    <row r="125" spans="1:33" ht="67.5" customHeight="1" x14ac:dyDescent="0.25">
      <c r="A125" s="292"/>
      <c r="B125" s="203" t="s">
        <v>413</v>
      </c>
      <c r="C125" s="204" t="str">
        <f>IF('M3C LEA ORL'!C297="","",'M3C LEA ORL'!C297)</f>
        <v>Marketing fondamental et opérationnel</v>
      </c>
      <c r="D125" s="152" t="s">
        <v>414</v>
      </c>
      <c r="E125" s="152" t="str">
        <f>IF('M3C LEA ORL'!E297="","",'M3C LEA ORL'!E297)</f>
        <v>UE TRONC COMMUN</v>
      </c>
      <c r="F125" s="153"/>
      <c r="G125" s="152" t="s">
        <v>97</v>
      </c>
      <c r="H125" s="182"/>
      <c r="I125" s="152">
        <f>IF('M3C LEA ORL'!I297="","",'M3C LEA ORL'!I297)</f>
        <v>3</v>
      </c>
      <c r="J125" s="248" t="str">
        <f>IF('M3C LEA ORL'!J297="","",'M3C LEA ORL'!J297)</f>
        <v>3</v>
      </c>
      <c r="K125" s="70" t="str">
        <f>IF('M3C LEA ORL'!K297="","",'M3C LEA ORL'!K297)</f>
        <v>KASWENGI Joseph</v>
      </c>
      <c r="L125" s="285" t="str">
        <f>IF('M3C LEA ORL'!L297="","",'M3C LEA ORL'!L297)</f>
        <v>06</v>
      </c>
      <c r="M125" s="293"/>
      <c r="N125" s="176">
        <f>IF('M3C LEA ORL'!N297="","",'M3C LEA ORL'!N297)</f>
        <v>18</v>
      </c>
      <c r="O125" s="176">
        <f>IF('M3C LEA ORL'!O297="","",'M3C LEA ORL'!O297)</f>
        <v>12</v>
      </c>
      <c r="P125" s="176" t="str">
        <f>IF('M3C LEA ORL'!P297="","",'M3C LEA ORL'!P297)</f>
        <v/>
      </c>
      <c r="Q125" s="237" t="str">
        <f>IF('M3C LEA ORL'!Q297="","",'M3C LEA ORL'!Q297)</f>
        <v>50% CC (projet, oral, écrit)
50% CT</v>
      </c>
      <c r="R125" s="113" t="str">
        <f>IF('M3C LEA ORL'!R297="","",'M3C LEA ORL'!R297)</f>
        <v>mixte</v>
      </c>
      <c r="S125" s="113" t="str">
        <f>IF('M3C LEA ORL'!S297="","",'M3C LEA ORL'!S297)</f>
        <v>écrit et oral</v>
      </c>
      <c r="T125" s="113" t="str">
        <f>IF('M3C LEA ORL'!T297="","",'M3C LEA ORL'!T297)</f>
        <v>1h30</v>
      </c>
      <c r="U125" s="238">
        <f>IF('M3C LEA ORL'!U297="","",'M3C LEA ORL'!U297)</f>
        <v>1</v>
      </c>
      <c r="V125" s="114" t="str">
        <f>IF('M3C LEA ORL'!V297="","",'M3C LEA ORL'!V297)</f>
        <v>CT</v>
      </c>
      <c r="W125" s="114" t="str">
        <f>IF('M3C LEA ORL'!W297="","",'M3C LEA ORL'!W297)</f>
        <v>écrit</v>
      </c>
      <c r="X125" s="115" t="str">
        <f>IF('M3C LEA ORL'!X297="","",'M3C LEA ORL'!X297)</f>
        <v>1h30</v>
      </c>
      <c r="Y125" s="237">
        <f>IF('M3C LEA ORL'!Y297="","",'M3C LEA ORL'!Y297)</f>
        <v>1</v>
      </c>
      <c r="Z125" s="113" t="str">
        <f>IF('M3C LEA ORL'!Z297="","",'M3C LEA ORL'!Z297)</f>
        <v>CT</v>
      </c>
      <c r="AA125" s="113" t="str">
        <f>IF('M3C LEA ORL'!AA297="","",'M3C LEA ORL'!AA297)</f>
        <v>écrit</v>
      </c>
      <c r="AB125" s="113" t="str">
        <f>IF('M3C LEA ORL'!AB297="","",'M3C LEA ORL'!AB297)</f>
        <v>1h30</v>
      </c>
      <c r="AC125" s="238">
        <f>IF('M3C LEA ORL'!AC297="","",'M3C LEA ORL'!AC297)</f>
        <v>1</v>
      </c>
      <c r="AD125" s="114" t="str">
        <f>IF('M3C LEA ORL'!AD297="","",'M3C LEA ORL'!AD297)</f>
        <v>CT</v>
      </c>
      <c r="AE125" s="114" t="str">
        <f>IF('M3C LEA ORL'!AE297="","",'M3C LEA ORL'!AE297)</f>
        <v>écrit</v>
      </c>
      <c r="AF125" s="115" t="str">
        <f>IF('M3C LEA ORL'!AF297="","",'M3C LEA ORL'!AF297)</f>
        <v>1h30</v>
      </c>
      <c r="AG125" s="76" t="str">
        <f>IF('M3C LEA ORL'!AG297="","",'M3C LEA ORL'!AG297)</f>
        <v>Ce cours consiste en deux cours en un. Plus particulièrement, si la première partie est consacrée au marketing fondamental, la deuxième approfondit le marketing opérationnel.</v>
      </c>
    </row>
    <row r="126" spans="1:33" ht="24.75" customHeight="1" x14ac:dyDescent="0.25">
      <c r="A126" s="252"/>
      <c r="B126" s="252"/>
      <c r="C126" s="253" t="s">
        <v>339</v>
      </c>
      <c r="D126" s="254"/>
      <c r="E126" s="255"/>
      <c r="F126" s="255"/>
      <c r="G126" s="255"/>
      <c r="H126" s="256"/>
      <c r="I126" s="257"/>
      <c r="J126" s="258"/>
      <c r="K126" s="257"/>
      <c r="L126" s="258"/>
      <c r="M126" s="259"/>
      <c r="N126" s="260"/>
      <c r="O126" s="260"/>
      <c r="P126" s="260"/>
      <c r="Q126" s="261"/>
      <c r="R126" s="262"/>
      <c r="S126" s="262"/>
      <c r="T126" s="262"/>
      <c r="U126" s="263"/>
      <c r="V126" s="264"/>
      <c r="W126" s="265"/>
      <c r="X126" s="266"/>
      <c r="Y126" s="267"/>
      <c r="Z126" s="265"/>
      <c r="AA126" s="265"/>
      <c r="AB126" s="265"/>
      <c r="AC126" s="268"/>
      <c r="AD126" s="265"/>
      <c r="AE126" s="265"/>
      <c r="AF126" s="265"/>
      <c r="AG126" s="269"/>
    </row>
    <row r="127" spans="1:33" ht="28.5" customHeight="1" x14ac:dyDescent="0.25">
      <c r="A127" s="198" t="s">
        <v>415</v>
      </c>
      <c r="B127" s="198" t="s">
        <v>416</v>
      </c>
      <c r="C127" s="199" t="s">
        <v>417</v>
      </c>
      <c r="D127" s="200"/>
      <c r="E127" s="200" t="s">
        <v>42</v>
      </c>
      <c r="F127" s="200"/>
      <c r="G127" s="201"/>
      <c r="H127" s="119"/>
      <c r="I127" s="120">
        <f>+I128+I129</f>
        <v>6</v>
      </c>
      <c r="J127" s="120">
        <f>SUM(J128:J129)</f>
        <v>6</v>
      </c>
      <c r="K127" s="120"/>
      <c r="L127" s="119"/>
      <c r="M127" s="294"/>
      <c r="N127" s="295"/>
      <c r="O127" s="147"/>
      <c r="P127" s="147"/>
      <c r="Q127" s="164"/>
      <c r="R127" s="147"/>
      <c r="S127" s="147"/>
      <c r="T127" s="147"/>
      <c r="U127" s="216"/>
      <c r="V127" s="53"/>
      <c r="W127" s="53"/>
      <c r="X127" s="239"/>
      <c r="Y127" s="216"/>
      <c r="Z127" s="53"/>
      <c r="AA127" s="53"/>
      <c r="AB127" s="53"/>
      <c r="AC127" s="79"/>
      <c r="AD127" s="53"/>
      <c r="AE127" s="53"/>
      <c r="AF127" s="53"/>
      <c r="AG127" s="54"/>
    </row>
    <row r="128" spans="1:33" ht="75" customHeight="1" x14ac:dyDescent="0.25">
      <c r="A128" s="292"/>
      <c r="B128" s="203" t="s">
        <v>418</v>
      </c>
      <c r="C128" s="77" t="str">
        <f>IF(OR('M3C LEA ORL'!C360=0,'M3C LEA ORL'!C360=""),"",'M3C LEA ORL'!C360)</f>
        <v>Comportement du consommateur</v>
      </c>
      <c r="D128" s="152"/>
      <c r="E128" s="152" t="str">
        <f>IF(OR('M3C LEA ORL'!E360=0,'M3C LEA ORL'!E360=""),"",'M3C LEA ORL'!E360)</f>
        <v>UE spécialisation</v>
      </c>
      <c r="F128" s="152"/>
      <c r="G128" s="152" t="str">
        <f>IF(OR('M3C LEA ORL'!G360=0,'M3C LEA ORL'!G360=""),"",'M3C LEA ORL'!G360)</f>
        <v>LEA</v>
      </c>
      <c r="H128" s="182"/>
      <c r="I128" s="248" t="str">
        <f>IF(OR('M3C LEA ORL'!I360=0,'M3C LEA ORL'!I360=""),"",'M3C LEA ORL'!I360)</f>
        <v>3</v>
      </c>
      <c r="J128" s="245">
        <f>IF(OR('M3C LEA ORL'!J360=0,'M3C LEA ORL'!J360=""),"",'M3C LEA ORL'!J360)</f>
        <v>3</v>
      </c>
      <c r="K128" s="90" t="str">
        <f>IF(OR('M3C LEA ORL'!K360=0,'M3C LEA ORL'!K360=""),"",'M3C LEA ORL'!K360)</f>
        <v>KASWENGI Joseph</v>
      </c>
      <c r="L128" s="90" t="str">
        <f>IF(OR('M3C LEA ORL'!L360=0,'M3C LEA ORL'!L360=""),"",'M3C LEA ORL'!L360)</f>
        <v>06</v>
      </c>
      <c r="M128" s="93"/>
      <c r="N128" s="100">
        <f>IF(OR('M3C LEA ORL'!N360=0,'M3C LEA ORL'!N360=""),"",'M3C LEA ORL'!N360)</f>
        <v>10</v>
      </c>
      <c r="O128" s="100">
        <f>IF(OR('M3C LEA ORL'!O360=0,'M3C LEA ORL'!O360=""),"",'M3C LEA ORL'!O360)</f>
        <v>10</v>
      </c>
      <c r="P128" s="100" t="str">
        <f>IF(OR('M3C LEA ORL'!P360=0,'M3C LEA ORL'!P360=""),"",'M3C LEA ORL'!P360)</f>
        <v/>
      </c>
      <c r="Q128" s="105">
        <f>IF(OR('M3C LEA ORL'!Q360=0,'M3C LEA ORL'!Q360=""),"",'M3C LEA ORL'!Q360)</f>
        <v>1</v>
      </c>
      <c r="R128" s="96" t="str">
        <f>IF(OR('M3C LEA ORL'!R360=0,'M3C LEA ORL'!R360=""),"",'M3C LEA ORL'!R360)</f>
        <v>CC</v>
      </c>
      <c r="S128" s="96" t="str">
        <f>IF(OR('M3C LEA ORL'!S360=0,'M3C LEA ORL'!S360=""),"",'M3C LEA ORL'!S360)</f>
        <v>écrit et oral</v>
      </c>
      <c r="T128" s="96" t="str">
        <f>IF(OR('M3C LEA ORL'!T360=0,'M3C LEA ORL'!T360=""),"",'M3C LEA ORL'!T360)</f>
        <v/>
      </c>
      <c r="U128" s="97">
        <f>IF(OR('M3C LEA ORL'!U360=0,'M3C LEA ORL'!U360=""),"",'M3C LEA ORL'!U360)</f>
        <v>1</v>
      </c>
      <c r="V128" s="95" t="str">
        <f>IF(OR('M3C LEA ORL'!V360=0,'M3C LEA ORL'!V360=""),"",'M3C LEA ORL'!V360)</f>
        <v>CT</v>
      </c>
      <c r="W128" s="97" t="str">
        <f>IF(OR('M3C LEA ORL'!W360=0,'M3C LEA ORL'!W360=""),"",'M3C LEA ORL'!W360)</f>
        <v>écrit</v>
      </c>
      <c r="X128" s="109" t="str">
        <f>IF(OR('M3C LEA ORL'!X360=0,'M3C LEA ORL'!X360=""),"",'M3C LEA ORL'!X360)</f>
        <v>1h00</v>
      </c>
      <c r="Y128" s="105">
        <f>IF(OR('M3C LEA ORL'!Y360=0,'M3C LEA ORL'!Y360=""),"",'M3C LEA ORL'!Y360)</f>
        <v>1</v>
      </c>
      <c r="Z128" s="110" t="str">
        <f>IF(OR('M3C LEA ORL'!Z360=0,'M3C LEA ORL'!Z360=""),"",'M3C LEA ORL'!Z360)</f>
        <v>CT</v>
      </c>
      <c r="AA128" s="110" t="str">
        <f>IF(OR('M3C LEA ORL'!AA360=0,'M3C LEA ORL'!AA360=""),"",'M3C LEA ORL'!AA360)</f>
        <v>écrit</v>
      </c>
      <c r="AB128" s="110" t="str">
        <f>IF(OR('M3C LEA ORL'!AB360=0,'M3C LEA ORL'!AB360=""),"",'M3C LEA ORL'!AB360)</f>
        <v>1h00</v>
      </c>
      <c r="AC128" s="97">
        <f>IF(OR('M3C LEA ORL'!AC360=0,'M3C LEA ORL'!AC360=""),"",'M3C LEA ORL'!AC360)</f>
        <v>1</v>
      </c>
      <c r="AD128" s="111" t="str">
        <f>IF(OR('M3C LEA ORL'!AD360=0,'M3C LEA ORL'!AD360=""),"",'M3C LEA ORL'!AD360)</f>
        <v>CT</v>
      </c>
      <c r="AE128" s="111" t="str">
        <f>IF(OR('M3C LEA ORL'!AE360=0,'M3C LEA ORL'!AE360=""),"",'M3C LEA ORL'!AE360)</f>
        <v>écrit</v>
      </c>
      <c r="AF128" s="111" t="str">
        <f>IF(OR('M3C LEA ORL'!AF360=0,'M3C LEA ORL'!AF360=""),"",'M3C LEA ORL'!AF360)</f>
        <v>1h00</v>
      </c>
      <c r="AG128" s="296" t="str">
        <f>IF(OR('M3C LEA ORL'!AG360=0,'M3C LEA ORL'!AG360=""),"",'M3C LEA ORL'!AG360)</f>
        <v>Ce cours a pour objectif d'éclairer les comportements du consommateur dans l'univers marchand. Le processus de décision du consommateur sera étudié en détail, et ses étapes seront analysées.
Le cours permettra également de présenter les concepts clés du comportement du consommateur : les besoins et motivations, l'attitude, les émotions, la satisfaction, la fidélité, etc. Par ailleurs, à l'heure où la consommation et l'acte d'achat se font fréquemment en ligne (internet, mobile, ...), le cours traitera spécifiquement du comportement de l'internaute, et présentera les enjeux liés au cross-canal.</v>
      </c>
    </row>
    <row r="129" spans="1:239" ht="111.75" customHeight="1" x14ac:dyDescent="0.25">
      <c r="A129" s="292"/>
      <c r="B129" s="203" t="s">
        <v>419</v>
      </c>
      <c r="C129" s="77" t="str">
        <f>IF(OR('M3C LEA ORL'!C361=0,'M3C LEA ORL'!C361=""),"",'M3C LEA ORL'!C361)</f>
        <v>Communication for international tourism</v>
      </c>
      <c r="D129" s="152"/>
      <c r="E129" s="152" t="str">
        <f>IF(OR('M3C LEA ORL'!E361=0,'M3C LEA ORL'!E361=""),"",'M3C LEA ORL'!E361)</f>
        <v>UE spécialisation</v>
      </c>
      <c r="F129" s="152"/>
      <c r="G129" s="152" t="str">
        <f>IF(OR('M3C LEA ORL'!G361=0,'M3C LEA ORL'!G361=""),"",'M3C LEA ORL'!G361)</f>
        <v>LEA</v>
      </c>
      <c r="H129" s="182"/>
      <c r="I129" s="248" t="str">
        <f>IF(OR('M3C LEA ORL'!I361=0,'M3C LEA ORL'!I361=""),"",'M3C LEA ORL'!I361)</f>
        <v>3</v>
      </c>
      <c r="J129" s="245">
        <f>IF(OR('M3C LEA ORL'!J361=0,'M3C LEA ORL'!J361=""),"",'M3C LEA ORL'!J361)</f>
        <v>3</v>
      </c>
      <c r="K129" s="90" t="str">
        <f>IF(OR('M3C LEA ORL'!K361=0,'M3C LEA ORL'!K361=""),"",'M3C LEA ORL'!K361)</f>
        <v>MICHEL Alice</v>
      </c>
      <c r="L129" s="90">
        <f>IF(OR('M3C LEA ORL'!L361=0,'M3C LEA ORL'!L361=""),"",'M3C LEA ORL'!L361)</f>
        <v>11</v>
      </c>
      <c r="M129" s="55"/>
      <c r="N129" s="98">
        <f>IF(OR('M3C LEA ORL'!N361=0,'M3C LEA ORL'!N361=""),"",'M3C LEA ORL'!N361)</f>
        <v>12</v>
      </c>
      <c r="O129" s="98">
        <f>IF(OR('M3C LEA ORL'!O361=0,'M3C LEA ORL'!O361=""),"",'M3C LEA ORL'!O361)</f>
        <v>12</v>
      </c>
      <c r="P129" s="100" t="str">
        <f>IF(OR('M3C LEA ORL'!P361=0,'M3C LEA ORL'!P361=""),"",'M3C LEA ORL'!P361)</f>
        <v/>
      </c>
      <c r="Q129" s="105">
        <f>IF(OR('M3C LEA ORL'!Q361=0,'M3C LEA ORL'!Q361=""),"",'M3C LEA ORL'!Q361)</f>
        <v>1</v>
      </c>
      <c r="R129" s="96" t="str">
        <f>IF(OR('M3C LEA ORL'!R361=0,'M3C LEA ORL'!R361=""),"",'M3C LEA ORL'!R361)</f>
        <v>CC</v>
      </c>
      <c r="S129" s="769" t="s">
        <v>36</v>
      </c>
      <c r="T129" s="772"/>
      <c r="U129" s="773">
        <v>1</v>
      </c>
      <c r="V129" s="774" t="s">
        <v>33</v>
      </c>
      <c r="W129" s="775" t="s">
        <v>1875</v>
      </c>
      <c r="X129" s="776" t="s">
        <v>1876</v>
      </c>
      <c r="Y129" s="777">
        <v>1</v>
      </c>
      <c r="Z129" s="778" t="s">
        <v>33</v>
      </c>
      <c r="AA129" s="778" t="s">
        <v>32</v>
      </c>
      <c r="AB129" s="779" t="s">
        <v>1877</v>
      </c>
      <c r="AC129" s="773">
        <v>1</v>
      </c>
      <c r="AD129" s="780" t="s">
        <v>33</v>
      </c>
      <c r="AE129" s="780" t="s">
        <v>32</v>
      </c>
      <c r="AF129" s="779" t="s">
        <v>1877</v>
      </c>
      <c r="AG129" s="781" t="s">
        <v>1247</v>
      </c>
    </row>
    <row r="130" spans="1:239" ht="21" customHeight="1" x14ac:dyDescent="0.25">
      <c r="A130" s="133"/>
      <c r="B130" s="134"/>
      <c r="C130" s="69" t="s">
        <v>220</v>
      </c>
      <c r="D130" s="135"/>
      <c r="E130" s="121"/>
      <c r="F130" s="136"/>
      <c r="G130" s="137"/>
      <c r="H130" s="138"/>
      <c r="I130" s="136">
        <f>+I132+I135+I139</f>
        <v>8</v>
      </c>
      <c r="J130" s="136">
        <f>+J132+J135+J139</f>
        <v>8</v>
      </c>
      <c r="K130" s="136"/>
      <c r="L130" s="136"/>
      <c r="M130" s="139"/>
      <c r="N130" s="140"/>
      <c r="O130" s="140"/>
      <c r="P130" s="140"/>
      <c r="Q130" s="168"/>
      <c r="R130" s="169"/>
      <c r="S130" s="169"/>
      <c r="T130" s="169"/>
      <c r="U130" s="170"/>
      <c r="V130" s="169"/>
      <c r="W130" s="169"/>
      <c r="X130" s="169"/>
      <c r="Y130" s="168"/>
      <c r="Z130" s="169"/>
      <c r="AA130" s="169"/>
      <c r="AB130" s="169"/>
      <c r="AC130" s="170"/>
      <c r="AD130" s="169"/>
      <c r="AE130" s="169"/>
      <c r="AF130" s="169"/>
      <c r="AG130" s="212"/>
    </row>
    <row r="131" spans="1:239" s="2" customFormat="1" ht="23.25" customHeight="1" x14ac:dyDescent="0.3">
      <c r="A131" s="59" t="s">
        <v>420</v>
      </c>
      <c r="B131" s="60" t="s">
        <v>421</v>
      </c>
      <c r="C131" s="61" t="s">
        <v>422</v>
      </c>
      <c r="D131" s="62" t="s">
        <v>423</v>
      </c>
      <c r="E131" s="60" t="s">
        <v>25</v>
      </c>
      <c r="F131" s="60"/>
      <c r="G131" s="63"/>
      <c r="H131" s="60"/>
      <c r="I131" s="60">
        <f>+I132+I135+I139+I112</f>
        <v>30</v>
      </c>
      <c r="J131" s="60">
        <f>+J132+J135+J139+J112</f>
        <v>30</v>
      </c>
      <c r="K131" s="60"/>
      <c r="L131" s="60"/>
      <c r="M131" s="275"/>
      <c r="N131" s="64"/>
      <c r="O131" s="64"/>
      <c r="P131" s="64"/>
      <c r="Q131" s="213"/>
      <c r="R131" s="60"/>
      <c r="S131" s="60"/>
      <c r="T131" s="60"/>
      <c r="U131" s="60"/>
      <c r="V131" s="60"/>
      <c r="W131" s="60"/>
      <c r="X131" s="275"/>
      <c r="Y131" s="213"/>
      <c r="Z131" s="214"/>
      <c r="AA131" s="214"/>
      <c r="AB131" s="214"/>
      <c r="AC131" s="214"/>
      <c r="AD131" s="214"/>
      <c r="AE131" s="214"/>
      <c r="AF131" s="214"/>
      <c r="AG131" s="215"/>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row>
    <row r="132" spans="1:239" ht="28.5" customHeight="1" x14ac:dyDescent="0.25">
      <c r="A132" s="198" t="s">
        <v>424</v>
      </c>
      <c r="B132" s="198" t="s">
        <v>425</v>
      </c>
      <c r="C132" s="199" t="s">
        <v>426</v>
      </c>
      <c r="D132" s="200"/>
      <c r="E132" s="200"/>
      <c r="F132" s="200"/>
      <c r="G132" s="201"/>
      <c r="H132" s="119"/>
      <c r="I132" s="120">
        <v>4</v>
      </c>
      <c r="J132" s="120">
        <v>4</v>
      </c>
      <c r="K132" s="120"/>
      <c r="L132" s="119"/>
      <c r="M132" s="145"/>
      <c r="N132" s="146"/>
      <c r="O132" s="147"/>
      <c r="P132" s="147"/>
      <c r="Q132" s="164"/>
      <c r="R132" s="147"/>
      <c r="S132" s="147"/>
      <c r="T132" s="147"/>
      <c r="U132" s="216"/>
      <c r="V132" s="53"/>
      <c r="W132" s="53"/>
      <c r="X132" s="239"/>
      <c r="Y132" s="216"/>
      <c r="Z132" s="53"/>
      <c r="AA132" s="53"/>
      <c r="AB132" s="53"/>
      <c r="AC132" s="79"/>
      <c r="AD132" s="53"/>
      <c r="AE132" s="53"/>
      <c r="AF132" s="53"/>
      <c r="AG132" s="54"/>
    </row>
    <row r="133" spans="1:239" ht="60" customHeight="1" x14ac:dyDescent="0.25">
      <c r="A133" s="292"/>
      <c r="B133" s="203" t="s">
        <v>427</v>
      </c>
      <c r="C133" s="204" t="str">
        <f>IF(+'M3C LEA ORL'!C332="","",+'M3C LEA ORL'!C332)</f>
        <v>Thème Espagnol S4</v>
      </c>
      <c r="D133" s="152" t="s">
        <v>428</v>
      </c>
      <c r="E133" s="233" t="str">
        <f>IF(+'M3C LEA ORL'!E332="","",+'M3C LEA ORL'!E332)</f>
        <v>UE TRONC COMMUN</v>
      </c>
      <c r="F133" s="173"/>
      <c r="G133" s="233" t="s">
        <v>97</v>
      </c>
      <c r="H133" s="235"/>
      <c r="I133" s="233">
        <f>IF(+'M3C LEA ORL'!I332="","",+'M3C LEA ORL'!I332)</f>
        <v>2</v>
      </c>
      <c r="J133" s="285" t="str">
        <f>IF(+'M3C LEA ORL'!J332="","",+'M3C LEA ORL'!J332)</f>
        <v>2</v>
      </c>
      <c r="K133" s="107" t="str">
        <f>IF(+'M3C LEA ORL'!K332="","",+'M3C LEA ORL'!K332)</f>
        <v>BACCON Annie</v>
      </c>
      <c r="L133" s="285" t="str">
        <f>IF(+'M3C LEA ORL'!L332="","",+'M3C LEA ORL'!L332)</f>
        <v>14</v>
      </c>
      <c r="M133" s="236"/>
      <c r="N133" s="93" t="str">
        <f>IF(+'M3C LEA ORL'!N332="","",+'M3C LEA ORL'!N332)</f>
        <v/>
      </c>
      <c r="O133" s="93">
        <f>IF(+'M3C LEA ORL'!O332="","",+'M3C LEA ORL'!O332)</f>
        <v>18</v>
      </c>
      <c r="P133" s="93" t="str">
        <f>IF(+'M3C LEA ORL'!P332="","",+'M3C LEA ORL'!P332)</f>
        <v/>
      </c>
      <c r="Q133" s="237">
        <f>IF(+'M3C LEA ORL'!Q332="","",+'M3C LEA ORL'!Q332)</f>
        <v>1</v>
      </c>
      <c r="R133" s="113" t="str">
        <f>IF(+'M3C LEA ORL'!R332="","",+'M3C LEA ORL'!R332)</f>
        <v>CC</v>
      </c>
      <c r="S133" s="113" t="str">
        <f>IF(+'M3C LEA ORL'!S332="","",+'M3C LEA ORL'!S332)</f>
        <v>écrit et oral</v>
      </c>
      <c r="T133" s="113" t="str">
        <f>IF(+'M3C LEA ORL'!T332="","",+'M3C LEA ORL'!T332)</f>
        <v/>
      </c>
      <c r="U133" s="238">
        <f>IF(+'M3C LEA ORL'!U332="","",+'M3C LEA ORL'!U332)</f>
        <v>1</v>
      </c>
      <c r="V133" s="114" t="str">
        <f>IF(+'M3C LEA ORL'!V332="","",+'M3C LEA ORL'!V332)</f>
        <v>CT</v>
      </c>
      <c r="W133" s="114" t="str">
        <f>IF(+'M3C LEA ORL'!W332="","",+'M3C LEA ORL'!W332)</f>
        <v>écrit</v>
      </c>
      <c r="X133" s="115" t="str">
        <f>IF(+'M3C LEA ORL'!X332="","",+'M3C LEA ORL'!X332)</f>
        <v>1h30</v>
      </c>
      <c r="Y133" s="237">
        <f>IF(+'M3C LEA ORL'!Y332="","",+'M3C LEA ORL'!Y332)</f>
        <v>1</v>
      </c>
      <c r="Z133" s="113" t="str">
        <f>IF(+'M3C LEA ORL'!Z332="","",+'M3C LEA ORL'!Z332)</f>
        <v>CT</v>
      </c>
      <c r="AA133" s="113" t="str">
        <f>IF(+'M3C LEA ORL'!AA332="","",+'M3C LEA ORL'!AA332)</f>
        <v>écrit</v>
      </c>
      <c r="AB133" s="113" t="str">
        <f>IF(+'M3C LEA ORL'!AB332="","",+'M3C LEA ORL'!AB332)</f>
        <v>1h30</v>
      </c>
      <c r="AC133" s="238">
        <f>IF(+'M3C LEA ORL'!AC332="","",+'M3C LEA ORL'!AC332)</f>
        <v>1</v>
      </c>
      <c r="AD133" s="114" t="str">
        <f>IF(+'M3C LEA ORL'!AD332="","",+'M3C LEA ORL'!AD332)</f>
        <v>CT</v>
      </c>
      <c r="AE133" s="114" t="str">
        <f>IF(+'M3C LEA ORL'!AE332="","",+'M3C LEA ORL'!AE332)</f>
        <v>écrit</v>
      </c>
      <c r="AF133" s="115" t="str">
        <f>IF(+'M3C LEA ORL'!AF332="","",+'M3C LEA ORL'!AF332)</f>
        <v>1h30</v>
      </c>
      <c r="AG133" s="76" t="str">
        <f>IF(+'M3C LEA ORL'!AG332="","",+'M3C LEA ORL'!AG332)</f>
        <v>Entraînement à la traduction du français vers l’espagnol de textes journalistiques.</v>
      </c>
    </row>
    <row r="134" spans="1:239" ht="60" customHeight="1" x14ac:dyDescent="0.25">
      <c r="A134" s="292"/>
      <c r="B134" s="203" t="s">
        <v>429</v>
      </c>
      <c r="C134" s="204" t="str">
        <f>IF(+'M3C LEA ORL'!C333="","",+'M3C LEA ORL'!C333)</f>
        <v>Version Espagnol S4</v>
      </c>
      <c r="D134" s="152" t="s">
        <v>430</v>
      </c>
      <c r="E134" s="152" t="str">
        <f>IF(+'M3C LEA ORL'!E333="","",+'M3C LEA ORL'!E333)</f>
        <v>UE TRONC COMMUN</v>
      </c>
      <c r="F134" s="153"/>
      <c r="G134" s="152" t="s">
        <v>97</v>
      </c>
      <c r="H134" s="182"/>
      <c r="I134" s="233">
        <f>IF(+'M3C LEA ORL'!I333="","",+'M3C LEA ORL'!I333)</f>
        <v>2</v>
      </c>
      <c r="J134" s="285" t="str">
        <f>IF(+'M3C LEA ORL'!J333="","",+'M3C LEA ORL'!J333)</f>
        <v>2</v>
      </c>
      <c r="K134" s="107" t="str">
        <f>IF(+'M3C LEA ORL'!K333="","",+'M3C LEA ORL'!K333)</f>
        <v>FOURNIE-CHABOCHE Sylvie</v>
      </c>
      <c r="L134" s="285" t="str">
        <f>IF(+'M3C LEA ORL'!L333="","",+'M3C LEA ORL'!L333)</f>
        <v>14</v>
      </c>
      <c r="M134" s="236"/>
      <c r="N134" s="84" t="str">
        <f>IF(+'M3C LEA ORL'!N333="","",+'M3C LEA ORL'!N333)</f>
        <v/>
      </c>
      <c r="O134" s="84">
        <f>IF(+'M3C LEA ORL'!O333="","",+'M3C LEA ORL'!O333)</f>
        <v>18</v>
      </c>
      <c r="P134" s="84" t="str">
        <f>IF(+'M3C LEA ORL'!P333="","",+'M3C LEA ORL'!P333)</f>
        <v/>
      </c>
      <c r="Q134" s="297">
        <f>IF(+'M3C LEA ORL'!Q333="","",+'M3C LEA ORL'!Q333)</f>
        <v>1</v>
      </c>
      <c r="R134" s="249" t="str">
        <f>IF(+'M3C LEA ORL'!R333="","",+'M3C LEA ORL'!R333)</f>
        <v>CC</v>
      </c>
      <c r="S134" s="249" t="str">
        <f>IF(+'M3C LEA ORL'!S333="","",+'M3C LEA ORL'!S333)</f>
        <v>écrit et oral</v>
      </c>
      <c r="T134" s="249" t="str">
        <f>IF(+'M3C LEA ORL'!T333="","",+'M3C LEA ORL'!T333)</f>
        <v/>
      </c>
      <c r="U134" s="250">
        <f>IF(+'M3C LEA ORL'!U333="","",+'M3C LEA ORL'!U333)</f>
        <v>1</v>
      </c>
      <c r="V134" s="251" t="str">
        <f>IF(+'M3C LEA ORL'!V333="","",+'M3C LEA ORL'!V333)</f>
        <v>CT</v>
      </c>
      <c r="W134" s="251" t="str">
        <f>IF(+'M3C LEA ORL'!W333="","",+'M3C LEA ORL'!W333)</f>
        <v>écrit</v>
      </c>
      <c r="X134" s="115" t="str">
        <f>IF(+'M3C LEA ORL'!X333="","",+'M3C LEA ORL'!X333)</f>
        <v>1h00</v>
      </c>
      <c r="Y134" s="297">
        <f>IF(+'M3C LEA ORL'!Y333="","",+'M3C LEA ORL'!Y333)</f>
        <v>1</v>
      </c>
      <c r="Z134" s="249" t="str">
        <f>IF(+'M3C LEA ORL'!Z333="","",+'M3C LEA ORL'!Z333)</f>
        <v>CT</v>
      </c>
      <c r="AA134" s="249" t="str">
        <f>IF(+'M3C LEA ORL'!AA333="","",+'M3C LEA ORL'!AA333)</f>
        <v>écrit</v>
      </c>
      <c r="AB134" s="249" t="str">
        <f>IF(+'M3C LEA ORL'!AB333="","",+'M3C LEA ORL'!AB333)</f>
        <v>1h00</v>
      </c>
      <c r="AC134" s="250">
        <f>IF(+'M3C LEA ORL'!AC333="","",+'M3C LEA ORL'!AC333)</f>
        <v>1</v>
      </c>
      <c r="AD134" s="251" t="str">
        <f>IF(+'M3C LEA ORL'!AD333="","",+'M3C LEA ORL'!AD333)</f>
        <v>CT</v>
      </c>
      <c r="AE134" s="251" t="str">
        <f>IF(+'M3C LEA ORL'!AE333="","",+'M3C LEA ORL'!AE333)</f>
        <v>écrit</v>
      </c>
      <c r="AF134" s="115" t="str">
        <f>IF(+'M3C LEA ORL'!AF333="","",+'M3C LEA ORL'!AF333)</f>
        <v>1h00</v>
      </c>
      <c r="AG134" s="76" t="str">
        <f>IF(+'M3C LEA ORL'!AG333="","",+'M3C LEA ORL'!AG333)</f>
        <v>Entraînement  à  la  traduction  de  l’espagnol  vers  le  français  de  textes  écrits  dans  une  langue courante actuelle (textes journalistiques, publicités, etc).</v>
      </c>
    </row>
    <row r="135" spans="1:239" ht="28.5" customHeight="1" x14ac:dyDescent="0.25">
      <c r="A135" s="198" t="s">
        <v>431</v>
      </c>
      <c r="B135" s="198" t="s">
        <v>432</v>
      </c>
      <c r="C135" s="199" t="s">
        <v>433</v>
      </c>
      <c r="D135" s="200"/>
      <c r="E135" s="200"/>
      <c r="F135" s="200"/>
      <c r="G135" s="201"/>
      <c r="H135" s="119"/>
      <c r="I135" s="120">
        <f>+I136+I137</f>
        <v>2</v>
      </c>
      <c r="J135" s="120">
        <f>+J136+J137</f>
        <v>2</v>
      </c>
      <c r="K135" s="120"/>
      <c r="L135" s="119"/>
      <c r="M135" s="145"/>
      <c r="N135" s="146"/>
      <c r="O135" s="147"/>
      <c r="P135" s="147"/>
      <c r="Q135" s="164"/>
      <c r="R135" s="147"/>
      <c r="S135" s="147"/>
      <c r="T135" s="147"/>
      <c r="U135" s="216"/>
      <c r="V135" s="53"/>
      <c r="W135" s="53"/>
      <c r="X135" s="239"/>
      <c r="Y135" s="216"/>
      <c r="Z135" s="53"/>
      <c r="AA135" s="53"/>
      <c r="AB135" s="53"/>
      <c r="AC135" s="79"/>
      <c r="AD135" s="53"/>
      <c r="AE135" s="53"/>
      <c r="AF135" s="53"/>
      <c r="AG135" s="54"/>
    </row>
    <row r="136" spans="1:239" ht="35.25" customHeight="1" x14ac:dyDescent="0.25">
      <c r="A136" s="292"/>
      <c r="B136" s="203" t="s">
        <v>434</v>
      </c>
      <c r="C136" s="276" t="str">
        <f>IF(+'M3C LEA ORL'!C335="","",+'M3C LEA ORL'!C335)</f>
        <v>Expression orale Espagnol S4</v>
      </c>
      <c r="D136" s="172" t="s">
        <v>435</v>
      </c>
      <c r="E136" s="233" t="str">
        <f>IF(+'M3C LEA ORL'!E335="","",+'M3C LEA ORL'!E335)</f>
        <v>UE TRONC COMMUN</v>
      </c>
      <c r="F136" s="234"/>
      <c r="G136" s="233" t="s">
        <v>97</v>
      </c>
      <c r="H136" s="235"/>
      <c r="I136" s="233">
        <f>IF(+'M3C LEA ORL'!I335="","",+'M3C LEA ORL'!I335)</f>
        <v>1</v>
      </c>
      <c r="J136" s="285" t="str">
        <f>IF(+'M3C LEA ORL'!J335="","",+'M3C LEA ORL'!J335)</f>
        <v>1</v>
      </c>
      <c r="K136" s="233" t="str">
        <f>IF(+'M3C LEA ORL'!K335="","",+'M3C LEA ORL'!K335)</f>
        <v>NATANSON Brigitte</v>
      </c>
      <c r="L136" s="285" t="str">
        <f>IF(+'M3C LEA ORL'!L335="","",+'M3C LEA ORL'!L335)</f>
        <v>14</v>
      </c>
      <c r="M136" s="236"/>
      <c r="N136" s="100" t="str">
        <f>IF(+'M3C LEA ORL'!N335="","",+'M3C LEA ORL'!N335)</f>
        <v/>
      </c>
      <c r="O136" s="100" t="str">
        <f>IF(+'M3C LEA ORL'!O335="","",+'M3C LEA ORL'!O335)</f>
        <v/>
      </c>
      <c r="P136" s="100" t="str">
        <f>IF(+'M3C LEA ORL'!P335="","",+'M3C LEA ORL'!P335)</f>
        <v/>
      </c>
      <c r="Q136" s="237">
        <f>IF(+'M3C LEA ORL'!Q335="","",+'M3C LEA ORL'!Q335)</f>
        <v>1</v>
      </c>
      <c r="R136" s="113" t="str">
        <f>IF(+'M3C LEA ORL'!R335="","",+'M3C LEA ORL'!R335)</f>
        <v>CC</v>
      </c>
      <c r="S136" s="113" t="str">
        <f>IF(+'M3C LEA ORL'!S335="","",+'M3C LEA ORL'!S335)</f>
        <v>oral</v>
      </c>
      <c r="T136" s="113" t="str">
        <f>IF(+'M3C LEA ORL'!T335="","",+'M3C LEA ORL'!T335)</f>
        <v/>
      </c>
      <c r="U136" s="238">
        <f>IF(+'M3C LEA ORL'!U335="","",+'M3C LEA ORL'!U335)</f>
        <v>1</v>
      </c>
      <c r="V136" s="114" t="str">
        <f>IF(+'M3C LEA ORL'!V335="","",+'M3C LEA ORL'!V335)</f>
        <v>CT</v>
      </c>
      <c r="W136" s="114" t="str">
        <f>IF(+'M3C LEA ORL'!W335="","",+'M3C LEA ORL'!W335)</f>
        <v>oral</v>
      </c>
      <c r="X136" s="115" t="str">
        <f>IF(+'M3C LEA ORL'!X335="","",+'M3C LEA ORL'!X335)</f>
        <v>15 min</v>
      </c>
      <c r="Y136" s="237">
        <f>IF(+'M3C LEA ORL'!Y335="","",+'M3C LEA ORL'!Y335)</f>
        <v>1</v>
      </c>
      <c r="Z136" s="113" t="str">
        <f>IF(+'M3C LEA ORL'!Z335="","",+'M3C LEA ORL'!Z335)</f>
        <v>CT</v>
      </c>
      <c r="AA136" s="113" t="str">
        <f>IF(+'M3C LEA ORL'!AA335="","",+'M3C LEA ORL'!AA335)</f>
        <v>oral</v>
      </c>
      <c r="AB136" s="113" t="str">
        <f>IF(+'M3C LEA ORL'!AB335="","",+'M3C LEA ORL'!AB335)</f>
        <v>15 min</v>
      </c>
      <c r="AC136" s="238">
        <f>IF(+'M3C LEA ORL'!AC335="","",+'M3C LEA ORL'!AC335)</f>
        <v>1</v>
      </c>
      <c r="AD136" s="114" t="str">
        <f>IF(+'M3C LEA ORL'!AD335="","",+'M3C LEA ORL'!AD335)</f>
        <v>CT</v>
      </c>
      <c r="AE136" s="114" t="str">
        <f>IF(+'M3C LEA ORL'!AE335="","",+'M3C LEA ORL'!AE335)</f>
        <v>oral</v>
      </c>
      <c r="AF136" s="115" t="str">
        <f>IF(+'M3C LEA ORL'!AF335="","",+'M3C LEA ORL'!AF335)</f>
        <v>15 min</v>
      </c>
      <c r="AG136" s="8" t="str">
        <f>IF(+'M3C LEA ORL'!AG335="","",+'M3C LEA ORL'!AG335)</f>
        <v>Pratique de l’oral à travers différentes activités proposées par l’enseignant.</v>
      </c>
    </row>
    <row r="137" spans="1:239" ht="35.25" customHeight="1" x14ac:dyDescent="0.25">
      <c r="A137" s="292"/>
      <c r="B137" s="203" t="s">
        <v>436</v>
      </c>
      <c r="C137" s="276" t="str">
        <f>IF(+'M3C LEA ORL'!C336="","",+'M3C LEA ORL'!C336)</f>
        <v>Expression écrite Espagnol S4</v>
      </c>
      <c r="D137" s="172" t="s">
        <v>437</v>
      </c>
      <c r="E137" s="233" t="str">
        <f>IF(+'M3C LEA ORL'!E336="","",+'M3C LEA ORL'!E336)</f>
        <v>UE TRONC COMMUN</v>
      </c>
      <c r="F137" s="173"/>
      <c r="G137" s="233" t="s">
        <v>97</v>
      </c>
      <c r="H137" s="235"/>
      <c r="I137" s="233">
        <f>IF(+'M3C LEA ORL'!I336="","",+'M3C LEA ORL'!I336)</f>
        <v>1</v>
      </c>
      <c r="J137" s="285" t="str">
        <f>IF(+'M3C LEA ORL'!J336="","",+'M3C LEA ORL'!J336)</f>
        <v>1</v>
      </c>
      <c r="K137" s="233" t="str">
        <f>IF(+'M3C LEA ORL'!K336="","",+'M3C LEA ORL'!K336)</f>
        <v>NATANSON Brigitte</v>
      </c>
      <c r="L137" s="285" t="str">
        <f>IF(+'M3C LEA ORL'!L336="","",+'M3C LEA ORL'!L336)</f>
        <v>14</v>
      </c>
      <c r="M137" s="236"/>
      <c r="N137" s="100" t="str">
        <f>IF(+'M3C LEA ORL'!N336="","",+'M3C LEA ORL'!N336)</f>
        <v/>
      </c>
      <c r="O137" s="100">
        <f>IF(+'M3C LEA ORL'!O336="","",+'M3C LEA ORL'!O336)</f>
        <v>12</v>
      </c>
      <c r="P137" s="100" t="str">
        <f>IF(+'M3C LEA ORL'!P336="","",+'M3C LEA ORL'!P336)</f>
        <v/>
      </c>
      <c r="Q137" s="237">
        <f>IF(+'M3C LEA ORL'!Q336="","",+'M3C LEA ORL'!Q336)</f>
        <v>1</v>
      </c>
      <c r="R137" s="113" t="str">
        <f>IF(+'M3C LEA ORL'!R336="","",+'M3C LEA ORL'!R336)</f>
        <v>CC</v>
      </c>
      <c r="S137" s="113" t="str">
        <f>IF(+'M3C LEA ORL'!S336="","",+'M3C LEA ORL'!S336)</f>
        <v>écrit</v>
      </c>
      <c r="T137" s="113" t="str">
        <f>IF(+'M3C LEA ORL'!T336="","",+'M3C LEA ORL'!T336)</f>
        <v>1h00</v>
      </c>
      <c r="U137" s="238">
        <f>IF(+'M3C LEA ORL'!U336="","",+'M3C LEA ORL'!U336)</f>
        <v>1</v>
      </c>
      <c r="V137" s="114" t="str">
        <f>IF(+'M3C LEA ORL'!V336="","",+'M3C LEA ORL'!V336)</f>
        <v>CT</v>
      </c>
      <c r="W137" s="114" t="str">
        <f>IF(+'M3C LEA ORL'!W336="","",+'M3C LEA ORL'!W336)</f>
        <v>écrit</v>
      </c>
      <c r="X137" s="115" t="str">
        <f>IF(+'M3C LEA ORL'!X336="","",+'M3C LEA ORL'!X336)</f>
        <v>1h00</v>
      </c>
      <c r="Y137" s="237">
        <f>IF(+'M3C LEA ORL'!Y336="","",+'M3C LEA ORL'!Y336)</f>
        <v>1</v>
      </c>
      <c r="Z137" s="113" t="str">
        <f>IF(+'M3C LEA ORL'!Z336="","",+'M3C LEA ORL'!Z336)</f>
        <v>CT</v>
      </c>
      <c r="AA137" s="113" t="str">
        <f>IF(+'M3C LEA ORL'!AA336="","",+'M3C LEA ORL'!AA336)</f>
        <v>écrit</v>
      </c>
      <c r="AB137" s="113" t="str">
        <f>IF(+'M3C LEA ORL'!AB336="","",+'M3C LEA ORL'!AB336)</f>
        <v>1h00</v>
      </c>
      <c r="AC137" s="238">
        <f>IF(+'M3C LEA ORL'!AC336="","",+'M3C LEA ORL'!AC336)</f>
        <v>1</v>
      </c>
      <c r="AD137" s="114" t="str">
        <f>IF(+'M3C LEA ORL'!AD336="","",+'M3C LEA ORL'!AD336)</f>
        <v>CT</v>
      </c>
      <c r="AE137" s="114" t="str">
        <f>IF(+'M3C LEA ORL'!AE336="","",+'M3C LEA ORL'!AE336)</f>
        <v>écrit</v>
      </c>
      <c r="AF137" s="115" t="str">
        <f>IF(+'M3C LEA ORL'!AF336="","",+'M3C LEA ORL'!AF336)</f>
        <v>1h00</v>
      </c>
      <c r="AG137" s="76" t="str">
        <f>IF(+'M3C LEA ORL'!AG336="","",+'M3C LEA ORL'!AG336)</f>
        <v>Entraînement à la rédaction en langue espagnole.</v>
      </c>
    </row>
    <row r="138" spans="1:239" ht="19.5" customHeight="1" x14ac:dyDescent="0.25">
      <c r="A138" s="198"/>
      <c r="B138" s="198"/>
      <c r="C138" s="199" t="s">
        <v>107</v>
      </c>
      <c r="D138" s="200"/>
      <c r="E138" s="200"/>
      <c r="F138" s="200"/>
      <c r="G138" s="201"/>
      <c r="H138" s="119"/>
      <c r="I138" s="120"/>
      <c r="J138" s="119"/>
      <c r="K138" s="120"/>
      <c r="L138" s="119"/>
      <c r="M138" s="145"/>
      <c r="N138" s="146"/>
      <c r="O138" s="146"/>
      <c r="P138" s="146"/>
      <c r="Q138" s="164"/>
      <c r="R138" s="147"/>
      <c r="S138" s="147"/>
      <c r="T138" s="147"/>
      <c r="U138" s="216"/>
      <c r="V138" s="53"/>
      <c r="W138" s="53"/>
      <c r="X138" s="239"/>
      <c r="Y138" s="216"/>
      <c r="Z138" s="53"/>
      <c r="AA138" s="53"/>
      <c r="AB138" s="53"/>
      <c r="AC138" s="79"/>
      <c r="AD138" s="53"/>
      <c r="AE138" s="53"/>
      <c r="AF138" s="53"/>
      <c r="AG138" s="54"/>
    </row>
    <row r="139" spans="1:239" ht="39.6" x14ac:dyDescent="0.25">
      <c r="A139" s="284"/>
      <c r="B139" s="203" t="s">
        <v>438</v>
      </c>
      <c r="C139" s="204" t="str">
        <f>IF(+'M3C LEA ORL'!C338="","",+'M3C LEA ORL'!C338)</f>
        <v>Civilisation latino-américaine S4</v>
      </c>
      <c r="D139" s="172" t="s">
        <v>439</v>
      </c>
      <c r="E139" s="233" t="str">
        <f>IF(+'M3C LEA ORL'!E338="","",+'M3C LEA ORL'!E338)</f>
        <v>UE TRONC COMMUN</v>
      </c>
      <c r="F139" s="234"/>
      <c r="G139" s="233" t="s">
        <v>97</v>
      </c>
      <c r="H139" s="235"/>
      <c r="I139" s="233">
        <f>IF(+'M3C LEA ORL'!I338="","",+'M3C LEA ORL'!I338)</f>
        <v>2</v>
      </c>
      <c r="J139" s="285" t="str">
        <f>IF(+'M3C LEA ORL'!J338="","",+'M3C LEA ORL'!J338)</f>
        <v>2</v>
      </c>
      <c r="K139" s="233" t="str">
        <f>IF(+'M3C LEA ORL'!K338="","",+'M3C LEA ORL'!K338)</f>
        <v>EYMAR Marcos</v>
      </c>
      <c r="L139" s="285" t="str">
        <f>IF(+'M3C LEA ORL'!L338="","",+'M3C LEA ORL'!L338)</f>
        <v>14</v>
      </c>
      <c r="M139" s="236"/>
      <c r="N139" s="83" t="str">
        <f>IF(+'M3C LEA ORL'!N338="","",+'M3C LEA ORL'!N338)</f>
        <v/>
      </c>
      <c r="O139" s="83">
        <f>IF(+'M3C LEA ORL'!O338="","",+'M3C LEA ORL'!O338)</f>
        <v>15</v>
      </c>
      <c r="P139" s="83" t="str">
        <f>IF(+'M3C LEA ORL'!P338="","",+'M3C LEA ORL'!P338)</f>
        <v/>
      </c>
      <c r="Q139" s="237">
        <f>IF(+'M3C LEA ORL'!Q338="","",+'M3C LEA ORL'!Q338)</f>
        <v>1</v>
      </c>
      <c r="R139" s="113" t="str">
        <f>IF(+'M3C LEA ORL'!R338="","",+'M3C LEA ORL'!R338)</f>
        <v>CC</v>
      </c>
      <c r="S139" s="113" t="str">
        <f>IF(+'M3C LEA ORL'!S338="","",+'M3C LEA ORL'!S338)</f>
        <v>écrit et oral</v>
      </c>
      <c r="T139" s="113" t="str">
        <f>IF(+'M3C LEA ORL'!T338="","",+'M3C LEA ORL'!T338)</f>
        <v/>
      </c>
      <c r="U139" s="238">
        <f>IF(+'M3C LEA ORL'!U338="","",+'M3C LEA ORL'!U338)</f>
        <v>1</v>
      </c>
      <c r="V139" s="114" t="str">
        <f>IF(+'M3C LEA ORL'!V338="","",+'M3C LEA ORL'!V338)</f>
        <v>CT</v>
      </c>
      <c r="W139" s="114" t="str">
        <f>IF(+'M3C LEA ORL'!W338="","",+'M3C LEA ORL'!W338)</f>
        <v>écrit</v>
      </c>
      <c r="X139" s="115" t="str">
        <f>IF(+'M3C LEA ORL'!X338="","",+'M3C LEA ORL'!X338)</f>
        <v>2h00</v>
      </c>
      <c r="Y139" s="237">
        <f>IF(+'M3C LEA ORL'!Y338="","",+'M3C LEA ORL'!Y338)</f>
        <v>1</v>
      </c>
      <c r="Z139" s="113" t="str">
        <f>IF(+'M3C LEA ORL'!Z338="","",+'M3C LEA ORL'!Z338)</f>
        <v>CT</v>
      </c>
      <c r="AA139" s="113" t="str">
        <f>IF(+'M3C LEA ORL'!AA338="","",+'M3C LEA ORL'!AA338)</f>
        <v>écrit</v>
      </c>
      <c r="AB139" s="113" t="str">
        <f>IF(+'M3C LEA ORL'!AB338="","",+'M3C LEA ORL'!AB338)</f>
        <v>2h00</v>
      </c>
      <c r="AC139" s="238">
        <f>IF(+'M3C LEA ORL'!AC338="","",+'M3C LEA ORL'!AC338)</f>
        <v>1</v>
      </c>
      <c r="AD139" s="114" t="str">
        <f>IF(+'M3C LEA ORL'!AD338="","",+'M3C LEA ORL'!AD338)</f>
        <v>CT</v>
      </c>
      <c r="AE139" s="114" t="str">
        <f>IF(+'M3C LEA ORL'!AE338="","",+'M3C LEA ORL'!AE338)</f>
        <v>écrit</v>
      </c>
      <c r="AF139" s="115" t="str">
        <f>IF(+'M3C LEA ORL'!AF338="","",+'M3C LEA ORL'!AF338)</f>
        <v>2h00</v>
      </c>
      <c r="AG139" s="76" t="str">
        <f>IF(+'M3C LEA ORL'!AG338="","",+'M3C LEA ORL'!AG338)</f>
        <v>Etude de la période coloniale, notamment des relations entres les colonisateurs et les indigènes, et de sa répercussion aujourd'hui dans la configuration des sociétés latino-américaines.</v>
      </c>
    </row>
    <row r="140" spans="1:239" s="2" customFormat="1" ht="27.75" customHeight="1" x14ac:dyDescent="0.3">
      <c r="A140" s="59" t="s">
        <v>440</v>
      </c>
      <c r="B140" s="60" t="s">
        <v>441</v>
      </c>
      <c r="C140" s="61" t="s">
        <v>442</v>
      </c>
      <c r="D140" s="62"/>
      <c r="E140" s="60" t="s">
        <v>25</v>
      </c>
      <c r="F140" s="60"/>
      <c r="G140" s="63"/>
      <c r="H140" s="60"/>
      <c r="I140" s="60">
        <f>+I141+I146+I148+I112</f>
        <v>30</v>
      </c>
      <c r="J140" s="60">
        <f>+J141+J146+J148+J112</f>
        <v>30</v>
      </c>
      <c r="K140" s="60"/>
      <c r="L140" s="60"/>
      <c r="M140" s="130"/>
      <c r="N140" s="64"/>
      <c r="O140" s="64"/>
      <c r="P140" s="64"/>
      <c r="Q140" s="131"/>
      <c r="R140" s="60"/>
      <c r="S140" s="60"/>
      <c r="T140" s="60"/>
      <c r="U140" s="60"/>
      <c r="V140" s="60"/>
      <c r="W140" s="60"/>
      <c r="X140" s="130"/>
      <c r="Y140" s="131"/>
      <c r="Z140" s="60"/>
      <c r="AA140" s="60"/>
      <c r="AB140" s="60"/>
      <c r="AC140" s="60"/>
      <c r="AD140" s="60"/>
      <c r="AE140" s="60"/>
      <c r="AF140" s="60"/>
      <c r="AG140" s="65"/>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row>
    <row r="141" spans="1:239" ht="28.5" customHeight="1" x14ac:dyDescent="0.25">
      <c r="A141" s="198" t="s">
        <v>443</v>
      </c>
      <c r="B141" s="198" t="s">
        <v>444</v>
      </c>
      <c r="C141" s="199" t="s">
        <v>376</v>
      </c>
      <c r="D141" s="200"/>
      <c r="E141" s="200" t="s">
        <v>42</v>
      </c>
      <c r="F141" s="200"/>
      <c r="G141" s="201"/>
      <c r="H141" s="119"/>
      <c r="I141" s="120">
        <f>+I142+I143+I144</f>
        <v>5</v>
      </c>
      <c r="J141" s="120">
        <f>+J142+J143+J144</f>
        <v>5</v>
      </c>
      <c r="K141" s="120"/>
      <c r="L141" s="119"/>
      <c r="M141" s="145"/>
      <c r="N141" s="146"/>
      <c r="O141" s="147"/>
      <c r="P141" s="147"/>
      <c r="Q141" s="164"/>
      <c r="R141" s="147"/>
      <c r="S141" s="147"/>
      <c r="T141" s="147"/>
      <c r="U141" s="216"/>
      <c r="V141" s="53"/>
      <c r="W141" s="53"/>
      <c r="X141" s="239"/>
      <c r="Y141" s="216"/>
      <c r="Z141" s="53"/>
      <c r="AA141" s="53"/>
      <c r="AB141" s="53"/>
      <c r="AC141" s="79"/>
      <c r="AD141" s="53"/>
      <c r="AE141" s="53"/>
      <c r="AF141" s="53"/>
      <c r="AG141" s="54"/>
    </row>
    <row r="142" spans="1:239" ht="58.5" customHeight="1" x14ac:dyDescent="0.25">
      <c r="A142" s="284"/>
      <c r="B142" s="203" t="s">
        <v>445</v>
      </c>
      <c r="C142" s="204" t="s">
        <v>446</v>
      </c>
      <c r="D142" s="172" t="s">
        <v>447</v>
      </c>
      <c r="E142" s="233" t="s">
        <v>52</v>
      </c>
      <c r="F142" s="234"/>
      <c r="G142" s="233" t="s">
        <v>97</v>
      </c>
      <c r="H142" s="235"/>
      <c r="I142" s="233">
        <f>IF(+'M3C LEA ORL'!I350="","",+'M3C LEA ORL'!I350)</f>
        <v>2</v>
      </c>
      <c r="J142" s="285" t="str">
        <f>IF(+'M3C LEA ORL'!J350="","",+'M3C LEA ORL'!J350)</f>
        <v>2</v>
      </c>
      <c r="K142" s="233" t="str">
        <f>IF(+'M3C LEA ORL'!K350="","",+'M3C LEA ORL'!K350)</f>
        <v>LUO Xiaoliang</v>
      </c>
      <c r="L142" s="285" t="str">
        <f>IF(+'M3C LEA ORL'!L350="","",+'M3C LEA ORL'!L350)</f>
        <v>15</v>
      </c>
      <c r="M142" s="236" t="str">
        <f>IF(+'M3C LEA ORL'!M350="","",+'M3C LEA ORL'!M350)</f>
        <v/>
      </c>
      <c r="N142" s="100" t="str">
        <f>IF(+'M3C LEA ORL'!N350="","",+'M3C LEA ORL'!N350)</f>
        <v/>
      </c>
      <c r="O142" s="100">
        <f>IF(+'M3C LEA ORL'!O350="","",+'M3C LEA ORL'!O350)</f>
        <v>12</v>
      </c>
      <c r="P142" s="100" t="str">
        <f>IF(+'M3C LEA ORL'!P350="","",+'M3C LEA ORL'!P350)</f>
        <v/>
      </c>
      <c r="Q142" s="297">
        <f>IF(+'M3C LEA ORL'!Q350="","",+'M3C LEA ORL'!Q350)</f>
        <v>1</v>
      </c>
      <c r="R142" s="113" t="str">
        <f>IF(+'M3C LEA ORL'!R350="","",+'M3C LEA ORL'!R350)</f>
        <v>CT</v>
      </c>
      <c r="S142" s="113" t="str">
        <f>IF(+'M3C LEA ORL'!S350="","",+'M3C LEA ORL'!S350)</f>
        <v>écrit</v>
      </c>
      <c r="T142" s="113" t="str">
        <f>IF(+'M3C LEA ORL'!T350="","",+'M3C LEA ORL'!T350)</f>
        <v>1h00</v>
      </c>
      <c r="U142" s="238">
        <f>IF(+'M3C LEA ORL'!U350="","",+'M3C LEA ORL'!U350)</f>
        <v>1</v>
      </c>
      <c r="V142" s="114" t="str">
        <f>IF(+'M3C LEA ORL'!V350="","",+'M3C LEA ORL'!V350)</f>
        <v>CT</v>
      </c>
      <c r="W142" s="114" t="str">
        <f>IF(+'M3C LEA ORL'!W350="","",+'M3C LEA ORL'!W350)</f>
        <v>écrit</v>
      </c>
      <c r="X142" s="115" t="str">
        <f>IF(+'M3C LEA ORL'!X350="","",+'M3C LEA ORL'!X350)</f>
        <v>1h00</v>
      </c>
      <c r="Y142" s="297">
        <f>IF(+'M3C LEA ORL'!Y350="","",+'M3C LEA ORL'!Y350)</f>
        <v>1</v>
      </c>
      <c r="Z142" s="113" t="str">
        <f>IF(+'M3C LEA ORL'!Z350="","",+'M3C LEA ORL'!Z350)</f>
        <v>CT</v>
      </c>
      <c r="AA142" s="113" t="str">
        <f>IF(+'M3C LEA ORL'!AA350="","",+'M3C LEA ORL'!AA350)</f>
        <v>écrit</v>
      </c>
      <c r="AB142" s="113" t="str">
        <f>IF(+'M3C LEA ORL'!AB350="","",+'M3C LEA ORL'!AB350)</f>
        <v>1h00</v>
      </c>
      <c r="AC142" s="238">
        <f>IF(+'M3C LEA ORL'!AC350="","",+'M3C LEA ORL'!AC350)</f>
        <v>1</v>
      </c>
      <c r="AD142" s="114" t="str">
        <f>IF(+'M3C LEA ORL'!AD350="","",+'M3C LEA ORL'!AD350)</f>
        <v>CT</v>
      </c>
      <c r="AE142" s="114" t="str">
        <f>IF(+'M3C LEA ORL'!AE350="","",+'M3C LEA ORL'!AE350)</f>
        <v>écrit</v>
      </c>
      <c r="AF142" s="115" t="str">
        <f>IF(+'M3C LEA ORL'!AF350="","",+'M3C LEA ORL'!AF350)</f>
        <v>1h00</v>
      </c>
      <c r="AG142" s="76" t="str">
        <f>IF(+'M3C LEA ORL'!AG350="","",+'M3C LEA ORL'!AG350)</f>
        <v>Rédaction de textes avec des structures grammaticales intermédiaires.</v>
      </c>
    </row>
    <row r="143" spans="1:239" ht="58.5" customHeight="1" x14ac:dyDescent="0.25">
      <c r="A143" s="284"/>
      <c r="B143" s="203" t="s">
        <v>448</v>
      </c>
      <c r="C143" s="204" t="s">
        <v>449</v>
      </c>
      <c r="D143" s="172" t="s">
        <v>450</v>
      </c>
      <c r="E143" s="233" t="s">
        <v>52</v>
      </c>
      <c r="F143" s="234"/>
      <c r="G143" s="233" t="s">
        <v>97</v>
      </c>
      <c r="H143" s="235"/>
      <c r="I143" s="233" t="str">
        <f>IF(+'M3C LEA ORL'!I351="","",+'M3C LEA ORL'!I351)</f>
        <v>2</v>
      </c>
      <c r="J143" s="285" t="str">
        <f>IF(+'M3C LEA ORL'!J351="","",+'M3C LEA ORL'!J351)</f>
        <v>2</v>
      </c>
      <c r="K143" s="233" t="str">
        <f>IF(+'M3C LEA ORL'!K351="","",+'M3C LEA ORL'!K351)</f>
        <v>LUO Xiaoliang</v>
      </c>
      <c r="L143" s="285" t="str">
        <f>IF(+'M3C LEA ORL'!L351="","",+'M3C LEA ORL'!L351)</f>
        <v>15</v>
      </c>
      <c r="M143" s="236" t="str">
        <f>IF(+'M3C LEA ORL'!M351="","",+'M3C LEA ORL'!M351)</f>
        <v/>
      </c>
      <c r="N143" s="100" t="str">
        <f>IF(+'M3C LEA ORL'!N351="","",+'M3C LEA ORL'!N351)</f>
        <v/>
      </c>
      <c r="O143" s="100">
        <f>IF(+'M3C LEA ORL'!O351="","",+'M3C LEA ORL'!O351)</f>
        <v>18</v>
      </c>
      <c r="P143" s="100" t="str">
        <f>IF(+'M3C LEA ORL'!P351="","",+'M3C LEA ORL'!P351)</f>
        <v/>
      </c>
      <c r="Q143" s="297">
        <f>IF(+'M3C LEA ORL'!Q351="","",+'M3C LEA ORL'!Q351)</f>
        <v>1</v>
      </c>
      <c r="R143" s="113" t="str">
        <f>IF(+'M3C LEA ORL'!R351="","",+'M3C LEA ORL'!R351)</f>
        <v>CT</v>
      </c>
      <c r="S143" s="113" t="str">
        <f>IF(+'M3C LEA ORL'!S351="","",+'M3C LEA ORL'!S351)</f>
        <v>écrit</v>
      </c>
      <c r="T143" s="113" t="str">
        <f>IF(+'M3C LEA ORL'!T351="","",+'M3C LEA ORL'!T351)</f>
        <v>1h30</v>
      </c>
      <c r="U143" s="238">
        <f>IF(+'M3C LEA ORL'!U351="","",+'M3C LEA ORL'!U351)</f>
        <v>1</v>
      </c>
      <c r="V143" s="114" t="str">
        <f>IF(+'M3C LEA ORL'!V351="","",+'M3C LEA ORL'!V351)</f>
        <v>CT</v>
      </c>
      <c r="W143" s="114" t="str">
        <f>IF(+'M3C LEA ORL'!W351="","",+'M3C LEA ORL'!W351)</f>
        <v>écrit</v>
      </c>
      <c r="X143" s="115" t="str">
        <f>IF(+'M3C LEA ORL'!X351="","",+'M3C LEA ORL'!X351)</f>
        <v>1h30</v>
      </c>
      <c r="Y143" s="297">
        <f>IF(+'M3C LEA ORL'!Y351="","",+'M3C LEA ORL'!Y351)</f>
        <v>1</v>
      </c>
      <c r="Z143" s="113" t="str">
        <f>IF(+'M3C LEA ORL'!Z351="","",+'M3C LEA ORL'!Z351)</f>
        <v>CT</v>
      </c>
      <c r="AA143" s="113" t="str">
        <f>IF(+'M3C LEA ORL'!AA351="","",+'M3C LEA ORL'!AA351)</f>
        <v>écrit</v>
      </c>
      <c r="AB143" s="113" t="str">
        <f>IF(+'M3C LEA ORL'!AB351="","",+'M3C LEA ORL'!AB351)</f>
        <v>1h30</v>
      </c>
      <c r="AC143" s="238">
        <f>IF(+'M3C LEA ORL'!AC351="","",+'M3C LEA ORL'!AC351)</f>
        <v>1</v>
      </c>
      <c r="AD143" s="114" t="str">
        <f>IF(+'M3C LEA ORL'!AD351="","",+'M3C LEA ORL'!AD351)</f>
        <v>CT</v>
      </c>
      <c r="AE143" s="114" t="str">
        <f>IF(+'M3C LEA ORL'!AE351="","",+'M3C LEA ORL'!AE351)</f>
        <v>écrit</v>
      </c>
      <c r="AF143" s="115" t="str">
        <f>IF(+'M3C LEA ORL'!AF351="","",+'M3C LEA ORL'!AF351)</f>
        <v>1h30</v>
      </c>
      <c r="AG143" s="76" t="str">
        <f>IF(+'M3C LEA ORL'!AG351="","",+'M3C LEA ORL'!AG351)</f>
        <v>Analyse de textes en chinois et leur traduction en français.</v>
      </c>
    </row>
    <row r="144" spans="1:239" ht="58.5" customHeight="1" x14ac:dyDescent="0.25">
      <c r="A144" s="284"/>
      <c r="B144" s="203" t="s">
        <v>451</v>
      </c>
      <c r="C144" s="204" t="s">
        <v>452</v>
      </c>
      <c r="D144" s="172" t="s">
        <v>453</v>
      </c>
      <c r="E144" s="233" t="s">
        <v>52</v>
      </c>
      <c r="F144" s="234"/>
      <c r="G144" s="233" t="s">
        <v>97</v>
      </c>
      <c r="H144" s="235"/>
      <c r="I144" s="233" t="str">
        <f>IF(+'M3C LEA ORL'!I352="","",+'M3C LEA ORL'!I352)</f>
        <v>1</v>
      </c>
      <c r="J144" s="285" t="str">
        <f>IF(+'M3C LEA ORL'!J352="","",+'M3C LEA ORL'!J352)</f>
        <v>1</v>
      </c>
      <c r="K144" s="233" t="str">
        <f>IF(+'M3C LEA ORL'!K352="","",+'M3C LEA ORL'!K352)</f>
        <v>LUO Xiaoliang</v>
      </c>
      <c r="L144" s="285" t="str">
        <f>IF(+'M3C LEA ORL'!L352="","",+'M3C LEA ORL'!L352)</f>
        <v>15</v>
      </c>
      <c r="M144" s="236" t="str">
        <f>IF(+'M3C LEA ORL'!M352="","",+'M3C LEA ORL'!M352)</f>
        <v/>
      </c>
      <c r="N144" s="100" t="str">
        <f>IF(+'M3C LEA ORL'!N352="","",+'M3C LEA ORL'!N352)</f>
        <v/>
      </c>
      <c r="O144" s="100">
        <f>IF(+'M3C LEA ORL'!O352="","",+'M3C LEA ORL'!O352)</f>
        <v>18</v>
      </c>
      <c r="P144" s="100" t="str">
        <f>IF(+'M3C LEA ORL'!P352="","",+'M3C LEA ORL'!P352)</f>
        <v/>
      </c>
      <c r="Q144" s="297">
        <f>IF(+'M3C LEA ORL'!Q352="","",+'M3C LEA ORL'!Q352)</f>
        <v>1</v>
      </c>
      <c r="R144" s="113" t="str">
        <f>IF(+'M3C LEA ORL'!R352="","",+'M3C LEA ORL'!R352)</f>
        <v>CT</v>
      </c>
      <c r="S144" s="113" t="str">
        <f>IF(+'M3C LEA ORL'!S352="","",+'M3C LEA ORL'!S352)</f>
        <v>écrit</v>
      </c>
      <c r="T144" s="113" t="str">
        <f>IF(+'M3C LEA ORL'!T352="","",+'M3C LEA ORL'!T352)</f>
        <v>1h30</v>
      </c>
      <c r="U144" s="238">
        <f>IF(+'M3C LEA ORL'!U352="","",+'M3C LEA ORL'!U352)</f>
        <v>1</v>
      </c>
      <c r="V144" s="114" t="str">
        <f>IF(+'M3C LEA ORL'!V352="","",+'M3C LEA ORL'!V352)</f>
        <v>CT</v>
      </c>
      <c r="W144" s="114" t="str">
        <f>IF(+'M3C LEA ORL'!W352="","",+'M3C LEA ORL'!W352)</f>
        <v>écrit</v>
      </c>
      <c r="X144" s="115" t="str">
        <f>IF(+'M3C LEA ORL'!X352="","",+'M3C LEA ORL'!X352)</f>
        <v>1h00</v>
      </c>
      <c r="Y144" s="297">
        <f>IF(+'M3C LEA ORL'!Y352="","",+'M3C LEA ORL'!Y352)</f>
        <v>1</v>
      </c>
      <c r="Z144" s="249" t="str">
        <f>IF(+'M3C LEA ORL'!Z352="","",+'M3C LEA ORL'!Z352)</f>
        <v>CT</v>
      </c>
      <c r="AA144" s="249" t="str">
        <f>IF(+'M3C LEA ORL'!AA352="","",+'M3C LEA ORL'!AA352)</f>
        <v>écrit</v>
      </c>
      <c r="AB144" s="249" t="str">
        <f>IF(+'M3C LEA ORL'!AB352="","",+'M3C LEA ORL'!AB352)</f>
        <v>1h00</v>
      </c>
      <c r="AC144" s="250">
        <f>IF(+'M3C LEA ORL'!AC352="","",+'M3C LEA ORL'!AC352)</f>
        <v>1</v>
      </c>
      <c r="AD144" s="251" t="str">
        <f>IF(+'M3C LEA ORL'!AD352="","",+'M3C LEA ORL'!AD352)</f>
        <v>CT</v>
      </c>
      <c r="AE144" s="251" t="str">
        <f>IF(+'M3C LEA ORL'!AE352="","",+'M3C LEA ORL'!AE352)</f>
        <v>écrit</v>
      </c>
      <c r="AF144" s="115" t="str">
        <f>IF(+'M3C LEA ORL'!AF352="","",+'M3C LEA ORL'!AF352)</f>
        <v>1h00</v>
      </c>
      <c r="AG144" s="76" t="str">
        <f>IF(+'M3C LEA ORL'!AG352="","",+'M3C LEA ORL'!AG352)</f>
        <v>Apprentissage de la grammaire et exercices d’application.</v>
      </c>
    </row>
    <row r="145" spans="1:239" ht="19.5" customHeight="1" x14ac:dyDescent="0.25">
      <c r="A145" s="124"/>
      <c r="B145" s="124"/>
      <c r="C145" s="125" t="s">
        <v>150</v>
      </c>
      <c r="D145" s="126"/>
      <c r="E145" s="126"/>
      <c r="F145" s="126"/>
      <c r="G145" s="127"/>
      <c r="H145" s="119"/>
      <c r="I145" s="120"/>
      <c r="J145" s="119"/>
      <c r="K145" s="120"/>
      <c r="L145" s="119"/>
      <c r="M145" s="145"/>
      <c r="N145" s="146"/>
      <c r="O145" s="146"/>
      <c r="P145" s="146"/>
      <c r="Q145" s="164"/>
      <c r="R145" s="147"/>
      <c r="S145" s="147"/>
      <c r="T145" s="147"/>
      <c r="U145" s="216"/>
      <c r="V145" s="53"/>
      <c r="W145" s="53"/>
      <c r="X145" s="239"/>
      <c r="Y145" s="216"/>
      <c r="Z145" s="53"/>
      <c r="AA145" s="53"/>
      <c r="AB145" s="53"/>
      <c r="AC145" s="79"/>
      <c r="AD145" s="53"/>
      <c r="AE145" s="53"/>
      <c r="AF145" s="53"/>
      <c r="AG145" s="54"/>
    </row>
    <row r="146" spans="1:239" ht="58.5" customHeight="1" x14ac:dyDescent="0.25">
      <c r="A146" s="298"/>
      <c r="B146" s="187" t="s">
        <v>454</v>
      </c>
      <c r="C146" s="188" t="s">
        <v>455</v>
      </c>
      <c r="D146" s="87" t="s">
        <v>456</v>
      </c>
      <c r="E146" s="87" t="s">
        <v>52</v>
      </c>
      <c r="F146" s="299"/>
      <c r="G146" s="233" t="s">
        <v>97</v>
      </c>
      <c r="H146" s="225"/>
      <c r="I146" s="233">
        <f>IF(+'M3C LEA ORL'!I354="","",+'M3C LEA ORL'!I354)</f>
        <v>1</v>
      </c>
      <c r="J146" s="285" t="str">
        <f>IF(+'M3C LEA ORL'!J354="","",+'M3C LEA ORL'!J354)</f>
        <v>1</v>
      </c>
      <c r="K146" s="233" t="str">
        <f>IF(+'M3C LEA ORL'!K354="","",+'M3C LEA ORL'!K354)</f>
        <v>LUO Xiaoliang</v>
      </c>
      <c r="L146" s="285" t="str">
        <f>IF(+'M3C LEA ORL'!L354="","",+'M3C LEA ORL'!L354)</f>
        <v>15</v>
      </c>
      <c r="M146" s="236" t="str">
        <f>IF(+'M3C LEA ORL'!M354="","",+'M3C LEA ORL'!M354)</f>
        <v/>
      </c>
      <c r="N146" s="100" t="str">
        <f>IF(+'M3C LEA ORL'!N354="","",+'M3C LEA ORL'!N354)</f>
        <v/>
      </c>
      <c r="O146" s="100">
        <f>IF(+'M3C LEA ORL'!O354="","",+'M3C LEA ORL'!O354)</f>
        <v>18</v>
      </c>
      <c r="P146" s="100" t="str">
        <f>IF(+'M3C LEA ORL'!P354="","",+'M3C LEA ORL'!P354)</f>
        <v/>
      </c>
      <c r="Q146" s="237">
        <f>IF(+'M3C LEA ORL'!Q354="","",+'M3C LEA ORL'!Q354)</f>
        <v>1</v>
      </c>
      <c r="R146" s="113" t="str">
        <f>IF(+'M3C LEA ORL'!R354="","",+'M3C LEA ORL'!R354)</f>
        <v>CT</v>
      </c>
      <c r="S146" s="113" t="str">
        <f>IF(+'M3C LEA ORL'!S354="","",+'M3C LEA ORL'!S354)</f>
        <v>oral</v>
      </c>
      <c r="T146" s="113" t="str">
        <f>IF(+'M3C LEA ORL'!T354="","",+'M3C LEA ORL'!T354)</f>
        <v>10 min</v>
      </c>
      <c r="U146" s="238">
        <f>IF(+'M3C LEA ORL'!U354="","",+'M3C LEA ORL'!U354)</f>
        <v>1</v>
      </c>
      <c r="V146" s="114" t="str">
        <f>IF(+'M3C LEA ORL'!V354="","",+'M3C LEA ORL'!V354)</f>
        <v>CT</v>
      </c>
      <c r="W146" s="114" t="str">
        <f>IF(+'M3C LEA ORL'!W354="","",+'M3C LEA ORL'!W354)</f>
        <v>oral</v>
      </c>
      <c r="X146" s="115" t="str">
        <f>IF(+'M3C LEA ORL'!X354="","",+'M3C LEA ORL'!X354)</f>
        <v>10 min</v>
      </c>
      <c r="Y146" s="237">
        <f>IF(+'M3C LEA ORL'!Y354="","",+'M3C LEA ORL'!Y354)</f>
        <v>1</v>
      </c>
      <c r="Z146" s="113" t="str">
        <f>IF(+'M3C LEA ORL'!Z354="","",+'M3C LEA ORL'!Z354)</f>
        <v>CT</v>
      </c>
      <c r="AA146" s="113" t="str">
        <f>IF(+'M3C LEA ORL'!AA354="","",+'M3C LEA ORL'!AA354)</f>
        <v>oral</v>
      </c>
      <c r="AB146" s="113" t="str">
        <f>IF(+'M3C LEA ORL'!AB354="","",+'M3C LEA ORL'!AB354)</f>
        <v>10 min</v>
      </c>
      <c r="AC146" s="238">
        <f>IF(+'M3C LEA ORL'!AC354="","",+'M3C LEA ORL'!AC354)</f>
        <v>1</v>
      </c>
      <c r="AD146" s="114" t="str">
        <f>IF(+'M3C LEA ORL'!AD354="","",+'M3C LEA ORL'!AD354)</f>
        <v>CT</v>
      </c>
      <c r="AE146" s="114" t="str">
        <f>IF(+'M3C LEA ORL'!AE354="","",+'M3C LEA ORL'!AE354)</f>
        <v>oral</v>
      </c>
      <c r="AF146" s="115" t="str">
        <f>IF(+'M3C LEA ORL'!AF354="","",+'M3C LEA ORL'!AF354)</f>
        <v>10 min</v>
      </c>
      <c r="AG146" s="76" t="str">
        <f>IF(+'M3C LEA ORL'!AG354="","",+'M3C LEA ORL'!AG354)</f>
        <v>Compréhension orale à partir d'enregistrements pédagogiques et authentiques et mise en situation de conversations en chinois.</v>
      </c>
    </row>
    <row r="147" spans="1:239" ht="19.5" customHeight="1" x14ac:dyDescent="0.25">
      <c r="A147" s="198"/>
      <c r="B147" s="198"/>
      <c r="C147" s="199" t="s">
        <v>107</v>
      </c>
      <c r="D147" s="200"/>
      <c r="E147" s="200"/>
      <c r="F147" s="200"/>
      <c r="G147" s="201"/>
      <c r="H147" s="119"/>
      <c r="I147" s="120"/>
      <c r="J147" s="119"/>
      <c r="K147" s="120"/>
      <c r="L147" s="119"/>
      <c r="M147" s="145"/>
      <c r="N147" s="146"/>
      <c r="O147" s="146"/>
      <c r="P147" s="146"/>
      <c r="Q147" s="164"/>
      <c r="R147" s="147"/>
      <c r="S147" s="147"/>
      <c r="T147" s="147"/>
      <c r="U147" s="216"/>
      <c r="V147" s="53"/>
      <c r="W147" s="53"/>
      <c r="X147" s="239"/>
      <c r="Y147" s="216"/>
      <c r="Z147" s="53"/>
      <c r="AA147" s="53"/>
      <c r="AB147" s="53"/>
      <c r="AC147" s="79"/>
      <c r="AD147" s="53"/>
      <c r="AE147" s="53"/>
      <c r="AF147" s="53"/>
      <c r="AG147" s="54"/>
    </row>
    <row r="148" spans="1:239" ht="54.75" customHeight="1" x14ac:dyDescent="0.25">
      <c r="A148" s="298"/>
      <c r="B148" s="187" t="s">
        <v>457</v>
      </c>
      <c r="C148" s="188" t="s">
        <v>458</v>
      </c>
      <c r="D148" s="87" t="s">
        <v>459</v>
      </c>
      <c r="E148" s="87" t="s">
        <v>52</v>
      </c>
      <c r="F148" s="299"/>
      <c r="G148" s="233" t="s">
        <v>97</v>
      </c>
      <c r="H148" s="225"/>
      <c r="I148" s="233">
        <f>IF(+'M3C LEA ORL'!I356="","",+'M3C LEA ORL'!I356)</f>
        <v>2</v>
      </c>
      <c r="J148" s="285" t="str">
        <f>IF(+'M3C LEA ORL'!J356="","",+'M3C LEA ORL'!J356)</f>
        <v>2</v>
      </c>
      <c r="K148" s="233" t="str">
        <f>IF(+'M3C LEA ORL'!K356="","",+'M3C LEA ORL'!K356)</f>
        <v>MCF</v>
      </c>
      <c r="L148" s="285" t="str">
        <f>IF(+'M3C LEA ORL'!L356="","",+'M3C LEA ORL'!L356)</f>
        <v>15</v>
      </c>
      <c r="M148" s="236" t="str">
        <f>IF(+'M3C LEA ORL'!M356="","",+'M3C LEA ORL'!M356)</f>
        <v/>
      </c>
      <c r="N148" s="83" t="str">
        <f>IF(+'M3C LEA ORL'!N356="","",+'M3C LEA ORL'!N356)</f>
        <v/>
      </c>
      <c r="O148" s="83">
        <f>IF(+'M3C LEA ORL'!O356="","",+'M3C LEA ORL'!O356)</f>
        <v>15</v>
      </c>
      <c r="P148" s="83" t="str">
        <f>IF(+'M3C LEA ORL'!P356="","",+'M3C LEA ORL'!P356)</f>
        <v/>
      </c>
      <c r="Q148" s="237">
        <f>IF(+'M3C LEA ORL'!Q356="","",+'M3C LEA ORL'!Q356)</f>
        <v>1</v>
      </c>
      <c r="R148" s="113" t="str">
        <f>IF(+'M3C LEA ORL'!R356="","",+'M3C LEA ORL'!R356)</f>
        <v>CC</v>
      </c>
      <c r="S148" s="113" t="str">
        <f>IF(+'M3C LEA ORL'!S356="","",+'M3C LEA ORL'!S356)</f>
        <v>écrit</v>
      </c>
      <c r="T148" s="113" t="str">
        <f>IF(+'M3C LEA ORL'!T356="","",+'M3C LEA ORL'!T356)</f>
        <v>1h30</v>
      </c>
      <c r="U148" s="238">
        <f>IF(+'M3C LEA ORL'!U356="","",+'M3C LEA ORL'!U356)</f>
        <v>1</v>
      </c>
      <c r="V148" s="114" t="str">
        <f>IF(+'M3C LEA ORL'!V356="","",+'M3C LEA ORL'!V356)</f>
        <v>CT</v>
      </c>
      <c r="W148" s="114" t="str">
        <f>IF(+'M3C LEA ORL'!W356="","",+'M3C LEA ORL'!W356)</f>
        <v>écrit</v>
      </c>
      <c r="X148" s="115" t="str">
        <f>IF(+'M3C LEA ORL'!X356="","",+'M3C LEA ORL'!X356)</f>
        <v>2h00</v>
      </c>
      <c r="Y148" s="237">
        <f>IF(+'M3C LEA ORL'!Y356="","",+'M3C LEA ORL'!Y356)</f>
        <v>1</v>
      </c>
      <c r="Z148" s="113" t="str">
        <f>IF(+'M3C LEA ORL'!Z356="","",+'M3C LEA ORL'!Z356)</f>
        <v>CT</v>
      </c>
      <c r="AA148" s="113" t="str">
        <f>IF(+'M3C LEA ORL'!AA356="","",+'M3C LEA ORL'!AA356)</f>
        <v>écrit</v>
      </c>
      <c r="AB148" s="113" t="str">
        <f>IF(+'M3C LEA ORL'!AB356="","",+'M3C LEA ORL'!AB356)</f>
        <v>2h00</v>
      </c>
      <c r="AC148" s="238">
        <f>IF(+'M3C LEA ORL'!AC356="","",+'M3C LEA ORL'!AC356)</f>
        <v>1</v>
      </c>
      <c r="AD148" s="114" t="str">
        <f>IF(+'M3C LEA ORL'!AD356="","",+'M3C LEA ORL'!AD356)</f>
        <v>CT</v>
      </c>
      <c r="AE148" s="114" t="str">
        <f>IF(+'M3C LEA ORL'!AE356="","",+'M3C LEA ORL'!AE356)</f>
        <v>écrit</v>
      </c>
      <c r="AF148" s="115" t="str">
        <f>IF(+'M3C LEA ORL'!AF356="","",+'M3C LEA ORL'!AF356)</f>
        <v>2h00</v>
      </c>
      <c r="AG148" s="76" t="str">
        <f>IF(+'M3C LEA ORL'!AG356="","",+'M3C LEA ORL'!AG356)</f>
        <v>Histoire et géographie chinoises</v>
      </c>
    </row>
    <row r="149" spans="1:239" s="2" customFormat="1" ht="23.25" customHeight="1" x14ac:dyDescent="0.3">
      <c r="A149" s="59"/>
      <c r="B149" s="60"/>
      <c r="C149" s="61" t="s">
        <v>460</v>
      </c>
      <c r="D149" s="62"/>
      <c r="E149" s="60"/>
      <c r="F149" s="60"/>
      <c r="G149" s="63"/>
      <c r="H149" s="60"/>
      <c r="I149" s="60"/>
      <c r="J149" s="60"/>
      <c r="K149" s="60"/>
      <c r="L149" s="60"/>
      <c r="M149" s="130"/>
      <c r="N149" s="64"/>
      <c r="O149" s="64"/>
      <c r="P149" s="64"/>
      <c r="Q149" s="131"/>
      <c r="R149" s="60"/>
      <c r="S149" s="60"/>
      <c r="T149" s="60"/>
      <c r="U149" s="60"/>
      <c r="V149" s="60"/>
      <c r="W149" s="60"/>
      <c r="X149" s="130"/>
      <c r="Y149" s="131"/>
      <c r="Z149" s="60"/>
      <c r="AA149" s="60"/>
      <c r="AB149" s="60"/>
      <c r="AC149" s="60"/>
      <c r="AD149" s="60"/>
      <c r="AE149" s="60"/>
      <c r="AF149" s="60"/>
      <c r="AG149" s="65"/>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row>
    <row r="150" spans="1:239" s="2" customFormat="1" ht="23.25" customHeight="1" x14ac:dyDescent="0.3">
      <c r="A150" s="59"/>
      <c r="B150" s="60"/>
      <c r="C150" s="61" t="s">
        <v>461</v>
      </c>
      <c r="D150" s="62"/>
      <c r="E150" s="60" t="s">
        <v>25</v>
      </c>
      <c r="F150" s="60"/>
      <c r="G150" s="63"/>
      <c r="H150" s="60"/>
      <c r="I150" s="60">
        <f>+I151+I162+I181</f>
        <v>30</v>
      </c>
      <c r="J150" s="60">
        <f>+J151+J162+J181</f>
        <v>30</v>
      </c>
      <c r="K150" s="60"/>
      <c r="L150" s="60"/>
      <c r="M150" s="130"/>
      <c r="N150" s="64"/>
      <c r="O150" s="64"/>
      <c r="P150" s="64"/>
      <c r="Q150" s="131"/>
      <c r="R150" s="60"/>
      <c r="S150" s="60"/>
      <c r="T150" s="60"/>
      <c r="U150" s="60"/>
      <c r="V150" s="60"/>
      <c r="W150" s="60"/>
      <c r="X150" s="130"/>
      <c r="Y150" s="131"/>
      <c r="Z150" s="60"/>
      <c r="AA150" s="60"/>
      <c r="AB150" s="60"/>
      <c r="AC150" s="60"/>
      <c r="AD150" s="60"/>
      <c r="AE150" s="60"/>
      <c r="AF150" s="60"/>
      <c r="AG150" s="65"/>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row>
    <row r="151" spans="1:239" ht="20.25" customHeight="1" x14ac:dyDescent="0.25">
      <c r="A151" s="49"/>
      <c r="B151" s="49"/>
      <c r="C151" s="50" t="s">
        <v>26</v>
      </c>
      <c r="D151" s="66"/>
      <c r="E151" s="67"/>
      <c r="F151" s="67"/>
      <c r="G151" s="67"/>
      <c r="H151" s="51"/>
      <c r="I151" s="51">
        <f>+I152+I157</f>
        <v>17</v>
      </c>
      <c r="J151" s="51">
        <f>+J152+J157</f>
        <v>17</v>
      </c>
      <c r="K151" s="51"/>
      <c r="L151" s="51"/>
      <c r="M151" s="118"/>
      <c r="N151" s="51"/>
      <c r="O151" s="51"/>
      <c r="P151" s="51"/>
      <c r="Q151" s="132"/>
      <c r="R151" s="51"/>
      <c r="S151" s="51"/>
      <c r="T151" s="51"/>
      <c r="U151" s="68"/>
      <c r="V151" s="51"/>
      <c r="W151" s="51"/>
      <c r="X151" s="118"/>
      <c r="Y151" s="132"/>
      <c r="Z151" s="51"/>
      <c r="AA151" s="51"/>
      <c r="AB151" s="51"/>
      <c r="AC151" s="68"/>
      <c r="AD151" s="51"/>
      <c r="AE151" s="51"/>
      <c r="AF151" s="51"/>
      <c r="AG151" s="51"/>
    </row>
    <row r="152" spans="1:239" ht="21" customHeight="1" x14ac:dyDescent="0.25">
      <c r="A152" s="133"/>
      <c r="B152" s="134"/>
      <c r="C152" s="69" t="s">
        <v>201</v>
      </c>
      <c r="D152" s="135"/>
      <c r="E152" s="121"/>
      <c r="F152" s="136"/>
      <c r="G152" s="137"/>
      <c r="H152" s="138"/>
      <c r="I152" s="136">
        <f>+I153+I154+I156</f>
        <v>7</v>
      </c>
      <c r="J152" s="136">
        <f>+J153+J154+J156</f>
        <v>7</v>
      </c>
      <c r="K152" s="136"/>
      <c r="L152" s="136"/>
      <c r="M152" s="139"/>
      <c r="N152" s="140"/>
      <c r="O152" s="140"/>
      <c r="P152" s="140"/>
      <c r="Q152" s="168"/>
      <c r="R152" s="169"/>
      <c r="S152" s="169"/>
      <c r="T152" s="169"/>
      <c r="U152" s="170"/>
      <c r="V152" s="169"/>
      <c r="W152" s="169"/>
      <c r="X152" s="169"/>
      <c r="Y152" s="168"/>
      <c r="Z152" s="169"/>
      <c r="AA152" s="169"/>
      <c r="AB152" s="169"/>
      <c r="AC152" s="170"/>
      <c r="AD152" s="169"/>
      <c r="AE152" s="169"/>
      <c r="AF152" s="169"/>
      <c r="AG152" s="212"/>
    </row>
    <row r="153" spans="1:239" ht="26.4" x14ac:dyDescent="0.25">
      <c r="A153" s="187"/>
      <c r="B153" s="187" t="s">
        <v>462</v>
      </c>
      <c r="C153" s="106" t="str">
        <f>IF('M3C LEA ORL'!C388="","",'M3C LEA ORL'!C388)</f>
        <v>Traduction Anglais S5 LEA</v>
      </c>
      <c r="D153" s="172" t="s">
        <v>463</v>
      </c>
      <c r="E153" s="233" t="str">
        <f>IF('M3C LEA ORL'!E388="","",'M3C LEA ORL'!E388)</f>
        <v>UE TRONC COMMUN</v>
      </c>
      <c r="F153" s="234"/>
      <c r="G153" s="233" t="s">
        <v>97</v>
      </c>
      <c r="H153" s="235"/>
      <c r="I153" s="233">
        <f>IF('M3C LEA ORL'!I388="","",'M3C LEA ORL'!I388)</f>
        <v>3</v>
      </c>
      <c r="J153" s="285" t="str">
        <f>IF('M3C LEA ORL'!J388="","",'M3C LEA ORL'!J388)</f>
        <v>3</v>
      </c>
      <c r="K153" s="241" t="str">
        <f>IF('M3C LEA ORL'!K388="","",'M3C LEA ORL'!K388)</f>
        <v>MICHEL Alice</v>
      </c>
      <c r="L153" s="285" t="str">
        <f>IF('M3C LEA ORL'!L388="","",'M3C LEA ORL'!L388)</f>
        <v>11</v>
      </c>
      <c r="M153" s="236"/>
      <c r="N153" s="100" t="str">
        <f>IF('M3C LEA ORL'!N388="","",'M3C LEA ORL'!N388)</f>
        <v/>
      </c>
      <c r="O153" s="100">
        <f>IF('M3C LEA ORL'!O388="","",'M3C LEA ORL'!O388)</f>
        <v>24</v>
      </c>
      <c r="P153" s="100" t="str">
        <f>IF('M3C LEA ORL'!P388="","",'M3C LEA ORL'!P388)</f>
        <v/>
      </c>
      <c r="Q153" s="237">
        <f>IF('M3C LEA ORL'!Q388="","",'M3C LEA ORL'!Q388)</f>
        <v>1</v>
      </c>
      <c r="R153" s="113" t="str">
        <f>IF('M3C LEA ORL'!R388="","",'M3C LEA ORL'!R388)</f>
        <v>CT</v>
      </c>
      <c r="S153" s="113" t="str">
        <f>IF('M3C LEA ORL'!S388="","",'M3C LEA ORL'!S388)</f>
        <v>écrit</v>
      </c>
      <c r="T153" s="113" t="str">
        <f>IF('M3C LEA ORL'!T388="","",'M3C LEA ORL'!T388)</f>
        <v>2h00</v>
      </c>
      <c r="U153" s="238">
        <f>IF('M3C LEA ORL'!U388="","",'M3C LEA ORL'!U388)</f>
        <v>1</v>
      </c>
      <c r="V153" s="114" t="str">
        <f>IF('M3C LEA ORL'!V388="","",'M3C LEA ORL'!V388)</f>
        <v>CT</v>
      </c>
      <c r="W153" s="114" t="str">
        <f>IF('M3C LEA ORL'!W388="","",'M3C LEA ORL'!W388)</f>
        <v>écrit</v>
      </c>
      <c r="X153" s="115" t="str">
        <f>IF('M3C LEA ORL'!X388="","",'M3C LEA ORL'!X388)</f>
        <v>2h00</v>
      </c>
      <c r="Y153" s="237">
        <f>IF('M3C LEA ORL'!Y388="","",'M3C LEA ORL'!Y388)</f>
        <v>1</v>
      </c>
      <c r="Z153" s="113" t="str">
        <f>IF('M3C LEA ORL'!Z388="","",'M3C LEA ORL'!Z388)</f>
        <v>CT</v>
      </c>
      <c r="AA153" s="113" t="str">
        <f>IF('M3C LEA ORL'!AA388="","",'M3C LEA ORL'!AA388)</f>
        <v>écrit</v>
      </c>
      <c r="AB153" s="113" t="str">
        <f>IF('M3C LEA ORL'!AB388="","",'M3C LEA ORL'!AB388)</f>
        <v>2h00</v>
      </c>
      <c r="AC153" s="238">
        <f>IF('M3C LEA ORL'!AC388="","",'M3C LEA ORL'!AC388)</f>
        <v>1</v>
      </c>
      <c r="AD153" s="114" t="str">
        <f>IF('M3C LEA ORL'!AD388="","",'M3C LEA ORL'!AD388)</f>
        <v>CT</v>
      </c>
      <c r="AE153" s="114" t="str">
        <f>IF('M3C LEA ORL'!AE388="","",'M3C LEA ORL'!AE388)</f>
        <v>écrit</v>
      </c>
      <c r="AF153" s="115" t="str">
        <f>IF('M3C LEA ORL'!AF388="","",'M3C LEA ORL'!AF388)</f>
        <v>2h00</v>
      </c>
      <c r="AG153" s="76" t="str">
        <f>IF('M3C LEA ORL'!AG388="","",'M3C LEA ORL'!AG388)</f>
        <v>Traduction d’articles de la presse (Le Monde, Libération, Le Point etc) français-anglais.</v>
      </c>
    </row>
    <row r="154" spans="1:239" ht="63.75" customHeight="1" x14ac:dyDescent="0.25">
      <c r="A154" s="187"/>
      <c r="B154" s="187" t="s">
        <v>464</v>
      </c>
      <c r="C154" s="106" t="str">
        <f>IF('M3C LEA ORL'!C389="","",'M3C LEA ORL'!C389)</f>
        <v>Anglais économique et commercial 1</v>
      </c>
      <c r="D154" s="172" t="s">
        <v>465</v>
      </c>
      <c r="E154" s="233" t="str">
        <f>IF('M3C LEA ORL'!E389="","",'M3C LEA ORL'!E389)</f>
        <v>UE TRONC COMMUN</v>
      </c>
      <c r="F154" s="234"/>
      <c r="G154" s="233" t="s">
        <v>97</v>
      </c>
      <c r="H154" s="235"/>
      <c r="I154" s="241">
        <f>IF('M3C LEA ORL'!I389="","",'M3C LEA ORL'!I389)</f>
        <v>3</v>
      </c>
      <c r="J154" s="285" t="str">
        <f>IF('M3C LEA ORL'!J389="","",'M3C LEA ORL'!J389)</f>
        <v>3</v>
      </c>
      <c r="K154" s="241" t="str">
        <f>IF('M3C LEA ORL'!K389="","",'M3C LEA ORL'!K389)</f>
        <v>MICHEL Alice</v>
      </c>
      <c r="L154" s="285" t="str">
        <f>IF('M3C LEA ORL'!L389="","",'M3C LEA ORL'!L389)</f>
        <v>11</v>
      </c>
      <c r="M154" s="117"/>
      <c r="N154" s="83" t="str">
        <f>IF('M3C LEA ORL'!N389="","",'M3C LEA ORL'!N389)</f>
        <v/>
      </c>
      <c r="O154" s="83">
        <f>IF('M3C LEA ORL'!O389="","",'M3C LEA ORL'!O389)</f>
        <v>18</v>
      </c>
      <c r="P154" s="83" t="str">
        <f>IF('M3C LEA ORL'!P389="","",'M3C LEA ORL'!P389)</f>
        <v/>
      </c>
      <c r="Q154" s="237">
        <f>IF('M3C LEA ORL'!Q389="","",'M3C LEA ORL'!Q389)</f>
        <v>1</v>
      </c>
      <c r="R154" s="113" t="str">
        <f>IF('M3C LEA ORL'!R389="","",'M3C LEA ORL'!R389)</f>
        <v>CC</v>
      </c>
      <c r="S154" s="771" t="s">
        <v>32</v>
      </c>
      <c r="T154" s="771" t="s">
        <v>34</v>
      </c>
      <c r="U154" s="782">
        <v>1</v>
      </c>
      <c r="V154" s="766" t="s">
        <v>33</v>
      </c>
      <c r="W154" s="771" t="s">
        <v>1326</v>
      </c>
      <c r="X154" s="770" t="s">
        <v>1327</v>
      </c>
      <c r="Y154" s="237">
        <f>IF('M3C LEA ORL'!Y389="","",'M3C LEA ORL'!Y389)</f>
        <v>1</v>
      </c>
      <c r="Z154" s="113" t="str">
        <f>IF('M3C LEA ORL'!Z389="","",'M3C LEA ORL'!Z389)</f>
        <v>CT</v>
      </c>
      <c r="AA154" s="113" t="str">
        <f>IF('M3C LEA ORL'!AA389="","",'M3C LEA ORL'!AA389)</f>
        <v>écrit</v>
      </c>
      <c r="AB154" s="113" t="str">
        <f>IF('M3C LEA ORL'!AB389="","",'M3C LEA ORL'!AB389)</f>
        <v>1h30</v>
      </c>
      <c r="AC154" s="238">
        <f>IF('M3C LEA ORL'!AC389="","",'M3C LEA ORL'!AC389)</f>
        <v>1</v>
      </c>
      <c r="AD154" s="114" t="str">
        <f>IF('M3C LEA ORL'!AD389="","",'M3C LEA ORL'!AD389)</f>
        <v>CT</v>
      </c>
      <c r="AE154" s="114" t="str">
        <f>IF('M3C LEA ORL'!AE389="","",'M3C LEA ORL'!AE389)</f>
        <v>écrit</v>
      </c>
      <c r="AF154" s="115" t="str">
        <f>IF('M3C LEA ORL'!AF389="","",'M3C LEA ORL'!AF389)</f>
        <v>1h30</v>
      </c>
      <c r="AG154" s="76" t="str">
        <f>IF('M3C LEA ORL'!AG389="","",'M3C LEA ORL'!AG389)</f>
        <v>Comprendre et produire différents types de documents professionnels, lettres et emails, avec un vocabulaire du monde socio-économique riche et précisn, ainsi qu'une grammaire adéquate, sur les thèmes et  notions tels que : business letters related to orders, offers and enquiries, payment and debt collection, claims, complaints and replies to complaints...</v>
      </c>
    </row>
    <row r="155" spans="1:239" ht="19.5" customHeight="1" x14ac:dyDescent="0.25">
      <c r="A155" s="198"/>
      <c r="B155" s="198"/>
      <c r="C155" s="199" t="s">
        <v>466</v>
      </c>
      <c r="D155" s="200"/>
      <c r="E155" s="200"/>
      <c r="F155" s="200"/>
      <c r="G155" s="201"/>
      <c r="H155" s="119"/>
      <c r="I155" s="120"/>
      <c r="J155" s="119"/>
      <c r="K155" s="120"/>
      <c r="L155" s="119"/>
      <c r="M155" s="145"/>
      <c r="N155" s="146"/>
      <c r="O155" s="146"/>
      <c r="P155" s="146"/>
      <c r="Q155" s="164"/>
      <c r="R155" s="147"/>
      <c r="S155" s="147"/>
      <c r="T155" s="147"/>
      <c r="U155" s="216"/>
      <c r="V155" s="53"/>
      <c r="W155" s="53"/>
      <c r="X155" s="239"/>
      <c r="Y155" s="216"/>
      <c r="Z155" s="53"/>
      <c r="AA155" s="53"/>
      <c r="AB155" s="53"/>
      <c r="AC155" s="79"/>
      <c r="AD155" s="53"/>
      <c r="AE155" s="53"/>
      <c r="AF155" s="53"/>
      <c r="AG155" s="54"/>
    </row>
    <row r="156" spans="1:239" ht="45" customHeight="1" x14ac:dyDescent="0.25">
      <c r="A156" s="203"/>
      <c r="B156" s="203" t="s">
        <v>467</v>
      </c>
      <c r="C156" s="204" t="str">
        <f>IF('M3C LEA ORL'!C391="","",'M3C LEA ORL'!C391)</f>
        <v>Civilisation langue A : civilisation britannique S5</v>
      </c>
      <c r="D156" s="172" t="s">
        <v>468</v>
      </c>
      <c r="E156" s="233" t="str">
        <f>IF('M3C LEA ORL'!E391="","",'M3C LEA ORL'!E391)</f>
        <v>UE TRONC COMMUN</v>
      </c>
      <c r="F156" s="300"/>
      <c r="G156" s="301" t="s">
        <v>97</v>
      </c>
      <c r="H156" s="302"/>
      <c r="I156" s="303">
        <f>IF('M3C LEA ORL'!I391="","",'M3C LEA ORL'!I391)</f>
        <v>1</v>
      </c>
      <c r="J156" s="304" t="str">
        <f>IF('M3C LEA ORL'!J391="","",'M3C LEA ORL'!J391)</f>
        <v>1</v>
      </c>
      <c r="K156" s="303" t="str">
        <f>IF('M3C LEA ORL'!K391="","",'M3C LEA ORL'!K391)</f>
        <v>RIVIERE DE FRANCO Karine</v>
      </c>
      <c r="L156" s="304" t="str">
        <f>IF('M3C LEA ORL'!L391="","",'M3C LEA ORL'!L391)</f>
        <v>11</v>
      </c>
      <c r="M156" s="305" t="str">
        <f>IF('M3C LEA ORL'!M391="","",'M3C LEA ORL'!M391)</f>
        <v/>
      </c>
      <c r="N156" s="306">
        <f>IF('M3C LEA ORL'!N391="","",'M3C LEA ORL'!N391)</f>
        <v>12</v>
      </c>
      <c r="O156" s="306">
        <f>IF('M3C LEA ORL'!O391="","",'M3C LEA ORL'!O391)</f>
        <v>12</v>
      </c>
      <c r="P156" s="306" t="str">
        <f>IF('M3C LEA ORL'!P391="","",'M3C LEA ORL'!P391)</f>
        <v/>
      </c>
      <c r="Q156" s="237">
        <f>IF('M3C LEA ORL'!Q391="","",'M3C LEA ORL'!Q391)</f>
        <v>1</v>
      </c>
      <c r="R156" s="249" t="str">
        <f>IF('M3C LEA ORL'!R391="","",'M3C LEA ORL'!R391)</f>
        <v>CC</v>
      </c>
      <c r="S156" s="249" t="str">
        <f>IF('M3C LEA ORL'!S391="","",'M3C LEA ORL'!S391)</f>
        <v>écrit</v>
      </c>
      <c r="T156" s="249" t="str">
        <f>IF('M3C LEA ORL'!T391="","",'M3C LEA ORL'!T391)</f>
        <v>1h00</v>
      </c>
      <c r="U156" s="250">
        <f>IF('M3C LEA ORL'!U391="","",'M3C LEA ORL'!U391)</f>
        <v>1</v>
      </c>
      <c r="V156" s="251" t="str">
        <f>IF('M3C LEA ORL'!V391="","",'M3C LEA ORL'!V391)</f>
        <v>CT</v>
      </c>
      <c r="W156" s="251" t="str">
        <f>IF('M3C LEA ORL'!W391="","",'M3C LEA ORL'!W391)</f>
        <v>écrit</v>
      </c>
      <c r="X156" s="115" t="str">
        <f>IF('M3C LEA ORL'!X391="","",'M3C LEA ORL'!X391)</f>
        <v>2h00</v>
      </c>
      <c r="Y156" s="237">
        <f>IF('M3C LEA ORL'!Y391="","",'M3C LEA ORL'!Y391)</f>
        <v>1</v>
      </c>
      <c r="Z156" s="249" t="str">
        <f>IF('M3C LEA ORL'!Z391="","",'M3C LEA ORL'!Z391)</f>
        <v>CT</v>
      </c>
      <c r="AA156" s="249" t="str">
        <f>IF('M3C LEA ORL'!AA391="","",'M3C LEA ORL'!AA391)</f>
        <v>écrit</v>
      </c>
      <c r="AB156" s="249" t="str">
        <f>IF('M3C LEA ORL'!AB391="","",'M3C LEA ORL'!AB391)</f>
        <v>2h00</v>
      </c>
      <c r="AC156" s="250">
        <f>IF('M3C LEA ORL'!AC391="","",'M3C LEA ORL'!AC391)</f>
        <v>1</v>
      </c>
      <c r="AD156" s="251" t="str">
        <f>IF('M3C LEA ORL'!AD391="","",'M3C LEA ORL'!AD391)</f>
        <v>CT</v>
      </c>
      <c r="AE156" s="251" t="str">
        <f>IF('M3C LEA ORL'!AE391="","",'M3C LEA ORL'!AE391)</f>
        <v xml:space="preserve">écrit </v>
      </c>
      <c r="AF156" s="115" t="str">
        <f>IF('M3C LEA ORL'!AF391="","",'M3C LEA ORL'!AF391)</f>
        <v>2h00</v>
      </c>
      <c r="AG156" s="76" t="str">
        <f>IF('M3C LEA ORL'!AG391="","",'M3C LEA ORL'!AG391)</f>
        <v>La Grande-Bretagne de 1945 à nos jours : aspects politiques, économiques et sociaux (le consensus de l'après-guerre, le Thatchérisme, le New Labour, les politiques économiques, le Welfare state, le système de santé, le système éducatif…).</v>
      </c>
    </row>
    <row r="157" spans="1:239" ht="28.5" customHeight="1" x14ac:dyDescent="0.25">
      <c r="A157" s="124" t="s">
        <v>469</v>
      </c>
      <c r="B157" s="124" t="s">
        <v>470</v>
      </c>
      <c r="C157" s="125" t="s">
        <v>471</v>
      </c>
      <c r="D157" s="126"/>
      <c r="E157" s="126" t="s">
        <v>42</v>
      </c>
      <c r="F157" s="126"/>
      <c r="G157" s="127"/>
      <c r="H157" s="119"/>
      <c r="I157" s="120">
        <f>+I158+I159+I160+I161</f>
        <v>10</v>
      </c>
      <c r="J157" s="120">
        <f>+J158+J159+J160+J161</f>
        <v>10</v>
      </c>
      <c r="K157" s="120"/>
      <c r="L157" s="119"/>
      <c r="M157" s="145"/>
      <c r="N157" s="308"/>
      <c r="O157" s="308"/>
      <c r="P157" s="308"/>
      <c r="Q157" s="164"/>
      <c r="R157" s="147"/>
      <c r="S157" s="147"/>
      <c r="T157" s="147"/>
      <c r="U157" s="216"/>
      <c r="V157" s="53"/>
      <c r="W157" s="53"/>
      <c r="X157" s="239"/>
      <c r="Y157" s="216"/>
      <c r="Z157" s="53"/>
      <c r="AA157" s="53"/>
      <c r="AB157" s="53"/>
      <c r="AC157" s="79"/>
      <c r="AD157" s="53"/>
      <c r="AE157" s="53"/>
      <c r="AF157" s="53"/>
      <c r="AG157" s="54"/>
    </row>
    <row r="158" spans="1:239" ht="45" customHeight="1" x14ac:dyDescent="0.25">
      <c r="A158" s="203"/>
      <c r="B158" s="203" t="s">
        <v>472</v>
      </c>
      <c r="C158" s="276" t="str">
        <f>IF('M3C LEA ORL'!C393="","",'M3C LEA ORL'!C393)</f>
        <v>Comptabilité générale S5</v>
      </c>
      <c r="D158" s="152" t="s">
        <v>473</v>
      </c>
      <c r="E158" s="152" t="str">
        <f>IF('M3C LEA ORL'!E393="","",'M3C LEA ORL'!E393)</f>
        <v>UE TRONC COMMUN</v>
      </c>
      <c r="F158" s="244"/>
      <c r="G158" s="152" t="s">
        <v>97</v>
      </c>
      <c r="H158" s="182"/>
      <c r="I158" s="152">
        <f>IF('M3C LEA ORL'!I393="","",'M3C LEA ORL'!I393)</f>
        <v>3</v>
      </c>
      <c r="J158" s="152">
        <f>IF('M3C LEA ORL'!J393="","",'M3C LEA ORL'!J393)</f>
        <v>3</v>
      </c>
      <c r="K158" s="70" t="str">
        <f>IF('M3C LEA ORL'!K393="","",'M3C LEA ORL'!K393)</f>
        <v>NOEL Isabelle</v>
      </c>
      <c r="L158" s="152" t="str">
        <f>IF('M3C LEA ORL'!L393="","",'M3C LEA ORL'!L393)</f>
        <v>06</v>
      </c>
      <c r="M158" s="246"/>
      <c r="N158" s="55">
        <f>IF('M3C LEA ORL'!N393="","",'M3C LEA ORL'!N393)</f>
        <v>15</v>
      </c>
      <c r="O158" s="55">
        <f>IF('M3C LEA ORL'!O393="","",'M3C LEA ORL'!O393)</f>
        <v>15</v>
      </c>
      <c r="P158" s="55" t="str">
        <f>IF('M3C LEA ORL'!P393="","",'M3C LEA ORL'!P393)</f>
        <v/>
      </c>
      <c r="Q158" s="237" t="str">
        <f>IF('M3C LEA ORL'!Q393="","",'M3C LEA ORL'!Q393)</f>
        <v>50% CC
50% CT</v>
      </c>
      <c r="R158" s="113" t="str">
        <f>IF('M3C LEA ORL'!R393="","",'M3C LEA ORL'!R393)</f>
        <v>mixte</v>
      </c>
      <c r="S158" s="113" t="str">
        <f>IF('M3C LEA ORL'!S393="","",'M3C LEA ORL'!S393)</f>
        <v>écrit</v>
      </c>
      <c r="T158" s="113" t="str">
        <f>IF('M3C LEA ORL'!T393="","",'M3C LEA ORL'!T393)</f>
        <v>CC 1h00
CT 2h00</v>
      </c>
      <c r="U158" s="238">
        <f>IF('M3C LEA ORL'!U393="","",'M3C LEA ORL'!U393)</f>
        <v>1</v>
      </c>
      <c r="V158" s="114" t="str">
        <f>IF('M3C LEA ORL'!V393="","",'M3C LEA ORL'!V393)</f>
        <v>CT</v>
      </c>
      <c r="W158" s="114" t="str">
        <f>IF('M3C LEA ORL'!W393="","",'M3C LEA ORL'!W393)</f>
        <v>écrit</v>
      </c>
      <c r="X158" s="115" t="str">
        <f>IF('M3C LEA ORL'!X393="","",'M3C LEA ORL'!X393)</f>
        <v>2h00</v>
      </c>
      <c r="Y158" s="237">
        <f>IF('M3C LEA ORL'!Y393="","",'M3C LEA ORL'!Y393)</f>
        <v>1</v>
      </c>
      <c r="Z158" s="113" t="str">
        <f>IF('M3C LEA ORL'!Z393="","",'M3C LEA ORL'!Z393)</f>
        <v>CT</v>
      </c>
      <c r="AA158" s="113" t="str">
        <f>IF('M3C LEA ORL'!AA393="","",'M3C LEA ORL'!AA393)</f>
        <v>écrit</v>
      </c>
      <c r="AB158" s="113" t="str">
        <f>IF('M3C LEA ORL'!AB393="","",'M3C LEA ORL'!AB393)</f>
        <v>2h00</v>
      </c>
      <c r="AC158" s="238">
        <f>IF('M3C LEA ORL'!AC393="","",'M3C LEA ORL'!AC393)</f>
        <v>1</v>
      </c>
      <c r="AD158" s="114" t="str">
        <f>IF('M3C LEA ORL'!AD393="","",'M3C LEA ORL'!AD393)</f>
        <v>CT</v>
      </c>
      <c r="AE158" s="114" t="str">
        <f>IF('M3C LEA ORL'!AE393="","",'M3C LEA ORL'!AE393)</f>
        <v>écrit</v>
      </c>
      <c r="AF158" s="115" t="str">
        <f>IF('M3C LEA ORL'!AF393="","",'M3C LEA ORL'!AF393)</f>
        <v>2h00</v>
      </c>
      <c r="AG158" s="76" t="str">
        <f>IF('M3C LEA ORL'!AG393="","",'M3C LEA ORL'!AG393)</f>
        <v>Les principes généraux de la comptabilité générale et l'enregistrement des opérations comptables.
Les opérations courantes : ventes et achat ; charges et produits ; frais accessoires d'achat et de vente ; les charges de personnel.
Les opérations d'inventaires : amortissements ; provisions ; régularisations.</v>
      </c>
    </row>
    <row r="159" spans="1:239" ht="45" customHeight="1" x14ac:dyDescent="0.25">
      <c r="A159" s="187"/>
      <c r="B159" s="187" t="s">
        <v>474</v>
      </c>
      <c r="C159" s="276" t="str">
        <f>IF('M3C LEA ORL'!C394="","",'M3C LEA ORL'!C394)</f>
        <v>Techniques du commerce international (niveau 1) S5</v>
      </c>
      <c r="D159" s="152" t="s">
        <v>475</v>
      </c>
      <c r="E159" s="152" t="str">
        <f>IF('M3C LEA ORL'!E394="","",'M3C LEA ORL'!E394)</f>
        <v>UE TRONC COMMUN</v>
      </c>
      <c r="F159" s="244"/>
      <c r="G159" s="152" t="s">
        <v>97</v>
      </c>
      <c r="H159" s="182"/>
      <c r="I159" s="152">
        <f>IF('M3C LEA ORL'!I394="","",'M3C LEA ORL'!I394)</f>
        <v>3</v>
      </c>
      <c r="J159" s="152">
        <f>IF('M3C LEA ORL'!J394="","",'M3C LEA ORL'!J394)</f>
        <v>3</v>
      </c>
      <c r="K159" s="70" t="str">
        <f>IF('M3C LEA ORL'!K394="","",'M3C LEA ORL'!K394)</f>
        <v>NOEL Isabelle</v>
      </c>
      <c r="L159" s="152" t="str">
        <f>IF('M3C LEA ORL'!L394="","",'M3C LEA ORL'!L394)</f>
        <v>06</v>
      </c>
      <c r="M159" s="246"/>
      <c r="N159" s="93" t="str">
        <f>IF('M3C LEA ORL'!N394="","",'M3C LEA ORL'!N394)</f>
        <v/>
      </c>
      <c r="O159" s="93">
        <f>IF('M3C LEA ORL'!O394="","",'M3C LEA ORL'!O394)</f>
        <v>24</v>
      </c>
      <c r="P159" s="93" t="str">
        <f>IF('M3C LEA ORL'!P394="","",'M3C LEA ORL'!P394)</f>
        <v/>
      </c>
      <c r="Q159" s="237">
        <f>IF('M3C LEA ORL'!Q394="","",'M3C LEA ORL'!Q394)</f>
        <v>1</v>
      </c>
      <c r="R159" s="113" t="str">
        <f>IF('M3C LEA ORL'!R394="","",'M3C LEA ORL'!R394)</f>
        <v>CC</v>
      </c>
      <c r="S159" s="113" t="str">
        <f>IF('M3C LEA ORL'!S394="","",'M3C LEA ORL'!S394)</f>
        <v>écrit</v>
      </c>
      <c r="T159" s="113" t="str">
        <f>IF('M3C LEA ORL'!T394="","",'M3C LEA ORL'!T394)</f>
        <v>2 x 1h00</v>
      </c>
      <c r="U159" s="238">
        <f>IF('M3C LEA ORL'!U394="","",'M3C LEA ORL'!U394)</f>
        <v>1</v>
      </c>
      <c r="V159" s="114" t="str">
        <f>IF('M3C LEA ORL'!V394="","",'M3C LEA ORL'!V394)</f>
        <v>CT</v>
      </c>
      <c r="W159" s="114" t="str">
        <f>IF('M3C LEA ORL'!W394="","",'M3C LEA ORL'!W394)</f>
        <v>écrit</v>
      </c>
      <c r="X159" s="115" t="str">
        <f>IF('M3C LEA ORL'!X394="","",'M3C LEA ORL'!X394)</f>
        <v>2h00</v>
      </c>
      <c r="Y159" s="237">
        <f>IF('M3C LEA ORL'!Y394="","",'M3C LEA ORL'!Y394)</f>
        <v>1</v>
      </c>
      <c r="Z159" s="113" t="str">
        <f>IF('M3C LEA ORL'!Z394="","",'M3C LEA ORL'!Z394)</f>
        <v>CT</v>
      </c>
      <c r="AA159" s="113" t="str">
        <f>IF('M3C LEA ORL'!AA394="","",'M3C LEA ORL'!AA394)</f>
        <v>écrit</v>
      </c>
      <c r="AB159" s="113" t="str">
        <f>IF('M3C LEA ORL'!AB394="","",'M3C LEA ORL'!AB394)</f>
        <v>2h00</v>
      </c>
      <c r="AC159" s="238">
        <f>IF('M3C LEA ORL'!AC394="","",'M3C LEA ORL'!AC394)</f>
        <v>1</v>
      </c>
      <c r="AD159" s="114" t="str">
        <f>IF('M3C LEA ORL'!AD394="","",'M3C LEA ORL'!AD394)</f>
        <v>CT</v>
      </c>
      <c r="AE159" s="114" t="str">
        <f>IF('M3C LEA ORL'!AE394="","",'M3C LEA ORL'!AE394)</f>
        <v>écrit</v>
      </c>
      <c r="AF159" s="115" t="str">
        <f>IF('M3C LEA ORL'!AF394="","",'M3C LEA ORL'!AF394)</f>
        <v>2h00</v>
      </c>
      <c r="AG159" s="76" t="str">
        <f>IF('M3C LEA ORL'!AG394="","",'M3C LEA ORL'!AG394)</f>
        <v>Etudes des principaux concepts nécessaires à une bonne maîtrise des pratiques du commerce international :
- Incoterms
- Logistique et supply chain
- Moyens de paiement
- Gestion documentaire</v>
      </c>
    </row>
    <row r="160" spans="1:239" ht="45" customHeight="1" x14ac:dyDescent="0.25">
      <c r="A160" s="309"/>
      <c r="B160" s="309" t="s">
        <v>476</v>
      </c>
      <c r="C160" s="310" t="str">
        <f>IF('M3C LEA ORL'!C395="","",'M3C LEA ORL'!C395)</f>
        <v>Rédaction de documents universitaires - S5 LEA (salle informatique - gpe 25 étudiants)</v>
      </c>
      <c r="D160" s="270"/>
      <c r="E160" s="270" t="str">
        <f>IF('M3C LEA ORL'!E395="","",'M3C LEA ORL'!E395)</f>
        <v>UE TRONC COMMUN</v>
      </c>
      <c r="F160" s="244"/>
      <c r="G160" s="152" t="s">
        <v>97</v>
      </c>
      <c r="H160" s="182"/>
      <c r="I160" s="152">
        <f>IF('M3C LEA ORL'!I395="","",'M3C LEA ORL'!I395)</f>
        <v>2</v>
      </c>
      <c r="J160" s="152">
        <f>IF('M3C LEA ORL'!J395="","",'M3C LEA ORL'!J395)</f>
        <v>2</v>
      </c>
      <c r="K160" s="70" t="str">
        <f>IF('M3C LEA ORL'!K395="","",'M3C LEA ORL'!K395)</f>
        <v>TESSON-MARTEAU Sonia</v>
      </c>
      <c r="L160" s="152" t="str">
        <f>IF('M3C LEA ORL'!L395="","",'M3C LEA ORL'!L395)</f>
        <v>09</v>
      </c>
      <c r="M160" s="246"/>
      <c r="N160" s="93" t="str">
        <f>IF('M3C LEA ORL'!N395="","",'M3C LEA ORL'!N395)</f>
        <v xml:space="preserve"> </v>
      </c>
      <c r="O160" s="93" t="str">
        <f>IF('M3C LEA ORL'!O395="","",'M3C LEA ORL'!O395)</f>
        <v>18 HTD dont 3h accompagnement collectif</v>
      </c>
      <c r="P160" s="93" t="str">
        <f>IF('M3C LEA ORL'!P395="","",'M3C LEA ORL'!P395)</f>
        <v/>
      </c>
      <c r="Q160" s="237">
        <f>IF('M3C LEA ORL'!Q395="","",'M3C LEA ORL'!Q395)</f>
        <v>1</v>
      </c>
      <c r="R160" s="113" t="str">
        <f>IF('M3C LEA ORL'!R395="","",'M3C LEA ORL'!R395)</f>
        <v>CC</v>
      </c>
      <c r="S160" s="113" t="str">
        <f>IF('M3C LEA ORL'!S395="","",'M3C LEA ORL'!S395)</f>
        <v>écrit</v>
      </c>
      <c r="T160" s="113" t="str">
        <f>IF('M3C LEA ORL'!T395="","",'M3C LEA ORL'!T395)</f>
        <v/>
      </c>
      <c r="U160" s="238">
        <f>IF('M3C LEA ORL'!U395="","",'M3C LEA ORL'!U395)</f>
        <v>1</v>
      </c>
      <c r="V160" s="114" t="str">
        <f>IF('M3C LEA ORL'!V395="","",'M3C LEA ORL'!V395)</f>
        <v>CT</v>
      </c>
      <c r="W160" s="114" t="str">
        <f>IF('M3C LEA ORL'!W395="","",'M3C LEA ORL'!W395)</f>
        <v>rapport</v>
      </c>
      <c r="X160" s="115" t="str">
        <f>IF('M3C LEA ORL'!X395="","",'M3C LEA ORL'!X395)</f>
        <v/>
      </c>
      <c r="Y160" s="237">
        <f>IF('M3C LEA ORL'!Y395="","",'M3C LEA ORL'!Y395)</f>
        <v>1</v>
      </c>
      <c r="Z160" s="249" t="str">
        <f>IF('M3C LEA ORL'!Z395="","",'M3C LEA ORL'!Z395)</f>
        <v>CT</v>
      </c>
      <c r="AA160" s="249" t="str">
        <f>IF('M3C LEA ORL'!AA395="","",'M3C LEA ORL'!AA395)</f>
        <v/>
      </c>
      <c r="AB160" s="249" t="str">
        <f>IF('M3C LEA ORL'!AB395="","",'M3C LEA ORL'!AB395)</f>
        <v>rapport</v>
      </c>
      <c r="AC160" s="250">
        <f>IF('M3C LEA ORL'!AC395="","",'M3C LEA ORL'!AC395)</f>
        <v>1</v>
      </c>
      <c r="AD160" s="251" t="str">
        <f>IF('M3C LEA ORL'!AD395="","",'M3C LEA ORL'!AD395)</f>
        <v>CT</v>
      </c>
      <c r="AE160" s="251" t="str">
        <f>IF('M3C LEA ORL'!AE395="","",'M3C LEA ORL'!AE395)</f>
        <v>rapport</v>
      </c>
      <c r="AF160" s="115" t="str">
        <f>IF('M3C LEA ORL'!AF395="","",'M3C LEA ORL'!AF395)</f>
        <v/>
      </c>
      <c r="AG160" s="76" t="str">
        <f>IF('M3C LEA ORL'!AG395="","",'M3C LEA ORL'!AG395)</f>
        <v>A partir de l'expérience vécue dans le cadre du cours sur les projets de communication, l'étudiant travaille les différentes étapes essentielles du rapport d'expérience de façon à se préparer à la rédaction de son rapport de stage de fin d'année.</v>
      </c>
    </row>
    <row r="161" spans="1:239" ht="56.25" customHeight="1" x14ac:dyDescent="0.25">
      <c r="A161" s="203"/>
      <c r="B161" s="203" t="s">
        <v>477</v>
      </c>
      <c r="C161" s="77" t="str">
        <f>IF('M3C LEA ORL'!C396="","",'M3C LEA ORL'!C396)</f>
        <v>Gestion de projet S5 LEA (CM non présentiel)</v>
      </c>
      <c r="D161" s="311" t="s">
        <v>478</v>
      </c>
      <c r="E161" s="70" t="str">
        <f>IF('M3C LEA ORL'!E396="","",'M3C LEA ORL'!E396)</f>
        <v>UE TRONC COMMUN</v>
      </c>
      <c r="F161" s="312"/>
      <c r="G161" s="152" t="s">
        <v>97</v>
      </c>
      <c r="H161" s="153"/>
      <c r="I161" s="152">
        <f>IF('M3C LEA ORL'!I396="","",'M3C LEA ORL'!I396)</f>
        <v>2</v>
      </c>
      <c r="J161" s="152">
        <f>IF('M3C LEA ORL'!J396="","",'M3C LEA ORL'!J396)</f>
        <v>2</v>
      </c>
      <c r="K161" s="70" t="str">
        <f>IF('M3C LEA ORL'!K396="","",'M3C LEA ORL'!K396)</f>
        <v xml:space="preserve">ROBERT Christine (resp UE et contact étudiants)
TESSON-MARTEAU Sonia (coordinatrice)
</v>
      </c>
      <c r="L161" s="246">
        <f>IF('M3C LEA ORL'!L396="","",'M3C LEA ORL'!L396)</f>
        <v>71</v>
      </c>
      <c r="M161" s="313"/>
      <c r="N161" s="82">
        <f>IF('M3C LEA ORL'!N396="","",'M3C LEA ORL'!N396)</f>
        <v>6</v>
      </c>
      <c r="O161" s="82">
        <f>IF('M3C LEA ORL'!O396="","",'M3C LEA ORL'!O396)</f>
        <v>18</v>
      </c>
      <c r="P161" s="82" t="str">
        <f>IF('M3C LEA ORL'!P396="","",'M3C LEA ORL'!P396)</f>
        <v/>
      </c>
      <c r="Q161" s="237">
        <f>IF('M3C LEA ORL'!Q396="","",'M3C LEA ORL'!Q396)</f>
        <v>1</v>
      </c>
      <c r="R161" s="249" t="str">
        <f>IF('M3C LEA ORL'!R396="","",'M3C LEA ORL'!R396)</f>
        <v>CT</v>
      </c>
      <c r="S161" s="249" t="str">
        <f>IF('M3C LEA ORL'!S396="","",'M3C LEA ORL'!S396)</f>
        <v>projet</v>
      </c>
      <c r="T161" s="249" t="str">
        <f>IF('M3C LEA ORL'!T396="","",'M3C LEA ORL'!T396)</f>
        <v>projet + soutenance</v>
      </c>
      <c r="U161" s="797" t="str">
        <f>IF('M3C LEA ORL'!U396="","",'M3C LEA ORL'!U396)</f>
        <v>Session unique - statut RSE impossible</v>
      </c>
      <c r="V161" s="798" t="e">
        <f>IF(#REF!="","",#REF!)</f>
        <v>#REF!</v>
      </c>
      <c r="W161" s="798" t="e">
        <f>IF(#REF!="","",#REF!)</f>
        <v>#REF!</v>
      </c>
      <c r="X161" s="798" t="e">
        <f>IF(#REF!="","",#REF!)</f>
        <v>#REF!</v>
      </c>
      <c r="Y161" s="798" t="e">
        <f>IF(#REF!="","",#REF!)</f>
        <v>#REF!</v>
      </c>
      <c r="Z161" s="798" t="e">
        <f>IF(#REF!="","",#REF!)</f>
        <v>#REF!</v>
      </c>
      <c r="AA161" s="798" t="e">
        <f>IF(#REF!="","",#REF!)</f>
        <v>#REF!</v>
      </c>
      <c r="AB161" s="798" t="e">
        <f>IF(#REF!="","",#REF!)</f>
        <v>#REF!</v>
      </c>
      <c r="AC161" s="798" t="e">
        <f>IF(#REF!="","",#REF!)</f>
        <v>#REF!</v>
      </c>
      <c r="AD161" s="798" t="e">
        <f>IF(#REF!="","",#REF!)</f>
        <v>#REF!</v>
      </c>
      <c r="AE161" s="798" t="e">
        <f>IF(#REF!="","",#REF!)</f>
        <v>#REF!</v>
      </c>
      <c r="AF161" s="799" t="e">
        <f>IF(#REF!="","",#REF!)</f>
        <v>#REF!</v>
      </c>
      <c r="AG161" s="76" t="str">
        <f>IF('M3C LEA ORL'!AG396="","",'M3C LEA ORL'!AG396)</f>
        <v>L'étudiant est amené dans ce cours à percevoir et à savoir tenir compte des enjeux propres à la gestion d'un projet de communication. Le cours présente pour cela des aspects théoriques, et demande une application concrète de ces connaissances dans un projet défini au début du semestre.</v>
      </c>
    </row>
    <row r="162" spans="1:239" ht="21" customHeight="1" x14ac:dyDescent="0.25">
      <c r="A162" s="133"/>
      <c r="B162" s="134"/>
      <c r="C162" s="69" t="s">
        <v>220</v>
      </c>
      <c r="D162" s="135"/>
      <c r="E162" s="121"/>
      <c r="F162" s="136"/>
      <c r="G162" s="137"/>
      <c r="H162" s="138"/>
      <c r="I162" s="136">
        <f>+I165+I170</f>
        <v>7</v>
      </c>
      <c r="J162" s="136">
        <f>+J165+J170</f>
        <v>7</v>
      </c>
      <c r="K162" s="136"/>
      <c r="L162" s="136"/>
      <c r="M162" s="139"/>
      <c r="N162" s="140"/>
      <c r="O162" s="140"/>
      <c r="P162" s="140"/>
      <c r="Q162" s="168"/>
      <c r="R162" s="169"/>
      <c r="S162" s="169"/>
      <c r="T162" s="169"/>
      <c r="U162" s="170"/>
      <c r="V162" s="169"/>
      <c r="W162" s="169"/>
      <c r="X162" s="169"/>
      <c r="Y162" s="168"/>
      <c r="Z162" s="169"/>
      <c r="AA162" s="169"/>
      <c r="AB162" s="169"/>
      <c r="AC162" s="170"/>
      <c r="AD162" s="169"/>
      <c r="AE162" s="169"/>
      <c r="AF162" s="169"/>
      <c r="AG162" s="212"/>
    </row>
    <row r="163" spans="1:239" s="2" customFormat="1" ht="32.25" customHeight="1" x14ac:dyDescent="0.3">
      <c r="A163" s="314" t="s">
        <v>479</v>
      </c>
      <c r="B163" s="214" t="s">
        <v>480</v>
      </c>
      <c r="C163" s="315" t="s">
        <v>481</v>
      </c>
      <c r="D163" s="316"/>
      <c r="E163" s="214"/>
      <c r="F163" s="214"/>
      <c r="G163" s="317"/>
      <c r="H163" s="214"/>
      <c r="I163" s="214"/>
      <c r="J163" s="214"/>
      <c r="K163" s="214"/>
      <c r="L163" s="214"/>
      <c r="M163" s="275"/>
      <c r="N163" s="318"/>
      <c r="O163" s="318"/>
      <c r="P163" s="318"/>
      <c r="Q163" s="213"/>
      <c r="R163" s="214"/>
      <c r="S163" s="214"/>
      <c r="T163" s="214"/>
      <c r="U163" s="214"/>
      <c r="V163" s="214"/>
      <c r="W163" s="214"/>
      <c r="X163" s="275"/>
      <c r="Y163" s="213"/>
      <c r="Z163" s="214"/>
      <c r="AA163" s="214"/>
      <c r="AB163" s="214"/>
      <c r="AC163" s="214"/>
      <c r="AD163" s="214"/>
      <c r="AE163" s="214"/>
      <c r="AF163" s="214"/>
      <c r="AG163" s="215"/>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row>
    <row r="164" spans="1:239" s="2" customFormat="1" ht="32.25" customHeight="1" x14ac:dyDescent="0.3">
      <c r="A164" s="314" t="s">
        <v>482</v>
      </c>
      <c r="B164" s="214" t="s">
        <v>483</v>
      </c>
      <c r="C164" s="315" t="s">
        <v>484</v>
      </c>
      <c r="D164" s="316" t="s">
        <v>485</v>
      </c>
      <c r="E164" s="214" t="s">
        <v>25</v>
      </c>
      <c r="F164" s="214"/>
      <c r="G164" s="317"/>
      <c r="H164" s="214"/>
      <c r="I164" s="214">
        <f>+I$151+I165+I170+6</f>
        <v>30</v>
      </c>
      <c r="J164" s="214">
        <f>+J$151+J165+J170+6</f>
        <v>30</v>
      </c>
      <c r="K164" s="214"/>
      <c r="L164" s="214"/>
      <c r="M164" s="275"/>
      <c r="N164" s="318"/>
      <c r="O164" s="318"/>
      <c r="P164" s="318"/>
      <c r="Q164" s="213"/>
      <c r="R164" s="214"/>
      <c r="S164" s="214"/>
      <c r="T164" s="214"/>
      <c r="U164" s="214"/>
      <c r="V164" s="214"/>
      <c r="W164" s="214"/>
      <c r="X164" s="275"/>
      <c r="Y164" s="213"/>
      <c r="Z164" s="214"/>
      <c r="AA164" s="214"/>
      <c r="AB164" s="214"/>
      <c r="AC164" s="214"/>
      <c r="AD164" s="214"/>
      <c r="AE164" s="214"/>
      <c r="AF164" s="214"/>
      <c r="AG164" s="215"/>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row>
    <row r="165" spans="1:239" ht="28.5" customHeight="1" x14ac:dyDescent="0.25">
      <c r="A165" s="198" t="s">
        <v>486</v>
      </c>
      <c r="B165" s="198" t="s">
        <v>487</v>
      </c>
      <c r="C165" s="199" t="s">
        <v>488</v>
      </c>
      <c r="D165" s="200"/>
      <c r="E165" s="200"/>
      <c r="F165" s="200"/>
      <c r="G165" s="201"/>
      <c r="H165" s="119"/>
      <c r="I165" s="120">
        <f>+I166+I167+I168</f>
        <v>6</v>
      </c>
      <c r="J165" s="120">
        <f>+J166+J167+J168</f>
        <v>6</v>
      </c>
      <c r="K165" s="120"/>
      <c r="L165" s="119"/>
      <c r="M165" s="145"/>
      <c r="N165" s="146"/>
      <c r="O165" s="147"/>
      <c r="P165" s="147"/>
      <c r="Q165" s="164"/>
      <c r="R165" s="147"/>
      <c r="S165" s="147"/>
      <c r="T165" s="147"/>
      <c r="U165" s="216"/>
      <c r="V165" s="122"/>
      <c r="W165" s="122"/>
      <c r="X165" s="239"/>
      <c r="Y165" s="216"/>
      <c r="Z165" s="122"/>
      <c r="AA165" s="122"/>
      <c r="AB165" s="122"/>
      <c r="AC165" s="149"/>
      <c r="AD165" s="122"/>
      <c r="AE165" s="122"/>
      <c r="AF165" s="122"/>
      <c r="AG165" s="123"/>
    </row>
    <row r="166" spans="1:239" ht="49.5" customHeight="1" x14ac:dyDescent="0.25">
      <c r="A166" s="187"/>
      <c r="B166" s="187" t="s">
        <v>489</v>
      </c>
      <c r="C166" s="276" t="str">
        <f>IF('M3C LEA ORL'!C408="","",'M3C LEA ORL'!C408)</f>
        <v>Thème Espagnol S5 LEA</v>
      </c>
      <c r="D166" s="152" t="s">
        <v>490</v>
      </c>
      <c r="E166" s="152" t="str">
        <f>IF('M3C LEA ORL'!E408="","",'M3C LEA ORL'!E408)</f>
        <v>CHOIX TRONC COMMUN</v>
      </c>
      <c r="F166" s="153"/>
      <c r="G166" s="183" t="s">
        <v>97</v>
      </c>
      <c r="H166" s="182"/>
      <c r="I166" s="152">
        <f>IF('M3C LEA ORL'!I408="","",'M3C LEA ORL'!I408)</f>
        <v>2</v>
      </c>
      <c r="J166" s="319" t="str">
        <f>IF('M3C LEA ORL'!J408="","",'M3C LEA ORL'!J408)</f>
        <v>2</v>
      </c>
      <c r="K166" s="70" t="str">
        <f>IF('M3C LEA ORL'!K408="","",'M3C LEA ORL'!K408)</f>
        <v>BACCON Annie</v>
      </c>
      <c r="L166" s="319" t="str">
        <f>IF('M3C LEA ORL'!L408="","",'M3C LEA ORL'!L408)</f>
        <v>14</v>
      </c>
      <c r="M166" s="236"/>
      <c r="N166" s="100" t="str">
        <f>IF('M3C LEA ORL'!N408="","",'M3C LEA ORL'!N408)</f>
        <v/>
      </c>
      <c r="O166" s="100">
        <f>IF('M3C LEA ORL'!O408="","",'M3C LEA ORL'!O408)</f>
        <v>12</v>
      </c>
      <c r="P166" s="100" t="str">
        <f>IF('M3C LEA ORL'!P408="","",'M3C LEA ORL'!P408)</f>
        <v/>
      </c>
      <c r="Q166" s="237">
        <f>IF('M3C LEA ORL'!Q408="","",'M3C LEA ORL'!Q408)</f>
        <v>1</v>
      </c>
      <c r="R166" s="113" t="str">
        <f>IF('M3C LEA ORL'!R408="","",'M3C LEA ORL'!R408)</f>
        <v>CC</v>
      </c>
      <c r="S166" s="113" t="str">
        <f>IF('M3C LEA ORL'!S408="","",'M3C LEA ORL'!S408)</f>
        <v>écrit et oral</v>
      </c>
      <c r="T166" s="113" t="str">
        <f>IF('M3C LEA ORL'!T408="","",'M3C LEA ORL'!T408)</f>
        <v/>
      </c>
      <c r="U166" s="238">
        <f>IF('M3C LEA ORL'!U408="","",'M3C LEA ORL'!U408)</f>
        <v>1</v>
      </c>
      <c r="V166" s="114" t="str">
        <f>IF('M3C LEA ORL'!V408="","",'M3C LEA ORL'!V408)</f>
        <v>CT</v>
      </c>
      <c r="W166" s="114" t="str">
        <f>IF('M3C LEA ORL'!W408="","",'M3C LEA ORL'!W408)</f>
        <v>écrit</v>
      </c>
      <c r="X166" s="115" t="str">
        <f>IF('M3C LEA ORL'!X408="","",'M3C LEA ORL'!X408)</f>
        <v>1h15</v>
      </c>
      <c r="Y166" s="237">
        <f>IF('M3C LEA ORL'!Y408="","",'M3C LEA ORL'!Y408)</f>
        <v>1</v>
      </c>
      <c r="Z166" s="113" t="str">
        <f>IF('M3C LEA ORL'!Z408="","",'M3C LEA ORL'!Z408)</f>
        <v>CT</v>
      </c>
      <c r="AA166" s="113" t="str">
        <f>IF('M3C LEA ORL'!AA408="","",'M3C LEA ORL'!AA408)</f>
        <v>écrit</v>
      </c>
      <c r="AB166" s="113" t="str">
        <f>IF('M3C LEA ORL'!AB408="","",'M3C LEA ORL'!AB408)</f>
        <v>1h15</v>
      </c>
      <c r="AC166" s="238">
        <f>IF('M3C LEA ORL'!AC408="","",'M3C LEA ORL'!AC408)</f>
        <v>1</v>
      </c>
      <c r="AD166" s="114" t="str">
        <f>IF('M3C LEA ORL'!AD408="","",'M3C LEA ORL'!AD408)</f>
        <v>CT</v>
      </c>
      <c r="AE166" s="114" t="str">
        <f>IF('M3C LEA ORL'!AE408="","",'M3C LEA ORL'!AE408)</f>
        <v>écrit</v>
      </c>
      <c r="AF166" s="115" t="str">
        <f>IF('M3C LEA ORL'!AF408="","",'M3C LEA ORL'!AF408)</f>
        <v>1h15</v>
      </c>
      <c r="AG166" s="76" t="str">
        <f>IF('M3C LEA ORL'!AG408="","",'M3C LEA ORL'!AG408)</f>
        <v>Traduction du français vers l’espagnol de textes journalistiques.</v>
      </c>
    </row>
    <row r="167" spans="1:239" ht="49.5" customHeight="1" x14ac:dyDescent="0.25">
      <c r="A167" s="187"/>
      <c r="B167" s="187" t="s">
        <v>491</v>
      </c>
      <c r="C167" s="276" t="str">
        <f>IF('M3C LEA ORL'!C409="","",'M3C LEA ORL'!C409)</f>
        <v>Version Espagnol S5 LEA</v>
      </c>
      <c r="D167" s="152" t="s">
        <v>492</v>
      </c>
      <c r="E167" s="152" t="str">
        <f>IF('M3C LEA ORL'!E409="","",'M3C LEA ORL'!E409)</f>
        <v>CHOIX TRONC COMMUN</v>
      </c>
      <c r="F167" s="153"/>
      <c r="G167" s="183" t="s">
        <v>97</v>
      </c>
      <c r="H167" s="182"/>
      <c r="I167" s="152">
        <f>IF('M3C LEA ORL'!I409="","",'M3C LEA ORL'!I409)</f>
        <v>2</v>
      </c>
      <c r="J167" s="319" t="str">
        <f>IF('M3C LEA ORL'!J409="","",'M3C LEA ORL'!J409)</f>
        <v>2</v>
      </c>
      <c r="K167" s="70" t="str">
        <f>IF('M3C LEA ORL'!K409="","",'M3C LEA ORL'!K409)</f>
        <v>FOURNIE-CHABOCHE Sylvie</v>
      </c>
      <c r="L167" s="319" t="str">
        <f>IF('M3C LEA ORL'!L409="","",'M3C LEA ORL'!L409)</f>
        <v>14</v>
      </c>
      <c r="M167" s="236"/>
      <c r="N167" s="100" t="str">
        <f>IF('M3C LEA ORL'!N409="","",'M3C LEA ORL'!N409)</f>
        <v/>
      </c>
      <c r="O167" s="100">
        <f>IF('M3C LEA ORL'!O409="","",'M3C LEA ORL'!O409)</f>
        <v>12</v>
      </c>
      <c r="P167" s="100" t="str">
        <f>IF('M3C LEA ORL'!P409="","",'M3C LEA ORL'!P409)</f>
        <v/>
      </c>
      <c r="Q167" s="237">
        <f>IF('M3C LEA ORL'!Q409="","",'M3C LEA ORL'!Q409)</f>
        <v>1</v>
      </c>
      <c r="R167" s="113" t="str">
        <f>IF('M3C LEA ORL'!R409="","",'M3C LEA ORL'!R409)</f>
        <v>CC</v>
      </c>
      <c r="S167" s="113" t="str">
        <f>IF('M3C LEA ORL'!S409="","",'M3C LEA ORL'!S409)</f>
        <v>écrit et oral</v>
      </c>
      <c r="T167" s="113" t="str">
        <f>IF('M3C LEA ORL'!T409="","",'M3C LEA ORL'!T409)</f>
        <v/>
      </c>
      <c r="U167" s="238">
        <f>IF('M3C LEA ORL'!U409="","",'M3C LEA ORL'!U409)</f>
        <v>1</v>
      </c>
      <c r="V167" s="114" t="str">
        <f>IF('M3C LEA ORL'!V409="","",'M3C LEA ORL'!V409)</f>
        <v>CT</v>
      </c>
      <c r="W167" s="114" t="str">
        <f>IF('M3C LEA ORL'!W409="","",'M3C LEA ORL'!W409)</f>
        <v>écrit</v>
      </c>
      <c r="X167" s="115" t="str">
        <f>IF('M3C LEA ORL'!X409="","",'M3C LEA ORL'!X409)</f>
        <v>1h15</v>
      </c>
      <c r="Y167" s="237">
        <f>IF('M3C LEA ORL'!Y409="","",'M3C LEA ORL'!Y409)</f>
        <v>1</v>
      </c>
      <c r="Z167" s="113" t="str">
        <f>IF('M3C LEA ORL'!Z409="","",'M3C LEA ORL'!Z409)</f>
        <v>CT</v>
      </c>
      <c r="AA167" s="113" t="str">
        <f>IF('M3C LEA ORL'!AA409="","",'M3C LEA ORL'!AA409)</f>
        <v>écrit</v>
      </c>
      <c r="AB167" s="113" t="str">
        <f>IF('M3C LEA ORL'!AB409="","",'M3C LEA ORL'!AB409)</f>
        <v>1h15</v>
      </c>
      <c r="AC167" s="238">
        <f>IF('M3C LEA ORL'!AC409="","",'M3C LEA ORL'!AC409)</f>
        <v>1</v>
      </c>
      <c r="AD167" s="114" t="str">
        <f>IF('M3C LEA ORL'!AD409="","",'M3C LEA ORL'!AD409)</f>
        <v>CT</v>
      </c>
      <c r="AE167" s="114" t="str">
        <f>IF('M3C LEA ORL'!AE409="","",'M3C LEA ORL'!AE409)</f>
        <v>écrit</v>
      </c>
      <c r="AF167" s="115" t="str">
        <f>IF('M3C LEA ORL'!AF409="","",'M3C LEA ORL'!AF409)</f>
        <v>1h15</v>
      </c>
      <c r="AG167" s="76" t="str">
        <f>IF('M3C LEA ORL'!AG409="","",'M3C LEA ORL'!AG409)</f>
        <v>Entraînement à la traduction de l'espagnol vers le français de textes écrits dans une langue actuelle courante (textes journalistiques, publicités,etc.) ou spécialisée (correspondance commerciale).</v>
      </c>
    </row>
    <row r="168" spans="1:239" ht="49.5" customHeight="1" x14ac:dyDescent="0.25">
      <c r="A168" s="187"/>
      <c r="B168" s="187" t="s">
        <v>493</v>
      </c>
      <c r="C168" s="276" t="str">
        <f>IF('M3C LEA ORL'!C410="","",'M3C LEA ORL'!C410)</f>
        <v>Espagnol économique et commercial 1-  S5 LEA</v>
      </c>
      <c r="D168" s="152" t="s">
        <v>494</v>
      </c>
      <c r="E168" s="152" t="str">
        <f>IF('M3C LEA ORL'!E410="","",'M3C LEA ORL'!E410)</f>
        <v>CHOIX TRONC COMMUN</v>
      </c>
      <c r="F168" s="153"/>
      <c r="G168" s="183" t="s">
        <v>97</v>
      </c>
      <c r="H168" s="182"/>
      <c r="I168" s="152">
        <f>IF('M3C LEA ORL'!I410="","",'M3C LEA ORL'!I410)</f>
        <v>2</v>
      </c>
      <c r="J168" s="319" t="str">
        <f>IF('M3C LEA ORL'!J410="","",'M3C LEA ORL'!J410)</f>
        <v>2</v>
      </c>
      <c r="K168" s="70" t="str">
        <f>IF('M3C LEA ORL'!K410="","",'M3C LEA ORL'!K410)</f>
        <v>DECOBERT Claire</v>
      </c>
      <c r="L168" s="319" t="str">
        <f>IF('M3C LEA ORL'!L410="","",'M3C LEA ORL'!L410)</f>
        <v>14</v>
      </c>
      <c r="M168" s="236"/>
      <c r="N168" s="100" t="str">
        <f>IF('M3C LEA ORL'!N410="","",'M3C LEA ORL'!N410)</f>
        <v/>
      </c>
      <c r="O168" s="100">
        <f>IF('M3C LEA ORL'!O410="","",'M3C LEA ORL'!O410)</f>
        <v>18</v>
      </c>
      <c r="P168" s="100" t="str">
        <f>IF('M3C LEA ORL'!P410="","",'M3C LEA ORL'!P410)</f>
        <v/>
      </c>
      <c r="Q168" s="237">
        <f>IF('M3C LEA ORL'!Q410="","",'M3C LEA ORL'!Q410)</f>
        <v>1</v>
      </c>
      <c r="R168" s="113" t="str">
        <f>IF('M3C LEA ORL'!R410="","",'M3C LEA ORL'!R410)</f>
        <v>CC</v>
      </c>
      <c r="S168" s="113" t="str">
        <f>IF('M3C LEA ORL'!S410="","",'M3C LEA ORL'!S410)</f>
        <v>écrit et oral</v>
      </c>
      <c r="T168" s="113" t="str">
        <f>IF('M3C LEA ORL'!T410="","",'M3C LEA ORL'!T410)</f>
        <v>1h30</v>
      </c>
      <c r="U168" s="238">
        <f>IF('M3C LEA ORL'!U410="","",'M3C LEA ORL'!U410)</f>
        <v>1</v>
      </c>
      <c r="V168" s="114" t="str">
        <f>IF('M3C LEA ORL'!V410="","",'M3C LEA ORL'!V410)</f>
        <v>CT</v>
      </c>
      <c r="W168" s="114" t="str">
        <f>IF('M3C LEA ORL'!W410="","",'M3C LEA ORL'!W410)</f>
        <v>oral</v>
      </c>
      <c r="X168" s="115" t="str">
        <f>IF('M3C LEA ORL'!X410="","",'M3C LEA ORL'!X410)</f>
        <v>10 min</v>
      </c>
      <c r="Y168" s="237">
        <f>IF('M3C LEA ORL'!Y410="","",'M3C LEA ORL'!Y410)</f>
        <v>1</v>
      </c>
      <c r="Z168" s="113" t="str">
        <f>IF('M3C LEA ORL'!Z410="","",'M3C LEA ORL'!Z410)</f>
        <v>CT</v>
      </c>
      <c r="AA168" s="113" t="str">
        <f>IF('M3C LEA ORL'!AA410="","",'M3C LEA ORL'!AA410)</f>
        <v>oral</v>
      </c>
      <c r="AB168" s="113" t="str">
        <f>IF('M3C LEA ORL'!AB410="","",'M3C LEA ORL'!AB410)</f>
        <v>10 min</v>
      </c>
      <c r="AC168" s="238">
        <f>IF('M3C LEA ORL'!AC410="","",'M3C LEA ORL'!AC410)</f>
        <v>1</v>
      </c>
      <c r="AD168" s="114" t="str">
        <f>IF('M3C LEA ORL'!AD410="","",'M3C LEA ORL'!AD410)</f>
        <v>CT</v>
      </c>
      <c r="AE168" s="114" t="str">
        <f>IF('M3C LEA ORL'!AE410="","",'M3C LEA ORL'!AE410)</f>
        <v>oral</v>
      </c>
      <c r="AF168" s="115" t="str">
        <f>IF('M3C LEA ORL'!AF410="","",'M3C LEA ORL'!AF410)</f>
        <v>10 min</v>
      </c>
      <c r="AG168" s="76" t="str">
        <f>IF('M3C LEA ORL'!AG410="","",'M3C LEA ORL'!AG410)</f>
        <v>A partir d'articles de revues spécialisées, de reportages audio et vidéo, ce cours se propose de familiariser les étudiants avec la langue de l'entreprise et de présenter les secteurs d'activités de l'économie espagnole et de l'économie latino-américaine. Rédactions de lettres commerciales, CV, comptes-rendus, résumés, etc.</v>
      </c>
    </row>
    <row r="169" spans="1:239" ht="19.5" customHeight="1" x14ac:dyDescent="0.25">
      <c r="A169" s="198"/>
      <c r="B169" s="198"/>
      <c r="C169" s="199" t="s">
        <v>107</v>
      </c>
      <c r="D169" s="200"/>
      <c r="E169" s="200"/>
      <c r="F169" s="200"/>
      <c r="G169" s="201"/>
      <c r="H169" s="119"/>
      <c r="I169" s="120"/>
      <c r="J169" s="119"/>
      <c r="K169" s="120"/>
      <c r="L169" s="119"/>
      <c r="M169" s="145"/>
      <c r="N169" s="146"/>
      <c r="O169" s="146"/>
      <c r="P169" s="146"/>
      <c r="Q169" s="164"/>
      <c r="R169" s="147"/>
      <c r="S169" s="147"/>
      <c r="T169" s="147"/>
      <c r="U169" s="216"/>
      <c r="V169" s="122"/>
      <c r="W169" s="122"/>
      <c r="X169" s="239"/>
      <c r="Y169" s="216"/>
      <c r="Z169" s="122"/>
      <c r="AA169" s="122"/>
      <c r="AB169" s="122"/>
      <c r="AC169" s="149"/>
      <c r="AD169" s="122"/>
      <c r="AE169" s="122"/>
      <c r="AF169" s="122"/>
      <c r="AG169" s="123"/>
    </row>
    <row r="170" spans="1:239" ht="38.25" customHeight="1" x14ac:dyDescent="0.25">
      <c r="A170" s="187"/>
      <c r="B170" s="187" t="s">
        <v>495</v>
      </c>
      <c r="C170" s="320" t="str">
        <f>IF('M3C LEA ORL'!C412="","",'M3C LEA ORL'!C412)</f>
        <v>Civilisation langue B : civilisation espagnole S5</v>
      </c>
      <c r="D170" s="321" t="s">
        <v>496</v>
      </c>
      <c r="E170" s="233" t="str">
        <f>IF('M3C LEA ORL'!E412="","",'M3C LEA ORL'!E412)</f>
        <v>CHOIX TRONC COMMUN</v>
      </c>
      <c r="F170" s="322"/>
      <c r="G170" s="323" t="s">
        <v>97</v>
      </c>
      <c r="H170" s="324"/>
      <c r="I170" s="301">
        <f>IF('M3C LEA ORL'!I412="","",'M3C LEA ORL'!I412)</f>
        <v>1</v>
      </c>
      <c r="J170" s="304" t="str">
        <f>IF('M3C LEA ORL'!J412="","",'M3C LEA ORL'!J412)</f>
        <v>1</v>
      </c>
      <c r="K170" s="108" t="str">
        <f>IF('M3C LEA ORL'!K412="","",'M3C LEA ORL'!K412)</f>
        <v>DECOBERT Claire</v>
      </c>
      <c r="L170" s="304" t="str">
        <f>IF('M3C LEA ORL'!L412="","",'M3C LEA ORL'!L412)</f>
        <v>14</v>
      </c>
      <c r="M170" s="325"/>
      <c r="N170" s="326">
        <f>IF('M3C LEA ORL'!N412="","",'M3C LEA ORL'!N412)</f>
        <v>12</v>
      </c>
      <c r="O170" s="326">
        <f>IF('M3C LEA ORL'!O412="","",'M3C LEA ORL'!O412)</f>
        <v>12</v>
      </c>
      <c r="P170" s="326" t="str">
        <f>IF('M3C LEA ORL'!P412="","",'M3C LEA ORL'!P412)</f>
        <v/>
      </c>
      <c r="Q170" s="237">
        <f>IF('M3C LEA ORL'!Q412="","",'M3C LEA ORL'!Q412)</f>
        <v>1</v>
      </c>
      <c r="R170" s="113" t="str">
        <f>IF('M3C LEA ORL'!R412="","",'M3C LEA ORL'!R412)</f>
        <v>CC</v>
      </c>
      <c r="S170" s="113" t="str">
        <f>IF('M3C LEA ORL'!S412="","",'M3C LEA ORL'!S412)</f>
        <v>écrit et oral</v>
      </c>
      <c r="T170" s="113" t="str">
        <f>IF('M3C LEA ORL'!T412="","",'M3C LEA ORL'!T412)</f>
        <v>1h30</v>
      </c>
      <c r="U170" s="238">
        <f>IF('M3C LEA ORL'!U412="","",'M3C LEA ORL'!U412)</f>
        <v>1</v>
      </c>
      <c r="V170" s="114" t="str">
        <f>IF('M3C LEA ORL'!V412="","",'M3C LEA ORL'!V412)</f>
        <v>CT</v>
      </c>
      <c r="W170" s="114" t="str">
        <f>IF('M3C LEA ORL'!W412="","",'M3C LEA ORL'!W412)</f>
        <v>oral</v>
      </c>
      <c r="X170" s="115" t="str">
        <f>IF('M3C LEA ORL'!X412="","",'M3C LEA ORL'!X412)</f>
        <v>10 min</v>
      </c>
      <c r="Y170" s="237">
        <f>IF('M3C LEA ORL'!Y412="","",'M3C LEA ORL'!Y412)</f>
        <v>1</v>
      </c>
      <c r="Z170" s="113" t="str">
        <f>IF('M3C LEA ORL'!Z412="","",'M3C LEA ORL'!Z412)</f>
        <v>CT</v>
      </c>
      <c r="AA170" s="113" t="str">
        <f>IF('M3C LEA ORL'!AA412="","",'M3C LEA ORL'!AA412)</f>
        <v>oral</v>
      </c>
      <c r="AB170" s="113" t="str">
        <f>IF('M3C LEA ORL'!AB412="","",'M3C LEA ORL'!AB412)</f>
        <v>10 min</v>
      </c>
      <c r="AC170" s="238">
        <f>IF('M3C LEA ORL'!AC412="","",'M3C LEA ORL'!AC412)</f>
        <v>1</v>
      </c>
      <c r="AD170" s="114" t="str">
        <f>IF('M3C LEA ORL'!AD412="","",'M3C LEA ORL'!AD412)</f>
        <v>CT</v>
      </c>
      <c r="AE170" s="114" t="str">
        <f>IF('M3C LEA ORL'!AE412="","",'M3C LEA ORL'!AE412)</f>
        <v>oral</v>
      </c>
      <c r="AF170" s="115" t="str">
        <f>IF('M3C LEA ORL'!AF412="","",'M3C LEA ORL'!AF412)</f>
        <v>10 min</v>
      </c>
      <c r="AG170" s="76" t="str">
        <f>IF('M3C LEA ORL'!AG412="","",'M3C LEA ORL'!AG412)</f>
        <v>L'Espagne de la Transition à nos jours (aspects politiques, économiques et sociaux). Approfondir la méthode de rédaction d'une réponse à une question de synthèse. Faire le lien entre les données économiques, politiques et sociales espagnoles, européennes et mondiales.</v>
      </c>
    </row>
    <row r="171" spans="1:239" s="2" customFormat="1" ht="27.75" customHeight="1" x14ac:dyDescent="0.3">
      <c r="A171" s="314" t="s">
        <v>497</v>
      </c>
      <c r="B171" s="214" t="s">
        <v>498</v>
      </c>
      <c r="C171" s="315" t="s">
        <v>499</v>
      </c>
      <c r="D171" s="316"/>
      <c r="E171" s="214"/>
      <c r="F171" s="214"/>
      <c r="G171" s="317"/>
      <c r="H171" s="214"/>
      <c r="I171" s="214"/>
      <c r="J171" s="214"/>
      <c r="K171" s="214"/>
      <c r="L171" s="214"/>
      <c r="M171" s="275"/>
      <c r="N171" s="318"/>
      <c r="O171" s="318"/>
      <c r="P171" s="318"/>
      <c r="Q171" s="213"/>
      <c r="R171" s="214"/>
      <c r="S171" s="214"/>
      <c r="T171" s="214"/>
      <c r="U171" s="214"/>
      <c r="V171" s="214"/>
      <c r="W171" s="214"/>
      <c r="X171" s="275"/>
      <c r="Y171" s="213"/>
      <c r="Z171" s="214"/>
      <c r="AA171" s="214"/>
      <c r="AB171" s="214"/>
      <c r="AC171" s="214"/>
      <c r="AD171" s="214"/>
      <c r="AE171" s="214"/>
      <c r="AF171" s="214"/>
      <c r="AG171" s="215"/>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row>
    <row r="172" spans="1:239" s="2" customFormat="1" ht="27.75" customHeight="1" x14ac:dyDescent="0.3">
      <c r="A172" s="314" t="s">
        <v>500</v>
      </c>
      <c r="B172" s="214" t="s">
        <v>501</v>
      </c>
      <c r="C172" s="315" t="s">
        <v>502</v>
      </c>
      <c r="D172" s="316" t="s">
        <v>503</v>
      </c>
      <c r="E172" s="214" t="s">
        <v>25</v>
      </c>
      <c r="F172" s="214"/>
      <c r="G172" s="317"/>
      <c r="H172" s="214"/>
      <c r="I172" s="214">
        <f>+I$151+I173+I179+6</f>
        <v>30</v>
      </c>
      <c r="J172" s="214">
        <f>+J$151+J173+J179+6</f>
        <v>30</v>
      </c>
      <c r="K172" s="214"/>
      <c r="L172" s="214"/>
      <c r="M172" s="275"/>
      <c r="N172" s="318"/>
      <c r="O172" s="318"/>
      <c r="P172" s="318"/>
      <c r="Q172" s="213"/>
      <c r="R172" s="214"/>
      <c r="S172" s="214"/>
      <c r="T172" s="214"/>
      <c r="U172" s="214"/>
      <c r="V172" s="214"/>
      <c r="W172" s="214"/>
      <c r="X172" s="275"/>
      <c r="Y172" s="213"/>
      <c r="Z172" s="214"/>
      <c r="AA172" s="214"/>
      <c r="AB172" s="214"/>
      <c r="AC172" s="214"/>
      <c r="AD172" s="214"/>
      <c r="AE172" s="214"/>
      <c r="AF172" s="214"/>
      <c r="AG172" s="215"/>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row>
    <row r="173" spans="1:239" ht="19.5" customHeight="1" x14ac:dyDescent="0.25">
      <c r="A173" s="198" t="s">
        <v>504</v>
      </c>
      <c r="B173" s="198" t="s">
        <v>505</v>
      </c>
      <c r="C173" s="199" t="s">
        <v>506</v>
      </c>
      <c r="D173" s="200"/>
      <c r="E173" s="200"/>
      <c r="F173" s="200"/>
      <c r="G173" s="201"/>
      <c r="H173" s="119"/>
      <c r="I173" s="120">
        <f>+I174+I175+I176+I177</f>
        <v>6</v>
      </c>
      <c r="J173" s="120">
        <f>+J174+J175+J176+J177</f>
        <v>6</v>
      </c>
      <c r="K173" s="120"/>
      <c r="L173" s="119"/>
      <c r="M173" s="145"/>
      <c r="N173" s="146"/>
      <c r="O173" s="147"/>
      <c r="P173" s="147"/>
      <c r="Q173" s="164"/>
      <c r="R173" s="147"/>
      <c r="S173" s="147"/>
      <c r="T173" s="147"/>
      <c r="U173" s="216"/>
      <c r="V173" s="122"/>
      <c r="W173" s="122"/>
      <c r="X173" s="239"/>
      <c r="Y173" s="216"/>
      <c r="Z173" s="122"/>
      <c r="AA173" s="122"/>
      <c r="AB173" s="122"/>
      <c r="AC173" s="149"/>
      <c r="AD173" s="122"/>
      <c r="AE173" s="122"/>
      <c r="AF173" s="122"/>
      <c r="AG173" s="123"/>
    </row>
    <row r="174" spans="1:239" ht="48" customHeight="1" x14ac:dyDescent="0.25">
      <c r="A174" s="194"/>
      <c r="B174" s="328" t="s">
        <v>507</v>
      </c>
      <c r="C174" s="77" t="s">
        <v>508</v>
      </c>
      <c r="D174" s="70" t="s">
        <v>509</v>
      </c>
      <c r="E174" s="70" t="s">
        <v>52</v>
      </c>
      <c r="F174" s="329"/>
      <c r="G174" s="152" t="s">
        <v>97</v>
      </c>
      <c r="H174" s="222"/>
      <c r="I174" s="70">
        <v>2</v>
      </c>
      <c r="J174" s="319">
        <f>IF(+'M3C LEA ORL'!J425="","",+'M3C LEA ORL'!J425)</f>
        <v>2</v>
      </c>
      <c r="K174" s="70" t="str">
        <f>IF(+'M3C LEA ORL'!K425="","",+'M3C LEA ORL'!K425)</f>
        <v>LUO Xiaoliang</v>
      </c>
      <c r="L174" s="90">
        <f>IF(+'M3C LEA ORL'!L425="","",+'M3C LEA ORL'!L425)</f>
        <v>15</v>
      </c>
      <c r="M174" s="245" t="str">
        <f>IF(+'M3C LEA ORL'!M425="","",+'M3C LEA ORL'!M425)</f>
        <v/>
      </c>
      <c r="N174" s="93" t="str">
        <f>IF(+'M3C LEA ORL'!N425="","",+'M3C LEA ORL'!N425)</f>
        <v/>
      </c>
      <c r="O174" s="93">
        <f>IF(+'M3C LEA ORL'!O425="","",+'M3C LEA ORL'!O425)</f>
        <v>12</v>
      </c>
      <c r="P174" s="93" t="str">
        <f>IF(+'M3C LEA ORL'!P425="","",+'M3C LEA ORL'!P425)</f>
        <v/>
      </c>
      <c r="Q174" s="237">
        <f>IF(+'M3C LEA ORL'!Q425="","",+'M3C LEA ORL'!Q425)</f>
        <v>1</v>
      </c>
      <c r="R174" s="113" t="str">
        <f>IF(+'M3C LEA ORL'!R425="","",+'M3C LEA ORL'!R425)</f>
        <v>CC</v>
      </c>
      <c r="S174" s="113" t="str">
        <f>IF(+'M3C LEA ORL'!S425="","",+'M3C LEA ORL'!S425)</f>
        <v>écrit</v>
      </c>
      <c r="T174" s="113" t="str">
        <f>IF(+'M3C LEA ORL'!T425="","",+'M3C LEA ORL'!T425)</f>
        <v>1h00</v>
      </c>
      <c r="U174" s="238">
        <f>IF(+'M3C LEA ORL'!U425="","",+'M3C LEA ORL'!U425)</f>
        <v>1</v>
      </c>
      <c r="V174" s="114" t="str">
        <f>IF(+'M3C LEA ORL'!V425="","",+'M3C LEA ORL'!V425)</f>
        <v>CT</v>
      </c>
      <c r="W174" s="114" t="str">
        <f>IF(+'M3C LEA ORL'!W425="","",+'M3C LEA ORL'!W425)</f>
        <v>écrit</v>
      </c>
      <c r="X174" s="115" t="str">
        <f>IF(+'M3C LEA ORL'!X425="","",+'M3C LEA ORL'!X425)</f>
        <v>1h00</v>
      </c>
      <c r="Y174" s="237">
        <f>IF(+'M3C LEA ORL'!Y425="","",+'M3C LEA ORL'!Y425)</f>
        <v>1</v>
      </c>
      <c r="Z174" s="113" t="str">
        <f>IF(+'M3C LEA ORL'!Z425="","",+'M3C LEA ORL'!Z425)</f>
        <v>CT</v>
      </c>
      <c r="AA174" s="113" t="str">
        <f>IF(+'M3C LEA ORL'!AA425="","",+'M3C LEA ORL'!AA425)</f>
        <v>écrit</v>
      </c>
      <c r="AB174" s="113" t="str">
        <f>IF(+'M3C LEA ORL'!AB425="","",+'M3C LEA ORL'!AB425)</f>
        <v>1h00</v>
      </c>
      <c r="AC174" s="238">
        <f>IF(+'M3C LEA ORL'!AC425="","",+'M3C LEA ORL'!AC425)</f>
        <v>1</v>
      </c>
      <c r="AD174" s="114" t="str">
        <f>IF(+'M3C LEA ORL'!AD425="","",+'M3C LEA ORL'!AD425)</f>
        <v>CT</v>
      </c>
      <c r="AE174" s="114" t="str">
        <f>IF(+'M3C LEA ORL'!AE425="","",+'M3C LEA ORL'!AE425)</f>
        <v>écrit</v>
      </c>
      <c r="AF174" s="115" t="str">
        <f>IF(+'M3C LEA ORL'!AF425="","",+'M3C LEA ORL'!AF425)</f>
        <v>1h00</v>
      </c>
      <c r="AG174" s="76" t="str">
        <f>IF(+'M3C LEA ORL'!AG425="","",+'M3C LEA ORL'!AG425)</f>
        <v xml:space="preserve">Rédaction de textes courts avec des structures grammaticales simples. </v>
      </c>
    </row>
    <row r="175" spans="1:239" ht="48" customHeight="1" x14ac:dyDescent="0.25">
      <c r="A175" s="194"/>
      <c r="B175" s="328" t="s">
        <v>510</v>
      </c>
      <c r="C175" s="77" t="s">
        <v>511</v>
      </c>
      <c r="D175" s="70" t="s">
        <v>512</v>
      </c>
      <c r="E175" s="70" t="s">
        <v>52</v>
      </c>
      <c r="F175" s="329"/>
      <c r="G175" s="152" t="s">
        <v>97</v>
      </c>
      <c r="H175" s="222"/>
      <c r="I175" s="70">
        <v>2</v>
      </c>
      <c r="J175" s="319">
        <f>IF(+'M3C LEA ORL'!J426="","",+'M3C LEA ORL'!J426)</f>
        <v>2</v>
      </c>
      <c r="K175" s="70" t="str">
        <f>IF(+'M3C LEA ORL'!K426="","",+'M3C LEA ORL'!K426)</f>
        <v>LUO Xiaoliang</v>
      </c>
      <c r="L175" s="90">
        <f>IF(+'M3C LEA ORL'!L426="","",+'M3C LEA ORL'!L426)</f>
        <v>15</v>
      </c>
      <c r="M175" s="245" t="str">
        <f>IF(+'M3C LEA ORL'!M426="","",+'M3C LEA ORL'!M426)</f>
        <v/>
      </c>
      <c r="N175" s="93" t="str">
        <f>IF(+'M3C LEA ORL'!N426="","",+'M3C LEA ORL'!N426)</f>
        <v/>
      </c>
      <c r="O175" s="93">
        <f>IF(+'M3C LEA ORL'!O426="","",+'M3C LEA ORL'!O426)</f>
        <v>18</v>
      </c>
      <c r="P175" s="93" t="str">
        <f>IF(+'M3C LEA ORL'!P426="","",+'M3C LEA ORL'!P426)</f>
        <v/>
      </c>
      <c r="Q175" s="237">
        <f>IF(+'M3C LEA ORL'!Q426="","",+'M3C LEA ORL'!Q426)</f>
        <v>1</v>
      </c>
      <c r="R175" s="113" t="str">
        <f>IF(+'M3C LEA ORL'!R426="","",+'M3C LEA ORL'!R426)</f>
        <v>CC</v>
      </c>
      <c r="S175" s="113" t="str">
        <f>IF(+'M3C LEA ORL'!S426="","",+'M3C LEA ORL'!S426)</f>
        <v>écrit</v>
      </c>
      <c r="T175" s="113" t="str">
        <f>IF(+'M3C LEA ORL'!T426="","",+'M3C LEA ORL'!T426)</f>
        <v>1h30</v>
      </c>
      <c r="U175" s="238">
        <f>IF(+'M3C LEA ORL'!U426="","",+'M3C LEA ORL'!U426)</f>
        <v>1</v>
      </c>
      <c r="V175" s="114" t="str">
        <f>IF(+'M3C LEA ORL'!V426="","",+'M3C LEA ORL'!V426)</f>
        <v>CT</v>
      </c>
      <c r="W175" s="114" t="str">
        <f>IF(+'M3C LEA ORL'!W426="","",+'M3C LEA ORL'!W426)</f>
        <v>écrit</v>
      </c>
      <c r="X175" s="115" t="str">
        <f>IF(+'M3C LEA ORL'!X426="","",+'M3C LEA ORL'!X426)</f>
        <v>1h30</v>
      </c>
      <c r="Y175" s="237">
        <f>IF(+'M3C LEA ORL'!Y426="","",+'M3C LEA ORL'!Y426)</f>
        <v>1</v>
      </c>
      <c r="Z175" s="113" t="str">
        <f>IF(+'M3C LEA ORL'!Z426="","",+'M3C LEA ORL'!Z426)</f>
        <v>CT</v>
      </c>
      <c r="AA175" s="113" t="str">
        <f>IF(+'M3C LEA ORL'!AA426="","",+'M3C LEA ORL'!AA426)</f>
        <v>écrit</v>
      </c>
      <c r="AB175" s="113" t="str">
        <f>IF(+'M3C LEA ORL'!AB426="","",+'M3C LEA ORL'!AB426)</f>
        <v>1h30</v>
      </c>
      <c r="AC175" s="238">
        <f>IF(+'M3C LEA ORL'!AC426="","",+'M3C LEA ORL'!AC426)</f>
        <v>1</v>
      </c>
      <c r="AD175" s="114" t="str">
        <f>IF(+'M3C LEA ORL'!AD426="","",+'M3C LEA ORL'!AD426)</f>
        <v>CT</v>
      </c>
      <c r="AE175" s="114" t="str">
        <f>IF(+'M3C LEA ORL'!AE426="","",+'M3C LEA ORL'!AE426)</f>
        <v>écrit</v>
      </c>
      <c r="AF175" s="115" t="str">
        <f>IF(+'M3C LEA ORL'!AF426="","",+'M3C LEA ORL'!AF426)</f>
        <v>1h30</v>
      </c>
      <c r="AG175" s="76" t="str">
        <f>IF(+'M3C LEA ORL'!AG426="","",+'M3C LEA ORL'!AG426)</f>
        <v xml:space="preserve">Analyse de textes en chinois et leur traduction en français. </v>
      </c>
    </row>
    <row r="176" spans="1:239" ht="48" customHeight="1" x14ac:dyDescent="0.25">
      <c r="A176" s="194"/>
      <c r="B176" s="328" t="s">
        <v>513</v>
      </c>
      <c r="C176" s="77" t="s">
        <v>514</v>
      </c>
      <c r="D176" s="70" t="s">
        <v>515</v>
      </c>
      <c r="E176" s="70" t="s">
        <v>52</v>
      </c>
      <c r="F176" s="329"/>
      <c r="G176" s="152" t="s">
        <v>97</v>
      </c>
      <c r="H176" s="222"/>
      <c r="I176" s="70">
        <v>1</v>
      </c>
      <c r="J176" s="319">
        <f>IF(+'M3C LEA ORL'!J427="","",+'M3C LEA ORL'!J427)</f>
        <v>1</v>
      </c>
      <c r="K176" s="70" t="str">
        <f>IF(+'M3C LEA ORL'!K427="","",+'M3C LEA ORL'!K427)</f>
        <v>LUO Xiaoliang</v>
      </c>
      <c r="L176" s="90">
        <f>IF(+'M3C LEA ORL'!L427="","",+'M3C LEA ORL'!L427)</f>
        <v>15</v>
      </c>
      <c r="M176" s="245" t="str">
        <f>IF(+'M3C LEA ORL'!M427="","",+'M3C LEA ORL'!M427)</f>
        <v/>
      </c>
      <c r="N176" s="93" t="str">
        <f>IF(+'M3C LEA ORL'!N427="","",+'M3C LEA ORL'!N427)</f>
        <v/>
      </c>
      <c r="O176" s="93">
        <f>IF(+'M3C LEA ORL'!O427="","",+'M3C LEA ORL'!O427)</f>
        <v>18</v>
      </c>
      <c r="P176" s="93" t="str">
        <f>IF(+'M3C LEA ORL'!P427="","",+'M3C LEA ORL'!P427)</f>
        <v/>
      </c>
      <c r="Q176" s="237">
        <f>IF(+'M3C LEA ORL'!Q427="","",+'M3C LEA ORL'!Q427)</f>
        <v>1</v>
      </c>
      <c r="R176" s="113" t="str">
        <f>IF(+'M3C LEA ORL'!R427="","",+'M3C LEA ORL'!R427)</f>
        <v>CC</v>
      </c>
      <c r="S176" s="113" t="str">
        <f>IF(+'M3C LEA ORL'!S427="","",+'M3C LEA ORL'!S427)</f>
        <v>écrit</v>
      </c>
      <c r="T176" s="113" t="str">
        <f>IF(+'M3C LEA ORL'!T427="","",+'M3C LEA ORL'!T427)</f>
        <v>1h30</v>
      </c>
      <c r="U176" s="238">
        <f>IF(+'M3C LEA ORL'!U427="","",+'M3C LEA ORL'!U427)</f>
        <v>1</v>
      </c>
      <c r="V176" s="114" t="str">
        <f>IF(+'M3C LEA ORL'!V427="","",+'M3C LEA ORL'!V427)</f>
        <v>CT</v>
      </c>
      <c r="W176" s="114" t="str">
        <f>IF(+'M3C LEA ORL'!W427="","",+'M3C LEA ORL'!W427)</f>
        <v>écrit</v>
      </c>
      <c r="X176" s="115" t="str">
        <f>IF(+'M3C LEA ORL'!X427="","",+'M3C LEA ORL'!X427)</f>
        <v>1h00</v>
      </c>
      <c r="Y176" s="237">
        <f>IF(+'M3C LEA ORL'!Y427="","",+'M3C LEA ORL'!Y427)</f>
        <v>1</v>
      </c>
      <c r="Z176" s="113" t="str">
        <f>IF(+'M3C LEA ORL'!Z427="","",+'M3C LEA ORL'!Z427)</f>
        <v>CT</v>
      </c>
      <c r="AA176" s="113" t="str">
        <f>IF(+'M3C LEA ORL'!AA427="","",+'M3C LEA ORL'!AA427)</f>
        <v>écrit</v>
      </c>
      <c r="AB176" s="113" t="str">
        <f>IF(+'M3C LEA ORL'!AB427="","",+'M3C LEA ORL'!AB427)</f>
        <v>1h00</v>
      </c>
      <c r="AC176" s="238">
        <f>IF(+'M3C LEA ORL'!AC427="","",+'M3C LEA ORL'!AC427)</f>
        <v>1</v>
      </c>
      <c r="AD176" s="114" t="str">
        <f>IF(+'M3C LEA ORL'!AD427="","",+'M3C LEA ORL'!AD427)</f>
        <v>CT</v>
      </c>
      <c r="AE176" s="114" t="str">
        <f>IF(+'M3C LEA ORL'!AE427="","",+'M3C LEA ORL'!AE427)</f>
        <v>écrit</v>
      </c>
      <c r="AF176" s="115" t="str">
        <f>IF(+'M3C LEA ORL'!AF427="","",+'M3C LEA ORL'!AF427)</f>
        <v>1h00</v>
      </c>
      <c r="AG176" s="76" t="str">
        <f>IF(+'M3C LEA ORL'!AG427="","",+'M3C LEA ORL'!AG427)</f>
        <v>Apprentissage de la grammaire et des exercices d’application.</v>
      </c>
    </row>
    <row r="177" spans="1:239" ht="48" customHeight="1" x14ac:dyDescent="0.25">
      <c r="A177" s="194"/>
      <c r="B177" s="328" t="s">
        <v>516</v>
      </c>
      <c r="C177" s="77" t="s">
        <v>517</v>
      </c>
      <c r="D177" s="70" t="s">
        <v>518</v>
      </c>
      <c r="E177" s="70" t="s">
        <v>52</v>
      </c>
      <c r="F177" s="329"/>
      <c r="G177" s="152" t="s">
        <v>97</v>
      </c>
      <c r="H177" s="222"/>
      <c r="I177" s="70">
        <v>1</v>
      </c>
      <c r="J177" s="319">
        <f>IF(+'M3C LEA ORL'!J428="","",+'M3C LEA ORL'!J428)</f>
        <v>1</v>
      </c>
      <c r="K177" s="70" t="str">
        <f>IF(+'M3C LEA ORL'!K428="","",+'M3C LEA ORL'!K428)</f>
        <v>LUO Xiaoliang</v>
      </c>
      <c r="L177" s="90">
        <f>IF(+'M3C LEA ORL'!L428="","",+'M3C LEA ORL'!L428)</f>
        <v>15</v>
      </c>
      <c r="M177" s="245" t="str">
        <f>IF(+'M3C LEA ORL'!M428="","",+'M3C LEA ORL'!M428)</f>
        <v/>
      </c>
      <c r="N177" s="93" t="str">
        <f>IF(+'M3C LEA ORL'!N428="","",+'M3C LEA ORL'!N428)</f>
        <v/>
      </c>
      <c r="O177" s="93">
        <f>IF(+'M3C LEA ORL'!O428="","",+'M3C LEA ORL'!O428)</f>
        <v>18</v>
      </c>
      <c r="P177" s="93" t="str">
        <f>IF(+'M3C LEA ORL'!P428="","",+'M3C LEA ORL'!P428)</f>
        <v/>
      </c>
      <c r="Q177" s="237">
        <f>IF(+'M3C LEA ORL'!Q428="","",+'M3C LEA ORL'!Q428)</f>
        <v>1</v>
      </c>
      <c r="R177" s="113" t="str">
        <f>IF(+'M3C LEA ORL'!R428="","",+'M3C LEA ORL'!R428)</f>
        <v>CT</v>
      </c>
      <c r="S177" s="113" t="str">
        <f>IF(+'M3C LEA ORL'!S428="","",+'M3C LEA ORL'!S428)</f>
        <v>oral</v>
      </c>
      <c r="T177" s="113" t="str">
        <f>IF(+'M3C LEA ORL'!T428="","",+'M3C LEA ORL'!T428)</f>
        <v>10 min</v>
      </c>
      <c r="U177" s="238">
        <f>IF(+'M3C LEA ORL'!U428="","",+'M3C LEA ORL'!U428)</f>
        <v>1</v>
      </c>
      <c r="V177" s="114" t="str">
        <f>IF(+'M3C LEA ORL'!V428="","",+'M3C LEA ORL'!V428)</f>
        <v>CT</v>
      </c>
      <c r="W177" s="114" t="str">
        <f>IF(+'M3C LEA ORL'!W428="","",+'M3C LEA ORL'!W428)</f>
        <v>oral</v>
      </c>
      <c r="X177" s="115" t="str">
        <f>IF(+'M3C LEA ORL'!X428="","",+'M3C LEA ORL'!X428)</f>
        <v>10 min</v>
      </c>
      <c r="Y177" s="237">
        <f>IF(+'M3C LEA ORL'!Y428="","",+'M3C LEA ORL'!Y428)</f>
        <v>1</v>
      </c>
      <c r="Z177" s="113" t="str">
        <f>IF(+'M3C LEA ORL'!Z428="","",+'M3C LEA ORL'!Z428)</f>
        <v>CT</v>
      </c>
      <c r="AA177" s="113" t="str">
        <f>IF(+'M3C LEA ORL'!AA428="","",+'M3C LEA ORL'!AA428)</f>
        <v>oral</v>
      </c>
      <c r="AB177" s="113" t="str">
        <f>IF(+'M3C LEA ORL'!AB428="","",+'M3C LEA ORL'!AB428)</f>
        <v>10 min</v>
      </c>
      <c r="AC177" s="238">
        <f>IF(+'M3C LEA ORL'!AC428="","",+'M3C LEA ORL'!AC428)</f>
        <v>1</v>
      </c>
      <c r="AD177" s="114" t="str">
        <f>IF(+'M3C LEA ORL'!AD428="","",+'M3C LEA ORL'!AD428)</f>
        <v>CT</v>
      </c>
      <c r="AE177" s="114" t="str">
        <f>IF(+'M3C LEA ORL'!AE428="","",+'M3C LEA ORL'!AE428)</f>
        <v>oral</v>
      </c>
      <c r="AF177" s="115" t="str">
        <f>IF(+'M3C LEA ORL'!AF428="","",+'M3C LEA ORL'!AF428)</f>
        <v>10 min</v>
      </c>
      <c r="AG177" s="76" t="str">
        <f>IF(+'M3C LEA ORL'!AG428="","",+'M3C LEA ORL'!AG428)</f>
        <v>Compréhension orale à partir d'enregistrements pédagogiques et mise en situation de conversations en chinois.</v>
      </c>
    </row>
    <row r="178" spans="1:239" ht="19.5" customHeight="1" x14ac:dyDescent="0.25">
      <c r="A178" s="198"/>
      <c r="B178" s="198"/>
      <c r="C178" s="199" t="s">
        <v>107</v>
      </c>
      <c r="D178" s="200"/>
      <c r="E178" s="200"/>
      <c r="F178" s="200"/>
      <c r="G178" s="201"/>
      <c r="H178" s="119"/>
      <c r="I178" s="120"/>
      <c r="J178" s="119"/>
      <c r="K178" s="120"/>
      <c r="L178" s="119"/>
      <c r="M178" s="145"/>
      <c r="N178" s="146"/>
      <c r="O178" s="146"/>
      <c r="P178" s="146"/>
      <c r="Q178" s="164"/>
      <c r="R178" s="147"/>
      <c r="S178" s="147"/>
      <c r="T178" s="147"/>
      <c r="U178" s="216"/>
      <c r="V178" s="122"/>
      <c r="W178" s="122"/>
      <c r="X178" s="239"/>
      <c r="Y178" s="216"/>
      <c r="Z178" s="122"/>
      <c r="AA178" s="122"/>
      <c r="AB178" s="122"/>
      <c r="AC178" s="149"/>
      <c r="AD178" s="122"/>
      <c r="AE178" s="122"/>
      <c r="AF178" s="122"/>
      <c r="AG178" s="123"/>
    </row>
    <row r="179" spans="1:239" ht="48" customHeight="1" x14ac:dyDescent="0.25">
      <c r="A179" s="298"/>
      <c r="B179" s="330" t="s">
        <v>519</v>
      </c>
      <c r="C179" s="331" t="s">
        <v>520</v>
      </c>
      <c r="D179" s="87" t="s">
        <v>521</v>
      </c>
      <c r="E179" s="87" t="s">
        <v>52</v>
      </c>
      <c r="F179" s="299"/>
      <c r="G179" s="233" t="s">
        <v>97</v>
      </c>
      <c r="H179" s="225"/>
      <c r="I179" s="87">
        <v>1</v>
      </c>
      <c r="J179" s="285" t="str">
        <f>IF(+'M3C LEA ORL'!J430="","",+'M3C LEA ORL'!J430)</f>
        <v>1</v>
      </c>
      <c r="K179" s="70" t="str">
        <f>IF(+'M3C LEA ORL'!K430="","",+'M3C LEA ORL'!K430)</f>
        <v>MCF</v>
      </c>
      <c r="L179" s="93" t="str">
        <f>IF(+'M3C LEA ORL'!L430="","",+'M3C LEA ORL'!L430)</f>
        <v>15</v>
      </c>
      <c r="M179" s="94" t="str">
        <f>IF(+'M3C LEA ORL'!M430="","",+'M3C LEA ORL'!M430)</f>
        <v/>
      </c>
      <c r="N179" s="93">
        <f>IF(+'M3C LEA ORL'!N430="","",+'M3C LEA ORL'!N430)</f>
        <v>12</v>
      </c>
      <c r="O179" s="93">
        <f>IF(+'M3C LEA ORL'!O430="","",+'M3C LEA ORL'!O430)</f>
        <v>12</v>
      </c>
      <c r="P179" s="93" t="str">
        <f>IF(+'M3C LEA ORL'!P430="","",+'M3C LEA ORL'!P430)</f>
        <v/>
      </c>
      <c r="Q179" s="237" t="str">
        <f>IF(+'M3C LEA ORL'!Q430="","",+'M3C LEA ORL'!Q430)</f>
        <v>50% CC
50% CT</v>
      </c>
      <c r="R179" s="113" t="str">
        <f>IF(+'M3C LEA ORL'!R430="","",+'M3C LEA ORL'!R430)</f>
        <v>mixte</v>
      </c>
      <c r="S179" s="113" t="str">
        <f>IF(+'M3C LEA ORL'!S430="","",+'M3C LEA ORL'!S430)</f>
        <v>écrit</v>
      </c>
      <c r="T179" s="113" t="str">
        <f>IF(+'M3C LEA ORL'!T430="","",+'M3C LEA ORL'!T430)</f>
        <v>CC= fiche de lecture 
CT =2h00</v>
      </c>
      <c r="U179" s="238">
        <f>IF(+'M3C LEA ORL'!U430="","",+'M3C LEA ORL'!U430)</f>
        <v>1</v>
      </c>
      <c r="V179" s="114" t="str">
        <f>IF(+'M3C LEA ORL'!V430="","",+'M3C LEA ORL'!V430)</f>
        <v>CT</v>
      </c>
      <c r="W179" s="114" t="str">
        <f>IF(+'M3C LEA ORL'!W430="","",+'M3C LEA ORL'!W430)</f>
        <v>écrit</v>
      </c>
      <c r="X179" s="115" t="str">
        <f>IF(+'M3C LEA ORL'!X430="","",+'M3C LEA ORL'!X430)</f>
        <v>2h00</v>
      </c>
      <c r="Y179" s="237">
        <f>IF(+'M3C LEA ORL'!Y430="","",+'M3C LEA ORL'!Y430)</f>
        <v>1</v>
      </c>
      <c r="Z179" s="113" t="str">
        <f>IF(+'M3C LEA ORL'!Z430="","",+'M3C LEA ORL'!Z430)</f>
        <v>CT</v>
      </c>
      <c r="AA179" s="113" t="str">
        <f>IF(+'M3C LEA ORL'!AA430="","",+'M3C LEA ORL'!AA430)</f>
        <v>écrit</v>
      </c>
      <c r="AB179" s="113" t="str">
        <f>IF(+'M3C LEA ORL'!AB430="","",+'M3C LEA ORL'!AB430)</f>
        <v>2h00</v>
      </c>
      <c r="AC179" s="238">
        <f>IF(+'M3C LEA ORL'!AC430="","",+'M3C LEA ORL'!AC430)</f>
        <v>1</v>
      </c>
      <c r="AD179" s="114" t="str">
        <f>IF(+'M3C LEA ORL'!AD430="","",+'M3C LEA ORL'!AD430)</f>
        <v>CT</v>
      </c>
      <c r="AE179" s="114" t="str">
        <f>IF(+'M3C LEA ORL'!AE430="","",+'M3C LEA ORL'!AE430)</f>
        <v>écrit</v>
      </c>
      <c r="AF179" s="115" t="str">
        <f>IF(+'M3C LEA ORL'!AF430="","",+'M3C LEA ORL'!AF430)</f>
        <v>2h00</v>
      </c>
      <c r="AG179" s="76" t="str">
        <f>IF(+'M3C LEA ORL'!AG430="","",+'M3C LEA ORL'!AG430)</f>
        <v>Histoire politique et économique de la Chine</v>
      </c>
    </row>
    <row r="180" spans="1:239" ht="33" customHeight="1" x14ac:dyDescent="0.25">
      <c r="A180" s="332" t="s">
        <v>522</v>
      </c>
      <c r="B180" s="332" t="s">
        <v>523</v>
      </c>
      <c r="C180" s="333" t="str">
        <f>+'M3C LEA ORL'!C423</f>
        <v>Semestre 5 LEA ANGLAIS/CHINOIS</v>
      </c>
      <c r="D180" s="264"/>
      <c r="E180" s="255" t="s">
        <v>40</v>
      </c>
      <c r="F180" s="255"/>
      <c r="G180" s="255"/>
      <c r="H180" s="256"/>
      <c r="I180" s="257"/>
      <c r="J180" s="258"/>
      <c r="K180" s="257"/>
      <c r="L180" s="258"/>
      <c r="M180" s="259"/>
      <c r="N180" s="260"/>
      <c r="O180" s="260"/>
      <c r="P180" s="260"/>
      <c r="Q180" s="261"/>
      <c r="R180" s="262"/>
      <c r="S180" s="262"/>
      <c r="T180" s="262"/>
      <c r="U180" s="263"/>
      <c r="V180" s="264"/>
      <c r="W180" s="265"/>
      <c r="X180" s="266"/>
      <c r="Y180" s="267"/>
      <c r="Z180" s="265"/>
      <c r="AA180" s="265"/>
      <c r="AB180" s="265"/>
      <c r="AC180" s="268"/>
      <c r="AD180" s="265"/>
      <c r="AE180" s="265"/>
      <c r="AF180" s="265"/>
      <c r="AG180" s="269"/>
    </row>
    <row r="181" spans="1:239" ht="30" customHeight="1" x14ac:dyDescent="0.25">
      <c r="A181" s="124" t="s">
        <v>524</v>
      </c>
      <c r="B181" s="124" t="s">
        <v>525</v>
      </c>
      <c r="C181" s="125" t="s">
        <v>526</v>
      </c>
      <c r="D181" s="126"/>
      <c r="E181" s="126" t="s">
        <v>527</v>
      </c>
      <c r="F181" s="126"/>
      <c r="G181" s="127"/>
      <c r="H181" s="119"/>
      <c r="I181" s="120">
        <f>+I182+I183</f>
        <v>6</v>
      </c>
      <c r="J181" s="120">
        <f>+J182+J183</f>
        <v>6</v>
      </c>
      <c r="K181" s="120"/>
      <c r="L181" s="119"/>
      <c r="M181" s="145"/>
      <c r="N181" s="146"/>
      <c r="O181" s="147"/>
      <c r="P181" s="147"/>
      <c r="Q181" s="164"/>
      <c r="R181" s="147"/>
      <c r="S181" s="147"/>
      <c r="T181" s="147"/>
      <c r="U181" s="216"/>
      <c r="V181" s="122"/>
      <c r="W181" s="122"/>
      <c r="X181" s="239"/>
      <c r="Y181" s="216"/>
      <c r="Z181" s="122"/>
      <c r="AA181" s="122"/>
      <c r="AB181" s="122"/>
      <c r="AC181" s="149"/>
      <c r="AD181" s="122"/>
      <c r="AE181" s="122"/>
      <c r="AF181" s="122"/>
      <c r="AG181" s="123"/>
    </row>
    <row r="182" spans="1:239" ht="48" customHeight="1" x14ac:dyDescent="0.25">
      <c r="A182" s="298"/>
      <c r="B182" s="328" t="s">
        <v>528</v>
      </c>
      <c r="C182" s="77" t="str">
        <f>IF('M3C LEA ORL'!C434="","",'M3C LEA ORL'!C434)</f>
        <v>Droit des affaires internationales</v>
      </c>
      <c r="D182" s="70" t="s">
        <v>529</v>
      </c>
      <c r="E182" s="70" t="str">
        <f>IF('M3C LEA ORL'!E434="","",'M3C LEA ORL'!E434)</f>
        <v>UE spécialisation</v>
      </c>
      <c r="F182" s="329"/>
      <c r="G182" s="152" t="s">
        <v>97</v>
      </c>
      <c r="H182" s="222"/>
      <c r="I182" s="70">
        <f>IF('M3C LEA ORL'!I434="","",'M3C LEA ORL'!I434)</f>
        <v>3</v>
      </c>
      <c r="J182" s="319">
        <f>IF('M3C LEA ORL'!J434="","",'M3C LEA ORL'!J434)</f>
        <v>3</v>
      </c>
      <c r="K182" s="70" t="str">
        <f>IF('M3C LEA ORL'!K434="","",'M3C LEA ORL'!K434)</f>
        <v>NOEL Isabelle</v>
      </c>
      <c r="L182" s="90">
        <f>IF('M3C LEA ORL'!L434="","",'M3C LEA ORL'!L434)</f>
        <v>11</v>
      </c>
      <c r="M182" s="94" t="str">
        <f>IF('M3C LEA ORL'!M434="","",'M3C LEA ORL'!M434)</f>
        <v/>
      </c>
      <c r="N182" s="93">
        <f>IF('M3C LEA ORL'!N434="","",'M3C LEA ORL'!N434)</f>
        <v>10</v>
      </c>
      <c r="O182" s="93">
        <f>IF('M3C LEA ORL'!O434="","",'M3C LEA ORL'!O434)</f>
        <v>10</v>
      </c>
      <c r="P182" s="93" t="str">
        <f>IF('M3C LEA ORL'!P434="","",'M3C LEA ORL'!P434)</f>
        <v/>
      </c>
      <c r="Q182" s="237">
        <f>IF('M3C LEA ORL'!Q434="","",'M3C LEA ORL'!Q434)</f>
        <v>1</v>
      </c>
      <c r="R182" s="113" t="str">
        <f>IF('M3C LEA ORL'!R434="","",'M3C LEA ORL'!R434)</f>
        <v>CC</v>
      </c>
      <c r="S182" s="336" t="str">
        <f>IF('M3C LEA ORL'!S434="","",'M3C LEA ORL'!S434)</f>
        <v>écrit et oral</v>
      </c>
      <c r="T182" s="336" t="str">
        <f>IF('M3C LEA ORL'!T434="","",'M3C LEA ORL'!T434)</f>
        <v>2h00</v>
      </c>
      <c r="U182" s="238">
        <f>IF('M3C LEA ORL'!U434="","",'M3C LEA ORL'!U434)</f>
        <v>1</v>
      </c>
      <c r="V182" s="114" t="str">
        <f>IF('M3C LEA ORL'!V434="","",'M3C LEA ORL'!V434)</f>
        <v>CT</v>
      </c>
      <c r="W182" s="114" t="str">
        <f>IF('M3C LEA ORL'!W434="","",'M3C LEA ORL'!W434)</f>
        <v>oral</v>
      </c>
      <c r="X182" s="115" t="str">
        <f>IF('M3C LEA ORL'!X434="","",'M3C LEA ORL'!X434)</f>
        <v>15 min</v>
      </c>
      <c r="Y182" s="237">
        <f>IF('M3C LEA ORL'!Y434="","",'M3C LEA ORL'!Y434)</f>
        <v>1</v>
      </c>
      <c r="Z182" s="113" t="str">
        <f>IF('M3C LEA ORL'!Z434="","",'M3C LEA ORL'!Z434)</f>
        <v>CT</v>
      </c>
      <c r="AA182" s="113" t="str">
        <f>IF('M3C LEA ORL'!AA434="","",'M3C LEA ORL'!AA434)</f>
        <v>oral</v>
      </c>
      <c r="AB182" s="113" t="str">
        <f>IF('M3C LEA ORL'!AB434="","",'M3C LEA ORL'!AB434)</f>
        <v>15 min</v>
      </c>
      <c r="AC182" s="238">
        <f>IF('M3C LEA ORL'!AC434="","",'M3C LEA ORL'!AC434)</f>
        <v>1</v>
      </c>
      <c r="AD182" s="114" t="str">
        <f>IF('M3C LEA ORL'!AD434="","",'M3C LEA ORL'!AD434)</f>
        <v>CT</v>
      </c>
      <c r="AE182" s="114" t="str">
        <f>IF('M3C LEA ORL'!AE434="","",'M3C LEA ORL'!AE434)</f>
        <v>oral</v>
      </c>
      <c r="AF182" s="115" t="str">
        <f>IF('M3C LEA ORL'!AF434="","",'M3C LEA ORL'!AF434)</f>
        <v>15 min</v>
      </c>
      <c r="AG182" s="76" t="str">
        <f>IF('M3C LEA ORL'!AG434="","",'M3C LEA ORL'!AG434)</f>
        <v>Ce cours portera sur les sources du droit des affaires internationales,les divers instruments d'uniformisation du droit (hard law et soft law - règlements européens, OMC, accords internationaux, lex mercatoria, etc…), ainsi que susr la résolution des litiges.</v>
      </c>
    </row>
    <row r="183" spans="1:239" ht="48" customHeight="1" x14ac:dyDescent="0.25">
      <c r="A183" s="298"/>
      <c r="B183" s="328" t="s">
        <v>530</v>
      </c>
      <c r="C183" s="77" t="str">
        <f>IF('M3C LEA ORL'!C435="","",'M3C LEA ORL'!C435)</f>
        <v>Introduction au  commerce international</v>
      </c>
      <c r="D183" s="70" t="s">
        <v>475</v>
      </c>
      <c r="E183" s="70" t="str">
        <f>IF('M3C LEA ORL'!E435="","",'M3C LEA ORL'!E435)</f>
        <v>UE spécialisation</v>
      </c>
      <c r="F183" s="329"/>
      <c r="G183" s="152" t="s">
        <v>97</v>
      </c>
      <c r="H183" s="222"/>
      <c r="I183" s="70">
        <f>IF('M3C LEA ORL'!I435="","",'M3C LEA ORL'!I435)</f>
        <v>3</v>
      </c>
      <c r="J183" s="319">
        <f>IF('M3C LEA ORL'!J435="","",'M3C LEA ORL'!J435)</f>
        <v>3</v>
      </c>
      <c r="K183" s="70" t="str">
        <f>IF('M3C LEA ORL'!K435="","",'M3C LEA ORL'!K435)</f>
        <v>NOEL Isabelle</v>
      </c>
      <c r="L183" s="90" t="str">
        <f>IF('M3C LEA ORL'!L435="","",'M3C LEA ORL'!L435)</f>
        <v>06</v>
      </c>
      <c r="M183" s="94" t="str">
        <f>IF('M3C LEA ORL'!M435="","",'M3C LEA ORL'!M435)</f>
        <v/>
      </c>
      <c r="N183" s="93">
        <f>IF('M3C LEA ORL'!N435="","",'M3C LEA ORL'!N435)</f>
        <v>20</v>
      </c>
      <c r="O183" s="93" t="str">
        <f>IF('M3C LEA ORL'!O435="","",'M3C LEA ORL'!O435)</f>
        <v/>
      </c>
      <c r="P183" s="93" t="str">
        <f>IF('M3C LEA ORL'!P435="","",'M3C LEA ORL'!P435)</f>
        <v/>
      </c>
      <c r="Q183" s="237">
        <f>IF('M3C LEA ORL'!Q435="","",'M3C LEA ORL'!Q435)</f>
        <v>1</v>
      </c>
      <c r="R183" s="113" t="str">
        <f>IF('M3C LEA ORL'!R435="","",'M3C LEA ORL'!R435)</f>
        <v>CT</v>
      </c>
      <c r="S183" s="113" t="str">
        <f>IF('M3C LEA ORL'!S435="","",'M3C LEA ORL'!S435)</f>
        <v>écrit</v>
      </c>
      <c r="T183" s="113" t="str">
        <f>IF('M3C LEA ORL'!T435="","",'M3C LEA ORL'!T435)</f>
        <v>2h00</v>
      </c>
      <c r="U183" s="238">
        <f>IF('M3C LEA ORL'!U435="","",'M3C LEA ORL'!U435)</f>
        <v>1</v>
      </c>
      <c r="V183" s="114" t="str">
        <f>IF('M3C LEA ORL'!V435="","",'M3C LEA ORL'!V435)</f>
        <v>CT</v>
      </c>
      <c r="W183" s="114" t="str">
        <f>IF('M3C LEA ORL'!W435="","",'M3C LEA ORL'!W435)</f>
        <v>écrit</v>
      </c>
      <c r="X183" s="115" t="str">
        <f>IF('M3C LEA ORL'!X435="","",'M3C LEA ORL'!X435)</f>
        <v>2h00</v>
      </c>
      <c r="Y183" s="237">
        <f>IF('M3C LEA ORL'!Y435="","",'M3C LEA ORL'!Y435)</f>
        <v>1</v>
      </c>
      <c r="Z183" s="113" t="str">
        <f>IF('M3C LEA ORL'!Z435="","",'M3C LEA ORL'!Z435)</f>
        <v>CT</v>
      </c>
      <c r="AA183" s="113" t="str">
        <f>IF('M3C LEA ORL'!AA435="","",'M3C LEA ORL'!AA435)</f>
        <v>écrit</v>
      </c>
      <c r="AB183" s="113" t="str">
        <f>IF('M3C LEA ORL'!AB435="","",'M3C LEA ORL'!AB435)</f>
        <v>2h00</v>
      </c>
      <c r="AC183" s="238">
        <f>IF('M3C LEA ORL'!AC435="","",'M3C LEA ORL'!AC435)</f>
        <v>1</v>
      </c>
      <c r="AD183" s="114" t="str">
        <f>IF('M3C LEA ORL'!AD435="","",'M3C LEA ORL'!AD435)</f>
        <v>CT</v>
      </c>
      <c r="AE183" s="114" t="str">
        <f>IF('M3C LEA ORL'!AE435="","",'M3C LEA ORL'!AE435)</f>
        <v>écrit</v>
      </c>
      <c r="AF183" s="115" t="str">
        <f>IF('M3C LEA ORL'!AF435="","",'M3C LEA ORL'!AF435)</f>
        <v>2h00</v>
      </c>
      <c r="AG183" s="76" t="str">
        <f>IF('M3C LEA ORL'!AG435="","",'M3C LEA ORL'!AG435)</f>
        <v>Les concepts, outils et méthodes de travail assurant à l'entreprise son développement commercial à l'international sont abordés au travers de cas concrets :
- la démarche marketing à l'international
- le diagnostic des marchés étrangers
- la démarche de prospection des marchés étrangers.</v>
      </c>
    </row>
    <row r="184" spans="1:239" ht="28.5" customHeight="1" x14ac:dyDescent="0.25">
      <c r="A184" s="332" t="s">
        <v>531</v>
      </c>
      <c r="B184" s="332" t="s">
        <v>532</v>
      </c>
      <c r="C184" s="333" t="s">
        <v>533</v>
      </c>
      <c r="D184" s="264"/>
      <c r="E184" s="255" t="s">
        <v>40</v>
      </c>
      <c r="F184" s="255"/>
      <c r="G184" s="255"/>
      <c r="H184" s="256"/>
      <c r="I184" s="257"/>
      <c r="J184" s="258"/>
      <c r="K184" s="257"/>
      <c r="L184" s="258"/>
      <c r="M184" s="259"/>
      <c r="N184" s="260"/>
      <c r="O184" s="260"/>
      <c r="P184" s="260"/>
      <c r="Q184" s="261"/>
      <c r="R184" s="262"/>
      <c r="S184" s="262"/>
      <c r="T184" s="262"/>
      <c r="U184" s="263"/>
      <c r="V184" s="264"/>
      <c r="W184" s="265"/>
      <c r="X184" s="266"/>
      <c r="Y184" s="267"/>
      <c r="Z184" s="265"/>
      <c r="AA184" s="265"/>
      <c r="AB184" s="265"/>
      <c r="AC184" s="268"/>
      <c r="AD184" s="265"/>
      <c r="AE184" s="265"/>
      <c r="AF184" s="265"/>
      <c r="AG184" s="269"/>
    </row>
    <row r="185" spans="1:239" ht="28.5" customHeight="1" x14ac:dyDescent="0.25">
      <c r="A185" s="124" t="s">
        <v>534</v>
      </c>
      <c r="B185" s="124" t="s">
        <v>535</v>
      </c>
      <c r="C185" s="125" t="s">
        <v>536</v>
      </c>
      <c r="D185" s="126"/>
      <c r="E185" s="126" t="s">
        <v>527</v>
      </c>
      <c r="F185" s="126"/>
      <c r="G185" s="127"/>
      <c r="H185" s="119"/>
      <c r="I185" s="120">
        <v>6</v>
      </c>
      <c r="J185" s="119">
        <v>6</v>
      </c>
      <c r="K185" s="120"/>
      <c r="L185" s="119"/>
      <c r="M185" s="145"/>
      <c r="N185" s="146"/>
      <c r="O185" s="147"/>
      <c r="P185" s="147"/>
      <c r="Q185" s="164"/>
      <c r="R185" s="147"/>
      <c r="S185" s="147"/>
      <c r="T185" s="147"/>
      <c r="U185" s="216"/>
      <c r="V185" s="122"/>
      <c r="W185" s="122"/>
      <c r="X185" s="239"/>
      <c r="Y185" s="216"/>
      <c r="Z185" s="122"/>
      <c r="AA185" s="122"/>
      <c r="AB185" s="122"/>
      <c r="AC185" s="149"/>
      <c r="AD185" s="122"/>
      <c r="AE185" s="122"/>
      <c r="AF185" s="122"/>
      <c r="AG185" s="123"/>
    </row>
    <row r="186" spans="1:239" ht="48" customHeight="1" x14ac:dyDescent="0.25">
      <c r="A186" s="298"/>
      <c r="B186" s="328" t="s">
        <v>537</v>
      </c>
      <c r="C186" s="77" t="s">
        <v>538</v>
      </c>
      <c r="D186" s="70" t="s">
        <v>539</v>
      </c>
      <c r="E186" s="70" t="str">
        <f>IF('M3C LEA ORL'!E444="","",'M3C LEA ORL'!E444)</f>
        <v>UE de spécialisation</v>
      </c>
      <c r="F186" s="329"/>
      <c r="G186" s="152" t="str">
        <f>IF('M3C LEA ORL'!G444="","",'M3C LEA ORL'!G444)</f>
        <v>INSPE</v>
      </c>
      <c r="H186" s="222"/>
      <c r="I186" s="70" t="str">
        <f>IF('M3C LEA ORL'!I444="","",'M3C LEA ORL'!I444)</f>
        <v>3</v>
      </c>
      <c r="J186" s="319" t="str">
        <f>IF('M3C LEA ORL'!J444="","",'M3C LEA ORL'!J444)</f>
        <v>3</v>
      </c>
      <c r="K186" s="87" t="str">
        <f>IF('M3C LEA ORL'!K444="","",'M3C LEA ORL'!K444)</f>
        <v>DOYEN Anne-Lise</v>
      </c>
      <c r="L186" s="93">
        <f>IF('M3C LEA ORL'!L444="","",'M3C LEA ORL'!L444)</f>
        <v>70</v>
      </c>
      <c r="M186" s="94">
        <f>IF('M3C LEA ORL'!M444="","",'M3C LEA ORL'!M444)</f>
        <v>15</v>
      </c>
      <c r="N186" s="93">
        <f>IF('M3C LEA ORL'!N444="","",'M3C LEA ORL'!N444)</f>
        <v>22</v>
      </c>
      <c r="O186" s="93" t="str">
        <f>IF('M3C LEA ORL'!O444="","",'M3C LEA ORL'!O444)</f>
        <v/>
      </c>
      <c r="P186" s="93" t="str">
        <f>IF('M3C LEA ORL'!P444="","",'M3C LEA ORL'!P444)</f>
        <v/>
      </c>
      <c r="Q186" s="237">
        <f>IF('M3C LEA ORL'!Q444="","",'M3C LEA ORL'!Q444)</f>
        <v>1</v>
      </c>
      <c r="R186" s="113" t="str">
        <f>IF('M3C LEA ORL'!R444="","",'M3C LEA ORL'!R444)</f>
        <v>CT</v>
      </c>
      <c r="S186" s="113" t="str">
        <f>IF('M3C LEA ORL'!S444="","",'M3C LEA ORL'!S444)</f>
        <v>Dossier</v>
      </c>
      <c r="T186" s="113" t="str">
        <f>IF('M3C LEA ORL'!T444="","",'M3C LEA ORL'!T444)</f>
        <v/>
      </c>
      <c r="U186" s="238">
        <f>IF('M3C LEA ORL'!U444="","",'M3C LEA ORL'!U444)</f>
        <v>1</v>
      </c>
      <c r="V186" s="114" t="str">
        <f>IF('M3C LEA ORL'!V444="","",'M3C LEA ORL'!V444)</f>
        <v>CT</v>
      </c>
      <c r="W186" s="114" t="str">
        <f>IF('M3C LEA ORL'!W444="","",'M3C LEA ORL'!W444)</f>
        <v>Dossier</v>
      </c>
      <c r="X186" s="115" t="str">
        <f>IF('M3C LEA ORL'!X444="","",'M3C LEA ORL'!X444)</f>
        <v/>
      </c>
      <c r="Y186" s="237">
        <f>IF('M3C LEA ORL'!Y444="","",'M3C LEA ORL'!Y444)</f>
        <v>1</v>
      </c>
      <c r="Z186" s="113" t="str">
        <f>IF('M3C LEA ORL'!Z444="","",'M3C LEA ORL'!Z444)</f>
        <v>CT</v>
      </c>
      <c r="AA186" s="113" t="str">
        <f>IF('M3C LEA ORL'!AA444="","",'M3C LEA ORL'!AA444)</f>
        <v>Dossier</v>
      </c>
      <c r="AB186" s="113" t="str">
        <f>IF('M3C LEA ORL'!AB444="","",'M3C LEA ORL'!AB444)</f>
        <v/>
      </c>
      <c r="AC186" s="238">
        <f>IF('M3C LEA ORL'!AC444="","",'M3C LEA ORL'!AC444)</f>
        <v>1</v>
      </c>
      <c r="AD186" s="114" t="str">
        <f>IF('M3C LEA ORL'!AD444="","",'M3C LEA ORL'!AD444)</f>
        <v>CT</v>
      </c>
      <c r="AE186" s="114" t="str">
        <f>IF('M3C LEA ORL'!AE444="","",'M3C LEA ORL'!AE444)</f>
        <v>Dossier</v>
      </c>
      <c r="AF186" s="115" t="str">
        <f>IF('M3C LEA ORL'!AF444="","",'M3C LEA ORL'!AF444)</f>
        <v/>
      </c>
      <c r="AG186" s="76" t="str">
        <f>IF('M3C LEA ORL'!AG444="","",'M3C LEA ORL'!AG444)</f>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row>
    <row r="187" spans="1:239" ht="37.5" customHeight="1" x14ac:dyDescent="0.25">
      <c r="A187" s="298"/>
      <c r="B187" s="330" t="s">
        <v>540</v>
      </c>
      <c r="C187" s="331" t="s">
        <v>541</v>
      </c>
      <c r="D187" s="87" t="s">
        <v>542</v>
      </c>
      <c r="E187" s="87" t="s">
        <v>543</v>
      </c>
      <c r="F187" s="299"/>
      <c r="G187" s="87" t="s">
        <v>185</v>
      </c>
      <c r="H187" s="225"/>
      <c r="I187" s="87">
        <v>3</v>
      </c>
      <c r="J187" s="285" t="s">
        <v>173</v>
      </c>
      <c r="K187" s="87"/>
      <c r="L187" s="285" t="s">
        <v>30</v>
      </c>
      <c r="M187" s="334"/>
      <c r="N187" s="100"/>
      <c r="O187" s="100">
        <v>20</v>
      </c>
      <c r="P187" s="100"/>
      <c r="Q187" s="210">
        <v>1</v>
      </c>
      <c r="R187" s="74" t="s">
        <v>31</v>
      </c>
      <c r="S187" s="74" t="s">
        <v>544</v>
      </c>
      <c r="T187" s="73"/>
      <c r="U187" s="75">
        <v>1</v>
      </c>
      <c r="V187" s="112" t="s">
        <v>33</v>
      </c>
      <c r="W187" s="112" t="s">
        <v>32</v>
      </c>
      <c r="X187" s="211" t="s">
        <v>39</v>
      </c>
      <c r="Y187" s="210">
        <v>1</v>
      </c>
      <c r="Z187" s="74" t="s">
        <v>33</v>
      </c>
      <c r="AA187" s="74" t="s">
        <v>32</v>
      </c>
      <c r="AB187" s="74" t="s">
        <v>39</v>
      </c>
      <c r="AC187" s="75">
        <v>1</v>
      </c>
      <c r="AD187" s="112" t="s">
        <v>33</v>
      </c>
      <c r="AE187" s="112" t="s">
        <v>32</v>
      </c>
      <c r="AF187" s="112" t="s">
        <v>39</v>
      </c>
      <c r="AG187" s="184"/>
    </row>
    <row r="188" spans="1:239" s="2" customFormat="1" ht="23.25" customHeight="1" x14ac:dyDescent="0.3">
      <c r="A188" s="314"/>
      <c r="B188" s="214"/>
      <c r="C188" s="315" t="s">
        <v>545</v>
      </c>
      <c r="D188" s="316"/>
      <c r="E188" s="214" t="s">
        <v>25</v>
      </c>
      <c r="F188" s="214"/>
      <c r="G188" s="317"/>
      <c r="H188" s="214"/>
      <c r="I188" s="214">
        <f>+I189+I200+6</f>
        <v>32</v>
      </c>
      <c r="J188" s="214">
        <f>+J189+J200+6</f>
        <v>30</v>
      </c>
      <c r="K188" s="214"/>
      <c r="L188" s="214"/>
      <c r="M188" s="275"/>
      <c r="N188" s="318"/>
      <c r="O188" s="318"/>
      <c r="P188" s="318"/>
      <c r="Q188" s="213"/>
      <c r="R188" s="214"/>
      <c r="S188" s="214"/>
      <c r="T188" s="214"/>
      <c r="U188" s="214"/>
      <c r="V188" s="214"/>
      <c r="W188" s="214"/>
      <c r="X188" s="275"/>
      <c r="Y188" s="213"/>
      <c r="Z188" s="214"/>
      <c r="AA188" s="214"/>
      <c r="AB188" s="214"/>
      <c r="AC188" s="214"/>
      <c r="AD188" s="214"/>
      <c r="AE188" s="214"/>
      <c r="AF188" s="214"/>
      <c r="AG188" s="215"/>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row>
    <row r="189" spans="1:239" ht="20.25" customHeight="1" x14ac:dyDescent="0.25">
      <c r="A189" s="101"/>
      <c r="B189" s="101"/>
      <c r="C189" s="102" t="s">
        <v>26</v>
      </c>
      <c r="D189" s="280"/>
      <c r="E189" s="281"/>
      <c r="F189" s="281"/>
      <c r="G189" s="281"/>
      <c r="H189" s="103"/>
      <c r="I189" s="103">
        <f>+I191+I196+I190</f>
        <v>19</v>
      </c>
      <c r="J189" s="103">
        <f>+J191+J196+J190</f>
        <v>19</v>
      </c>
      <c r="K189" s="103"/>
      <c r="L189" s="103"/>
      <c r="M189" s="104"/>
      <c r="N189" s="103"/>
      <c r="O189" s="103"/>
      <c r="P189" s="103"/>
      <c r="Q189" s="282"/>
      <c r="R189" s="103"/>
      <c r="S189" s="103"/>
      <c r="T189" s="103"/>
      <c r="U189" s="283"/>
      <c r="V189" s="103"/>
      <c r="W189" s="103"/>
      <c r="X189" s="104"/>
      <c r="Y189" s="282"/>
      <c r="Z189" s="103"/>
      <c r="AA189" s="103"/>
      <c r="AB189" s="103"/>
      <c r="AC189" s="283"/>
      <c r="AD189" s="103"/>
      <c r="AE189" s="103"/>
      <c r="AF189" s="103"/>
      <c r="AG189" s="103"/>
    </row>
    <row r="190" spans="1:239" ht="37.5" customHeight="1" x14ac:dyDescent="0.25">
      <c r="A190" s="298"/>
      <c r="B190" s="330" t="s">
        <v>546</v>
      </c>
      <c r="C190" s="331" t="str">
        <f>IF(OR('M3C LEA ORL'!C472=0,'M3C LEA ORL'!C472=""),"",'M3C LEA ORL'!C472)</f>
        <v>Stage (1h30 par étudiant)</v>
      </c>
      <c r="D190" s="87" t="s">
        <v>547</v>
      </c>
      <c r="E190" s="87" t="str">
        <f>IF(OR('M3C LEA ORL'!E472=0,'M3C LEA ORL'!E472=""),"",'M3C LEA ORL'!E472)</f>
        <v>UE TRONC COMMUN</v>
      </c>
      <c r="F190" s="299"/>
      <c r="G190" s="87" t="str">
        <f>IF(OR('M3C LEA ORL'!G472=0,'M3C LEA ORL'!G472=""),"",'M3C LEA ORL'!G472)</f>
        <v>o</v>
      </c>
      <c r="H190" s="225" t="str">
        <f>IF(OR('M3C LEA ORL'!H465=0,'M3C LEA ORL'!H465=""),"",'M3C LEA ORL'!H465)</f>
        <v/>
      </c>
      <c r="I190" s="87">
        <f>IF(OR('M3C LEA ORL'!I472=0,'M3C LEA ORL'!I472=""),"",'M3C LEA ORL'!I472)</f>
        <v>6</v>
      </c>
      <c r="J190" s="285" t="str">
        <f>IF(OR('M3C LEA ORL'!J472=0,'M3C LEA ORL'!J472=""),"",'M3C LEA ORL'!J472)</f>
        <v>8</v>
      </c>
      <c r="K190" s="87" t="str">
        <f>IF(OR('M3C LEA ORL'!K472=0,'M3C LEA ORL'!K472=""),"",'M3C LEA ORL'!K472)</f>
        <v>HENNINGER Aline, SHIMOSAKAI Mayumi</v>
      </c>
      <c r="L190" s="285" t="str">
        <f>IF(OR('M3C LEA ORL'!L472=0,'M3C LEA ORL'!L472=""),"",'M3C LEA ORL'!L472)</f>
        <v>80</v>
      </c>
      <c r="M190" s="334"/>
      <c r="N190" s="100" t="str">
        <f>IF(OR('M3C LEA ORL'!N472=0,'M3C LEA ORL'!N472=""),"",'M3C LEA ORL'!N472)</f>
        <v/>
      </c>
      <c r="O190" s="100">
        <f>IF(OR('M3C LEA ORL'!O472=0,'M3C LEA ORL'!O472=""),"",'M3C LEA ORL'!O472)</f>
        <v>1.5</v>
      </c>
      <c r="P190" s="100" t="str">
        <f>IF(OR('M3C LEA ORL'!P472=0,'M3C LEA ORL'!P472=""),"",'M3C LEA ORL'!P472)</f>
        <v/>
      </c>
      <c r="Q190" s="210">
        <f>IF(OR('M3C LEA ORL'!Q472=0,'M3C LEA ORL'!Q472=""),"",'M3C LEA ORL'!Q472)</f>
        <v>1</v>
      </c>
      <c r="R190" s="74" t="str">
        <f>IF(OR('M3C LEA ORL'!R472=0,'M3C LEA ORL'!R472=""),"",'M3C LEA ORL'!R472)</f>
        <v>CT</v>
      </c>
      <c r="S190" s="74" t="str">
        <f>IF(OR('M3C LEA ORL'!S472=0,'M3C LEA ORL'!S472=""),"",'M3C LEA ORL'!S472)</f>
        <v>dossier</v>
      </c>
      <c r="T190" s="73" t="str">
        <f>IF(OR('M3C LEA ORL'!T472=0,'M3C LEA ORL'!T472=""),"",'M3C LEA ORL'!T472)</f>
        <v/>
      </c>
      <c r="U190" s="75">
        <f>IF(OR('M3C LEA ORL'!U472=0,'M3C LEA ORL'!U472=""),"",'M3C LEA ORL'!U472)</f>
        <v>1</v>
      </c>
      <c r="V190" s="112" t="str">
        <f>IF(OR('M3C LEA ORL'!V472=0,'M3C LEA ORL'!V472=""),"",'M3C LEA ORL'!V472)</f>
        <v>CT</v>
      </c>
      <c r="W190" s="112" t="str">
        <f>IF(OR('M3C LEA ORL'!W472=0,'M3C LEA ORL'!W472=""),"",'M3C LEA ORL'!W472)</f>
        <v>dossier</v>
      </c>
      <c r="X190" s="211" t="str">
        <f>IF(OR('M3C LEA ORL'!X472=0,'M3C LEA ORL'!X472=""),"",'M3C LEA ORL'!X472)</f>
        <v/>
      </c>
      <c r="Y190" s="210">
        <f>IF(OR('M3C LEA ORL'!Y472=0,'M3C LEA ORL'!Y472=""),"",'M3C LEA ORL'!Y472)</f>
        <v>1</v>
      </c>
      <c r="Z190" s="74" t="str">
        <f>IF(OR('M3C LEA ORL'!Z472=0,'M3C LEA ORL'!Z472=""),"",'M3C LEA ORL'!Z472)</f>
        <v>CT</v>
      </c>
      <c r="AA190" s="74" t="str">
        <f>IF(OR('M3C LEA ORL'!AA472=0,'M3C LEA ORL'!AA472=""),"",'M3C LEA ORL'!AA472)</f>
        <v>dossier</v>
      </c>
      <c r="AB190" s="74" t="str">
        <f>IF(OR('M3C LEA ORL'!AB472=0,'M3C LEA ORL'!AB472=""),"",'M3C LEA ORL'!AB472)</f>
        <v/>
      </c>
      <c r="AC190" s="75">
        <f>IF(OR('M3C LEA ORL'!AC472=0,'M3C LEA ORL'!AC472=""),"",'M3C LEA ORL'!AC472)</f>
        <v>1</v>
      </c>
      <c r="AD190" s="112" t="str">
        <f>IF(OR('M3C LEA ORL'!AD472=0,'M3C LEA ORL'!AD472=""),"",'M3C LEA ORL'!AD472)</f>
        <v>CT</v>
      </c>
      <c r="AE190" s="112" t="str">
        <f>IF(OR('M3C LEA ORL'!AE472=0,'M3C LEA ORL'!AE472=""),"",'M3C LEA ORL'!AE472)</f>
        <v>dossier</v>
      </c>
      <c r="AF190" s="112" t="str">
        <f>IF(OR('M3C LEA ORL'!AF472=0,'M3C LEA ORL'!AF472=""),"",'M3C LEA ORL'!AF472)</f>
        <v/>
      </c>
      <c r="AG190" s="184" t="str">
        <f>IF(OR('M3C LEA ORL'!AG472=0,'M3C LEA ORL'!AG472=""),"",'M3C LEA ORL'!AG472)</f>
        <v/>
      </c>
    </row>
    <row r="191" spans="1:239" ht="21" customHeight="1" x14ac:dyDescent="0.25">
      <c r="A191" s="133"/>
      <c r="B191" s="134"/>
      <c r="C191" s="69" t="s">
        <v>201</v>
      </c>
      <c r="D191" s="135"/>
      <c r="E191" s="121"/>
      <c r="F191" s="136"/>
      <c r="G191" s="137"/>
      <c r="H191" s="138"/>
      <c r="I191" s="136">
        <f>+I192+I193+I195</f>
        <v>7</v>
      </c>
      <c r="J191" s="136">
        <f>+J192+J193+J195</f>
        <v>5</v>
      </c>
      <c r="K191" s="136"/>
      <c r="L191" s="136"/>
      <c r="M191" s="139"/>
      <c r="N191" s="140"/>
      <c r="O191" s="140"/>
      <c r="P191" s="140"/>
      <c r="Q191" s="168"/>
      <c r="R191" s="169"/>
      <c r="S191" s="169"/>
      <c r="T191" s="169"/>
      <c r="U191" s="170"/>
      <c r="V191" s="169"/>
      <c r="W191" s="169"/>
      <c r="X191" s="169"/>
      <c r="Y191" s="168"/>
      <c r="Z191" s="169"/>
      <c r="AA191" s="169"/>
      <c r="AB191" s="169"/>
      <c r="AC191" s="170"/>
      <c r="AD191" s="169"/>
      <c r="AE191" s="169"/>
      <c r="AF191" s="169"/>
      <c r="AG191" s="80"/>
    </row>
    <row r="192" spans="1:239" ht="60.75" customHeight="1" x14ac:dyDescent="0.25">
      <c r="A192" s="298"/>
      <c r="B192" s="328" t="s">
        <v>548</v>
      </c>
      <c r="C192" s="77" t="str">
        <f>IF(OR('M3C LEA ORL'!C474="",'M3C LEA ORL'!C474=0),"",'M3C LEA ORL'!C474)</f>
        <v>Compréhension  et expression Anglais S6 LEA</v>
      </c>
      <c r="D192" s="87" t="s">
        <v>549</v>
      </c>
      <c r="E192" s="87" t="str">
        <f>IF(OR('M3C LEA ORL'!E474="",'M3C LEA ORL'!E474=0),"",'M3C LEA ORL'!E474)</f>
        <v>UE TRONC COMMUN</v>
      </c>
      <c r="F192" s="299"/>
      <c r="G192" s="87" t="str">
        <f>IF(OR('M3C LEA ORL'!G474="",'M3C LEA ORL'!G474=0),"",'M3C LEA ORL'!G474)</f>
        <v>o</v>
      </c>
      <c r="H192" s="225" t="str">
        <f>IF(OR('M3C LEA ORL'!H468="",'M3C LEA ORL'!H468=0),"",'M3C LEA ORL'!H468)</f>
        <v/>
      </c>
      <c r="I192" s="87">
        <f>IF(OR('M3C LEA ORL'!I474="",'M3C LEA ORL'!I474=0),"",'M3C LEA ORL'!I474)</f>
        <v>3</v>
      </c>
      <c r="J192" s="285" t="str">
        <f>IF(OR('M3C LEA ORL'!J474="",'M3C LEA ORL'!J474=0),"",'M3C LEA ORL'!J474)</f>
        <v>2</v>
      </c>
      <c r="K192" s="90" t="str">
        <f>IF(OR('M3C LEA ORL'!K474="",'M3C LEA ORL'!K474=0),"",'M3C LEA ORL'!K474)</f>
        <v>GALLET Elodie</v>
      </c>
      <c r="L192" s="285" t="str">
        <f>IF(OR('M3C LEA ORL'!L474="",'M3C LEA ORL'!L474=0),"",'M3C LEA ORL'!L474)</f>
        <v>11</v>
      </c>
      <c r="M192" s="334"/>
      <c r="N192" s="100" t="str">
        <f>IF(OR('M3C LEA ORL'!N474="",'M3C LEA ORL'!N474=0),"",'M3C LEA ORL'!N474)</f>
        <v/>
      </c>
      <c r="O192" s="100">
        <f>IF(OR('M3C LEA ORL'!O474="",'M3C LEA ORL'!O474=0),"",'M3C LEA ORL'!O474)</f>
        <v>20</v>
      </c>
      <c r="P192" s="100" t="str">
        <f>IF(OR('M3C LEA ORL'!P474="",'M3C LEA ORL'!P474=0),"",'M3C LEA ORL'!P474)</f>
        <v/>
      </c>
      <c r="Q192" s="210">
        <f>IF(OR('M3C LEA ORL'!Q474="",'M3C LEA ORL'!Q474=0),"",'M3C LEA ORL'!Q474)</f>
        <v>1</v>
      </c>
      <c r="R192" s="74" t="str">
        <f>IF(OR('M3C LEA ORL'!R474="",'M3C LEA ORL'!R474=0),"",'M3C LEA ORL'!R474)</f>
        <v>CC</v>
      </c>
      <c r="S192" s="237" t="str">
        <f>IF(OR('M3C LEA ORL'!S474="",'M3C LEA ORL'!S474=0),"",'M3C LEA ORL'!S474)</f>
        <v>écrit et oral</v>
      </c>
      <c r="T192" s="237" t="str">
        <f>IF(OR('M3C LEA ORL'!T474="",'M3C LEA ORL'!T474=0),"",'M3C LEA ORL'!T474)</f>
        <v/>
      </c>
      <c r="U192" s="75">
        <f>IF(OR('M3C LEA ORL'!U474="",'M3C LEA ORL'!U474=0),"",'M3C LEA ORL'!U474)</f>
        <v>1</v>
      </c>
      <c r="V192" s="112" t="str">
        <f>IF(OR('M3C LEA ORL'!V474="",'M3C LEA ORL'!V474=0),"",'M3C LEA ORL'!V474)</f>
        <v>CT</v>
      </c>
      <c r="W192" s="112" t="str">
        <f>IF(OR('M3C LEA ORL'!W474="",'M3C LEA ORL'!W474=0),"",'M3C LEA ORL'!W474)</f>
        <v>oral</v>
      </c>
      <c r="X192" s="211" t="str">
        <f>IF(OR('M3C LEA ORL'!X474="",'M3C LEA ORL'!X474=0),"",'M3C LEA ORL'!X474)</f>
        <v>30 min : 15 min de préparation
 + 15 min de passage</v>
      </c>
      <c r="Y192" s="210">
        <f>IF(OR('M3C LEA ORL'!Y474="",'M3C LEA ORL'!Y474=0),"",'M3C LEA ORL'!Y474)</f>
        <v>1</v>
      </c>
      <c r="Z192" s="74" t="str">
        <f>IF(OR('M3C LEA ORL'!Z474="",'M3C LEA ORL'!Z474=0),"",'M3C LEA ORL'!Z474)</f>
        <v>CT</v>
      </c>
      <c r="AA192" s="74" t="str">
        <f>IF(OR('M3C LEA ORL'!AA474="",'M3C LEA ORL'!AA474=0),"",'M3C LEA ORL'!AA474)</f>
        <v>oral</v>
      </c>
      <c r="AB192" s="74" t="str">
        <f>IF(OR('M3C LEA ORL'!AB474="",'M3C LEA ORL'!AB474=0),"",'M3C LEA ORL'!AB474)</f>
        <v>30 min : 15 min de préparation + 15 min de passage</v>
      </c>
      <c r="AC192" s="75">
        <f>IF(OR('M3C LEA ORL'!AC474="",'M3C LEA ORL'!AC474=0),"",'M3C LEA ORL'!AC474)</f>
        <v>1</v>
      </c>
      <c r="AD192" s="112" t="str">
        <f>IF(OR('M3C LEA ORL'!AD474="",'M3C LEA ORL'!AD474=0),"",'M3C LEA ORL'!AD474)</f>
        <v>CT</v>
      </c>
      <c r="AE192" s="112" t="str">
        <f>IF(OR('M3C LEA ORL'!AE474="",'M3C LEA ORL'!AE474=0),"",'M3C LEA ORL'!AE474)</f>
        <v>oral</v>
      </c>
      <c r="AF192" s="112" t="str">
        <f>IF(OR('M3C LEA ORL'!AF474="",'M3C LEA ORL'!AF474=0),"",'M3C LEA ORL'!AF474)</f>
        <v>30 min : 15 min de préparation
 + 15 min de passage</v>
      </c>
      <c r="AG192" s="184" t="str">
        <f>IF(OR('M3C LEA ORL'!AG474="",'M3C LEA ORL'!AG474=0),"",'M3C LEA ORL'!AG474)</f>
        <v>Compréhension de documents audios authentiques d’émissions de la BBC.</v>
      </c>
    </row>
    <row r="193" spans="1:239" ht="37.5" customHeight="1" x14ac:dyDescent="0.25">
      <c r="A193" s="298"/>
      <c r="B193" s="330" t="s">
        <v>550</v>
      </c>
      <c r="C193" s="331" t="str">
        <f>IF(OR('M3C LEA ORL'!C475="",'M3C LEA ORL'!C475=0),"",'M3C LEA ORL'!C475)</f>
        <v>Anglais économique et commercial 2</v>
      </c>
      <c r="D193" s="87" t="s">
        <v>551</v>
      </c>
      <c r="E193" s="87" t="str">
        <f>IF(OR('M3C LEA ORL'!E475="",'M3C LEA ORL'!E475=0),"",'M3C LEA ORL'!E475)</f>
        <v>UE TRONC COMMUN</v>
      </c>
      <c r="F193" s="299"/>
      <c r="G193" s="87" t="str">
        <f>IF(OR('M3C LEA ORL'!G475="",'M3C LEA ORL'!G475=0),"",'M3C LEA ORL'!G475)</f>
        <v>o</v>
      </c>
      <c r="H193" s="225" t="str">
        <f>IF(OR('M3C LEA ORL'!H469="",'M3C LEA ORL'!H469=0),"",'M3C LEA ORL'!H469)</f>
        <v/>
      </c>
      <c r="I193" s="87">
        <f>IF(OR('M3C LEA ORL'!I475="",'M3C LEA ORL'!I475=0),"",'M3C LEA ORL'!I475)</f>
        <v>2</v>
      </c>
      <c r="J193" s="285" t="str">
        <f>IF(OR('M3C LEA ORL'!J475="",'M3C LEA ORL'!J475=0),"",'M3C LEA ORL'!J475)</f>
        <v>1</v>
      </c>
      <c r="K193" s="87" t="str">
        <f>IF(OR('M3C LEA ORL'!K475="",'M3C LEA ORL'!K475=0),"",'M3C LEA ORL'!K475)</f>
        <v>MICHEL Alice</v>
      </c>
      <c r="L193" s="285" t="str">
        <f>IF(OR('M3C LEA ORL'!L475="",'M3C LEA ORL'!L475=0),"",'M3C LEA ORL'!L475)</f>
        <v>11</v>
      </c>
      <c r="M193" s="334"/>
      <c r="N193" s="100" t="str">
        <f>IF(OR('M3C LEA ORL'!N475="",'M3C LEA ORL'!N475=0),"",'M3C LEA ORL'!N475)</f>
        <v/>
      </c>
      <c r="O193" s="100">
        <f>IF(OR('M3C LEA ORL'!O475="",'M3C LEA ORL'!O475=0),"",'M3C LEA ORL'!O475)</f>
        <v>15</v>
      </c>
      <c r="P193" s="100" t="str">
        <f>IF(OR('M3C LEA ORL'!P475="",'M3C LEA ORL'!P475=0),"",'M3C LEA ORL'!P475)</f>
        <v/>
      </c>
      <c r="Q193" s="210">
        <f>IF(OR('M3C LEA ORL'!Q475="",'M3C LEA ORL'!Q475=0),"",'M3C LEA ORL'!Q475)</f>
        <v>1</v>
      </c>
      <c r="R193" s="74" t="str">
        <f>IF(OR('M3C LEA ORL'!R475="",'M3C LEA ORL'!R475=0),"",'M3C LEA ORL'!R475)</f>
        <v>CC</v>
      </c>
      <c r="S193" s="52" t="str">
        <f>IF(OR('M3C LEA ORL'!S475="",'M3C LEA ORL'!S475=0),"",'M3C LEA ORL'!S475)</f>
        <v>oral</v>
      </c>
      <c r="T193" s="783" t="str">
        <f>IF(OR('M3C LEA ORL'!T475="",'M3C LEA ORL'!T475=0),"",'M3C LEA ORL'!T475)</f>
        <v>15 min</v>
      </c>
      <c r="U193" s="75">
        <f>IF(OR('M3C LEA ORL'!U475="",'M3C LEA ORL'!U475=0),"",'M3C LEA ORL'!U475)</f>
        <v>1</v>
      </c>
      <c r="V193" s="112" t="str">
        <f>IF(OR('M3C LEA ORL'!V475="",'M3C LEA ORL'!V475=0),"",'M3C LEA ORL'!V475)</f>
        <v>CT</v>
      </c>
      <c r="W193" s="112" t="str">
        <f>IF(OR('M3C LEA ORL'!W475="",'M3C LEA ORL'!W475=0),"",'M3C LEA ORL'!W475)</f>
        <v>écrit</v>
      </c>
      <c r="X193" s="211" t="str">
        <f>IF(OR('M3C LEA ORL'!X475="",'M3C LEA ORL'!X475=0),"",'M3C LEA ORL'!X475)</f>
        <v>1h30</v>
      </c>
      <c r="Y193" s="210">
        <f>IF(OR('M3C LEA ORL'!Y475="",'M3C LEA ORL'!Y475=0),"",'M3C LEA ORL'!Y475)</f>
        <v>1</v>
      </c>
      <c r="Z193" s="74" t="str">
        <f>IF(OR('M3C LEA ORL'!Z475="",'M3C LEA ORL'!Z475=0),"",'M3C LEA ORL'!Z475)</f>
        <v>CT</v>
      </c>
      <c r="AA193" s="74" t="str">
        <f>IF(OR('M3C LEA ORL'!AA475="",'M3C LEA ORL'!AA475=0),"",'M3C LEA ORL'!AA475)</f>
        <v>écrit</v>
      </c>
      <c r="AB193" s="74" t="str">
        <f>IF(OR('M3C LEA ORL'!AB475="",'M3C LEA ORL'!AB475=0),"",'M3C LEA ORL'!AB475)</f>
        <v>1h30</v>
      </c>
      <c r="AC193" s="75">
        <f>IF(OR('M3C LEA ORL'!AC475="",'M3C LEA ORL'!AC475=0),"",'M3C LEA ORL'!AC475)</f>
        <v>1</v>
      </c>
      <c r="AD193" s="112" t="str">
        <f>IF(OR('M3C LEA ORL'!AD475="",'M3C LEA ORL'!AD475=0),"",'M3C LEA ORL'!AD475)</f>
        <v>CT</v>
      </c>
      <c r="AE193" s="112" t="str">
        <f>IF(OR('M3C LEA ORL'!AE475="",'M3C LEA ORL'!AE475=0),"",'M3C LEA ORL'!AE475)</f>
        <v>écrit</v>
      </c>
      <c r="AF193" s="112" t="str">
        <f>IF(OR('M3C LEA ORL'!AF475="",'M3C LEA ORL'!AF475=0),"",'M3C LEA ORL'!AF475)</f>
        <v>1h30</v>
      </c>
      <c r="AG193" s="184" t="str">
        <f>IF(OR('M3C LEA ORL'!AG475="",'M3C LEA ORL'!AG475=0),"",'M3C LEA ORL'!AG475)</f>
        <v>Poursuite du travail effectué au semestre 5 sur la correspondance professionnelle et le vocabulaire économique et commercial. En parallèle, étude d'articles de presse portant sur des enjeux du monde socio-économique ; comprendre leurs enjeux et développer une approche critique et argumentative.</v>
      </c>
    </row>
    <row r="194" spans="1:239" ht="19.5" customHeight="1" x14ac:dyDescent="0.25">
      <c r="A194" s="198"/>
      <c r="B194" s="198"/>
      <c r="C194" s="199" t="s">
        <v>107</v>
      </c>
      <c r="D194" s="200"/>
      <c r="E194" s="200"/>
      <c r="F194" s="200"/>
      <c r="G194" s="201"/>
      <c r="H194" s="119"/>
      <c r="I194" s="120"/>
      <c r="J194" s="119"/>
      <c r="K194" s="120"/>
      <c r="L194" s="119"/>
      <c r="M194" s="145"/>
      <c r="N194" s="146"/>
      <c r="O194" s="147"/>
      <c r="P194" s="147"/>
      <c r="Q194" s="164"/>
      <c r="R194" s="147"/>
      <c r="S194" s="147"/>
      <c r="T194" s="147"/>
      <c r="U194" s="216"/>
      <c r="V194" s="122"/>
      <c r="W194" s="122"/>
      <c r="X194" s="239"/>
      <c r="Y194" s="216"/>
      <c r="Z194" s="122"/>
      <c r="AA194" s="122"/>
      <c r="AB194" s="122"/>
      <c r="AC194" s="149"/>
      <c r="AD194" s="122"/>
      <c r="AE194" s="122"/>
      <c r="AF194" s="122"/>
      <c r="AG194" s="123"/>
    </row>
    <row r="195" spans="1:239" ht="37.5" customHeight="1" x14ac:dyDescent="0.25">
      <c r="A195" s="298"/>
      <c r="B195" s="328" t="s">
        <v>552</v>
      </c>
      <c r="C195" s="77" t="str">
        <f>IF(OR('M3C LEA ORL'!C476="",'M3C LEA ORL'!C476=0),"",'M3C LEA ORL'!C476)</f>
        <v>Civilisation langue A : civilisation américaine (US) S6</v>
      </c>
      <c r="D195" s="87" t="s">
        <v>553</v>
      </c>
      <c r="E195" s="87" t="str">
        <f>IF(OR('M3C LEA ORL'!E476="",'M3C LEA ORL'!E476=0),"",'M3C LEA ORL'!E476)</f>
        <v>UE TRONC COMMUN</v>
      </c>
      <c r="F195" s="299"/>
      <c r="G195" s="87" t="str">
        <f>IF(OR('M3C LEA ORL'!G476="",'M3C LEA ORL'!G476=0),"",'M3C LEA ORL'!G476)</f>
        <v>o</v>
      </c>
      <c r="H195" s="225"/>
      <c r="I195" s="87">
        <f>IF(OR('M3C LEA ORL'!I476="",'M3C LEA ORL'!I476=0),"",'M3C LEA ORL'!I476)</f>
        <v>2</v>
      </c>
      <c r="J195" s="285" t="str">
        <f>IF(OR('M3C LEA ORL'!J476="",'M3C LEA ORL'!J476=0),"",'M3C LEA ORL'!J476)</f>
        <v>2</v>
      </c>
      <c r="K195" s="87" t="str">
        <f>IF(OR('M3C LEA ORL'!K476="",'M3C LEA ORL'!K476=0),"",'M3C LEA ORL'!K476)</f>
        <v>TABUTEAU Eric</v>
      </c>
      <c r="L195" s="285" t="str">
        <f>IF(OR('M3C LEA ORL'!L476="",'M3C LEA ORL'!L476=0),"",'M3C LEA ORL'!L476)</f>
        <v>11</v>
      </c>
      <c r="M195" s="334"/>
      <c r="N195" s="100">
        <f>IF(OR('M3C LEA ORL'!N476="",'M3C LEA ORL'!N476=0),"",'M3C LEA ORL'!N476)</f>
        <v>10</v>
      </c>
      <c r="O195" s="100">
        <f>IF(OR('M3C LEA ORL'!O476="",'M3C LEA ORL'!O476=0),"",'M3C LEA ORL'!O476)</f>
        <v>10</v>
      </c>
      <c r="P195" s="100" t="str">
        <f>IF(OR('M3C LEA ORL'!P476="",'M3C LEA ORL'!P476=0),"",'M3C LEA ORL'!P476)</f>
        <v/>
      </c>
      <c r="Q195" s="210">
        <f>IF(OR('M3C LEA ORL'!Q476="",'M3C LEA ORL'!Q476=0),"",'M3C LEA ORL'!Q476)</f>
        <v>1</v>
      </c>
      <c r="R195" s="74" t="str">
        <f>IF(OR('M3C LEA ORL'!R476="",'M3C LEA ORL'!R476=0),"",'M3C LEA ORL'!R476)</f>
        <v>CC</v>
      </c>
      <c r="S195" s="52" t="str">
        <f>IF(OR('M3C LEA ORL'!S476="",'M3C LEA ORL'!S476=0),"",'M3C LEA ORL'!S476)</f>
        <v>écrit</v>
      </c>
      <c r="T195" s="783" t="str">
        <f>IF(OR('M3C LEA ORL'!T476="",'M3C LEA ORL'!T476=0),"",'M3C LEA ORL'!T476)</f>
        <v>1h00</v>
      </c>
      <c r="U195" s="75">
        <f>IF(OR('M3C LEA ORL'!U476="",'M3C LEA ORL'!U476=0),"",'M3C LEA ORL'!U476)</f>
        <v>1</v>
      </c>
      <c r="V195" s="112" t="str">
        <f>IF(OR('M3C LEA ORL'!V476="",'M3C LEA ORL'!V476=0),"",'M3C LEA ORL'!V476)</f>
        <v>CT</v>
      </c>
      <c r="W195" s="112" t="str">
        <f>IF(OR('M3C LEA ORL'!W476="",'M3C LEA ORL'!W476=0),"",'M3C LEA ORL'!W476)</f>
        <v>écrit</v>
      </c>
      <c r="X195" s="211" t="str">
        <f>IF(OR('M3C LEA ORL'!X476="",'M3C LEA ORL'!X476=0),"",'M3C LEA ORL'!X476)</f>
        <v>1h30</v>
      </c>
      <c r="Y195" s="210">
        <f>IF(OR('M3C LEA ORL'!Y476="",'M3C LEA ORL'!Y476=0),"",'M3C LEA ORL'!Y476)</f>
        <v>1</v>
      </c>
      <c r="Z195" s="74" t="str">
        <f>IF(OR('M3C LEA ORL'!Z476="",'M3C LEA ORL'!Z476=0),"",'M3C LEA ORL'!Z476)</f>
        <v>CT</v>
      </c>
      <c r="AA195" s="74" t="str">
        <f>IF(OR('M3C LEA ORL'!AA476="",'M3C LEA ORL'!AA476=0),"",'M3C LEA ORL'!AA476)</f>
        <v>écrit</v>
      </c>
      <c r="AB195" s="74" t="str">
        <f>IF(OR('M3C LEA ORL'!AB476="",'M3C LEA ORL'!AB476=0),"",'M3C LEA ORL'!AB476)</f>
        <v>1h30</v>
      </c>
      <c r="AC195" s="75">
        <f>IF(OR('M3C LEA ORL'!AC476="",'M3C LEA ORL'!AC476=0),"",'M3C LEA ORL'!AC476)</f>
        <v>1</v>
      </c>
      <c r="AD195" s="112" t="str">
        <f>IF(OR('M3C LEA ORL'!AD476="",'M3C LEA ORL'!AD476=0),"",'M3C LEA ORL'!AD476)</f>
        <v>CT</v>
      </c>
      <c r="AE195" s="112" t="str">
        <f>IF(OR('M3C LEA ORL'!AE476="",'M3C LEA ORL'!AE476=0),"",'M3C LEA ORL'!AE476)</f>
        <v>écrit</v>
      </c>
      <c r="AF195" s="112" t="str">
        <f>IF(OR('M3C LEA ORL'!AF476="",'M3C LEA ORL'!AF476=0),"",'M3C LEA ORL'!AF476)</f>
        <v>1h30</v>
      </c>
      <c r="AG195" s="184" t="str">
        <f>IF(OR('M3C LEA ORL'!AG476="",'M3C LEA ORL'!AG476=0),"",'M3C LEA ORL'!AG476)</f>
        <v>Histoire de la publicité et du marketing aux Etats-Unis aux XXème et XXIème siècles.</v>
      </c>
    </row>
    <row r="196" spans="1:239" ht="28.5" customHeight="1" x14ac:dyDescent="0.25">
      <c r="A196" s="198" t="s">
        <v>554</v>
      </c>
      <c r="B196" s="198" t="s">
        <v>555</v>
      </c>
      <c r="C196" s="199" t="s">
        <v>556</v>
      </c>
      <c r="D196" s="200"/>
      <c r="E196" s="200" t="s">
        <v>42</v>
      </c>
      <c r="F196" s="200"/>
      <c r="G196" s="201"/>
      <c r="H196" s="119"/>
      <c r="I196" s="120">
        <f>+I197++I198+I199</f>
        <v>6</v>
      </c>
      <c r="J196" s="120">
        <f>+J197++J198+J199</f>
        <v>6</v>
      </c>
      <c r="K196" s="120"/>
      <c r="L196" s="119"/>
      <c r="M196" s="145"/>
      <c r="N196" s="146"/>
      <c r="O196" s="147"/>
      <c r="P196" s="147"/>
      <c r="Q196" s="164"/>
      <c r="R196" s="147"/>
      <c r="S196" s="147"/>
      <c r="T196" s="147"/>
      <c r="U196" s="216"/>
      <c r="V196" s="122"/>
      <c r="W196" s="122"/>
      <c r="X196" s="239"/>
      <c r="Y196" s="216"/>
      <c r="Z196" s="122"/>
      <c r="AA196" s="122"/>
      <c r="AB196" s="122"/>
      <c r="AC196" s="149"/>
      <c r="AD196" s="122"/>
      <c r="AE196" s="122"/>
      <c r="AF196" s="122"/>
      <c r="AG196" s="123"/>
    </row>
    <row r="197" spans="1:239" ht="44.25" customHeight="1" x14ac:dyDescent="0.25">
      <c r="A197" s="298"/>
      <c r="B197" s="330" t="s">
        <v>557</v>
      </c>
      <c r="C197" s="331" t="str">
        <f>IF(OR('M3C LEA ORL'!C478="",'M3C LEA ORL'!C478=0),"",'M3C LEA ORL'!C478)</f>
        <v>Gestion financière</v>
      </c>
      <c r="D197" s="87" t="s">
        <v>558</v>
      </c>
      <c r="E197" s="87" t="str">
        <f>IF(OR('M3C LEA ORL'!E478="",'M3C LEA ORL'!E478=0),"",'M3C LEA ORL'!E478)</f>
        <v>UE TRONC COMMUN</v>
      </c>
      <c r="F197" s="299"/>
      <c r="G197" s="87" t="str">
        <f>IF(OR('M3C LEA ORL'!G478="",'M3C LEA ORL'!G478=0),"",'M3C LEA ORL'!G478)</f>
        <v>o</v>
      </c>
      <c r="H197" s="225"/>
      <c r="I197" s="87">
        <f>IF(OR('M3C LEA ORL'!I478="",'M3C LEA ORL'!I478=0),"",'M3C LEA ORL'!I478)</f>
        <v>2</v>
      </c>
      <c r="J197" s="285" t="str">
        <f>IF(OR('M3C LEA ORL'!J478="",'M3C LEA ORL'!J478=0),"",'M3C LEA ORL'!J478)</f>
        <v>2</v>
      </c>
      <c r="K197" s="90" t="str">
        <f>IF(OR('M3C LEA ORL'!K478="",'M3C LEA ORL'!K478=0),"",'M3C LEA ORL'!K478)</f>
        <v>NOEL Isabelle</v>
      </c>
      <c r="L197" s="285" t="str">
        <f>IF(OR('M3C LEA ORL'!L478="",'M3C LEA ORL'!L478=0),"",'M3C LEA ORL'!L478)</f>
        <v>06</v>
      </c>
      <c r="M197" s="334"/>
      <c r="N197" s="100">
        <f>IF(OR('M3C LEA ORL'!N478="",'M3C LEA ORL'!N478=0),"",'M3C LEA ORL'!N478)</f>
        <v>10</v>
      </c>
      <c r="O197" s="100">
        <f>IF(OR('M3C LEA ORL'!O478="",'M3C LEA ORL'!O478=0),"",'M3C LEA ORL'!O478)</f>
        <v>15</v>
      </c>
      <c r="P197" s="100" t="str">
        <f>IF(OR('M3C LEA ORL'!P478="",'M3C LEA ORL'!P478=0),"",'M3C LEA ORL'!P478)</f>
        <v/>
      </c>
      <c r="Q197" s="210">
        <f>IF(OR('M3C LEA ORL'!Q478="",'M3C LEA ORL'!Q478=0),"",'M3C LEA ORL'!Q478)</f>
        <v>1</v>
      </c>
      <c r="R197" s="74" t="str">
        <f>IF(OR('M3C LEA ORL'!R478="",'M3C LEA ORL'!R478=0),"",'M3C LEA ORL'!R478)</f>
        <v>CC</v>
      </c>
      <c r="S197" s="52" t="str">
        <f>IF(OR('M3C LEA ORL'!S478="",'M3C LEA ORL'!S478=0),"",'M3C LEA ORL'!S478)</f>
        <v>écrit</v>
      </c>
      <c r="T197" s="73" t="str">
        <f>IF(OR('M3C LEA ORL'!T478="",'M3C LEA ORL'!T478=0),"",'M3C LEA ORL'!T478)</f>
        <v/>
      </c>
      <c r="U197" s="75">
        <f>IF(OR('M3C LEA ORL'!U478="",'M3C LEA ORL'!U478=0),"",'M3C LEA ORL'!U478)</f>
        <v>1</v>
      </c>
      <c r="V197" s="112" t="str">
        <f>IF(OR('M3C LEA ORL'!V478="",'M3C LEA ORL'!V478=0),"",'M3C LEA ORL'!V478)</f>
        <v>CT</v>
      </c>
      <c r="W197" s="112" t="str">
        <f>IF(OR('M3C LEA ORL'!W478="",'M3C LEA ORL'!W478=0),"",'M3C LEA ORL'!W478)</f>
        <v>écrit</v>
      </c>
      <c r="X197" s="211" t="str">
        <f>IF(OR('M3C LEA ORL'!X478="",'M3C LEA ORL'!X478=0),"",'M3C LEA ORL'!X478)</f>
        <v>2h00</v>
      </c>
      <c r="Y197" s="210">
        <f>IF(OR('M3C LEA ORL'!Y478="",'M3C LEA ORL'!Y478=0),"",'M3C LEA ORL'!Y478)</f>
        <v>1</v>
      </c>
      <c r="Z197" s="74" t="str">
        <f>IF(OR('M3C LEA ORL'!Z478="",'M3C LEA ORL'!Z478=0),"",'M3C LEA ORL'!Z478)</f>
        <v>CT</v>
      </c>
      <c r="AA197" s="74" t="str">
        <f>IF(OR('M3C LEA ORL'!AA478="",'M3C LEA ORL'!AA478=0),"",'M3C LEA ORL'!AA478)</f>
        <v>écrit</v>
      </c>
      <c r="AB197" s="74" t="str">
        <f>IF(OR('M3C LEA ORL'!AB478="",'M3C LEA ORL'!AB478=0),"",'M3C LEA ORL'!AB478)</f>
        <v>2h00</v>
      </c>
      <c r="AC197" s="75">
        <f>IF(OR('M3C LEA ORL'!AC478="",'M3C LEA ORL'!AC478=0),"",'M3C LEA ORL'!AC478)</f>
        <v>1</v>
      </c>
      <c r="AD197" s="112" t="str">
        <f>IF(OR('M3C LEA ORL'!AD478="",'M3C LEA ORL'!AD478=0),"",'M3C LEA ORL'!AD478)</f>
        <v>CT</v>
      </c>
      <c r="AE197" s="112" t="str">
        <f>IF(OR('M3C LEA ORL'!AE478="",'M3C LEA ORL'!AE478=0),"",'M3C LEA ORL'!AE478)</f>
        <v>écrit</v>
      </c>
      <c r="AF197" s="112" t="str">
        <f>IF(OR('M3C LEA ORL'!AF478="",'M3C LEA ORL'!AF478=0),"",'M3C LEA ORL'!AF478)</f>
        <v>2h00</v>
      </c>
      <c r="AG197" s="184" t="str">
        <f>IF(OR('M3C LEA ORL'!AG478="",'M3C LEA ORL'!AG478=0),"",'M3C LEA ORL'!AG478)</f>
        <v>Bilan comptable et construction du bilan fonctionnel
FRNG, BFR et Trésorerie nette
Equilibre et déséquilibre financier
Analyse financière par la méthode des ratios
Analyse du compte de résultat
Les soldes intermédiaires de gestion SIG</v>
      </c>
    </row>
    <row r="198" spans="1:239" ht="44.25" customHeight="1" x14ac:dyDescent="0.25">
      <c r="A198" s="298"/>
      <c r="B198" s="330" t="s">
        <v>559</v>
      </c>
      <c r="C198" s="331" t="str">
        <f>IF(OR('M3C LEA ORL'!C479="",'M3C LEA ORL'!C479=0),"",'M3C LEA ORL'!C479)</f>
        <v>Outils de gestion</v>
      </c>
      <c r="D198" s="87" t="s">
        <v>560</v>
      </c>
      <c r="E198" s="87" t="str">
        <f>IF(OR('M3C LEA ORL'!E479="",'M3C LEA ORL'!E479=0),"",'M3C LEA ORL'!E479)</f>
        <v>UE TRONC COMMUN</v>
      </c>
      <c r="F198" s="299"/>
      <c r="G198" s="87" t="str">
        <f>IF(OR('M3C LEA ORL'!G479="",'M3C LEA ORL'!G479=0),"",'M3C LEA ORL'!G479)</f>
        <v>o</v>
      </c>
      <c r="H198" s="225"/>
      <c r="I198" s="87">
        <f>IF(OR('M3C LEA ORL'!I479="",'M3C LEA ORL'!I479=0),"",'M3C LEA ORL'!I479)</f>
        <v>2</v>
      </c>
      <c r="J198" s="285" t="str">
        <f>IF(OR('M3C LEA ORL'!J479="",'M3C LEA ORL'!J479=0),"",'M3C LEA ORL'!J479)</f>
        <v>2</v>
      </c>
      <c r="K198" s="90" t="str">
        <f>IF(OR('M3C LEA ORL'!K479="",'M3C LEA ORL'!K479=0),"",'M3C LEA ORL'!K479)</f>
        <v>NOEL Isabelle</v>
      </c>
      <c r="L198" s="285" t="str">
        <f>IF(OR('M3C LEA ORL'!L479="",'M3C LEA ORL'!L479=0),"",'M3C LEA ORL'!L479)</f>
        <v>06</v>
      </c>
      <c r="M198" s="334"/>
      <c r="N198" s="100">
        <f>IF(OR('M3C LEA ORL'!N479="",'M3C LEA ORL'!N479=0),"",'M3C LEA ORL'!N479)</f>
        <v>15</v>
      </c>
      <c r="O198" s="100" t="str">
        <f>IF(OR('M3C LEA ORL'!O479="",'M3C LEA ORL'!O479=0),"",'M3C LEA ORL'!O479)</f>
        <v/>
      </c>
      <c r="P198" s="100" t="str">
        <f>IF(OR('M3C LEA ORL'!P479="",'M3C LEA ORL'!P479=0),"",'M3C LEA ORL'!P479)</f>
        <v/>
      </c>
      <c r="Q198" s="210">
        <f>IF(OR('M3C LEA ORL'!Q479="",'M3C LEA ORL'!Q479=0),"",'M3C LEA ORL'!Q479)</f>
        <v>1</v>
      </c>
      <c r="R198" s="74" t="str">
        <f>IF(OR('M3C LEA ORL'!R479="",'M3C LEA ORL'!R479=0),"",'M3C LEA ORL'!R479)</f>
        <v>CC</v>
      </c>
      <c r="S198" s="52" t="str">
        <f>IF(OR('M3C LEA ORL'!S479="",'M3C LEA ORL'!S479=0),"",'M3C LEA ORL'!S479)</f>
        <v>écrit</v>
      </c>
      <c r="T198" s="73" t="str">
        <f>IF(OR('M3C LEA ORL'!T479="",'M3C LEA ORL'!T479=0),"",'M3C LEA ORL'!T479)</f>
        <v/>
      </c>
      <c r="U198" s="75">
        <f>IF(OR('M3C LEA ORL'!U479="",'M3C LEA ORL'!U479=0),"",'M3C LEA ORL'!U479)</f>
        <v>1</v>
      </c>
      <c r="V198" s="112" t="str">
        <f>IF(OR('M3C LEA ORL'!V479="",'M3C LEA ORL'!V479=0),"",'M3C LEA ORL'!V479)</f>
        <v>CT</v>
      </c>
      <c r="W198" s="112" t="str">
        <f>IF(OR('M3C LEA ORL'!W479="",'M3C LEA ORL'!W479=0),"",'M3C LEA ORL'!W479)</f>
        <v>écrit</v>
      </c>
      <c r="X198" s="211" t="str">
        <f>IF(OR('M3C LEA ORL'!X479="",'M3C LEA ORL'!X479=0),"",'M3C LEA ORL'!X479)</f>
        <v>1h30</v>
      </c>
      <c r="Y198" s="210">
        <f>IF(OR('M3C LEA ORL'!Y479="",'M3C LEA ORL'!Y479=0),"",'M3C LEA ORL'!Y479)</f>
        <v>1</v>
      </c>
      <c r="Z198" s="74" t="str">
        <f>IF(OR('M3C LEA ORL'!Z479="",'M3C LEA ORL'!Z479=0),"",'M3C LEA ORL'!Z479)</f>
        <v>CT</v>
      </c>
      <c r="AA198" s="74" t="str">
        <f>IF(OR('M3C LEA ORL'!AA479="",'M3C LEA ORL'!AA479=0),"",'M3C LEA ORL'!AA479)</f>
        <v>écrit</v>
      </c>
      <c r="AB198" s="74" t="str">
        <f>IF(OR('M3C LEA ORL'!AB479="",'M3C LEA ORL'!AB479=0),"",'M3C LEA ORL'!AB479)</f>
        <v>1h30</v>
      </c>
      <c r="AC198" s="75">
        <f>IF(OR('M3C LEA ORL'!AC479="",'M3C LEA ORL'!AC479=0),"",'M3C LEA ORL'!AC479)</f>
        <v>1</v>
      </c>
      <c r="AD198" s="112" t="str">
        <f>IF(OR('M3C LEA ORL'!AD479="",'M3C LEA ORL'!AD479=0),"",'M3C LEA ORL'!AD479)</f>
        <v>CT</v>
      </c>
      <c r="AE198" s="112" t="str">
        <f>IF(OR('M3C LEA ORL'!AE479="",'M3C LEA ORL'!AE479=0),"",'M3C LEA ORL'!AE479)</f>
        <v>écrit</v>
      </c>
      <c r="AF198" s="112" t="str">
        <f>IF(OR('M3C LEA ORL'!AF479="",'M3C LEA ORL'!AF479=0),"",'M3C LEA ORL'!AF479)</f>
        <v>1h30</v>
      </c>
      <c r="AG198" s="184" t="str">
        <f>IF(OR('M3C LEA ORL'!AG479="",'M3C LEA ORL'!AG479=0),"",'M3C LEA ORL'!AG479)</f>
        <v>Le programme de cet enseignement permet de doter l'apprenant d'outils nécessaires à la mise en place d'un processus de contrôle de l'activité d'un centre d'intérêt. L'objectif étant la confection d'un tableau de bord de gestion afin de suivre avec efficacité et efficience la réalisation des objectifs.
Ce dispositif de prévision et d'analyse utilise des ressources statistiques, comptables et financières (méthodes de prévision, gestion des stocks, seuil de rentabilité...).</v>
      </c>
    </row>
    <row r="199" spans="1:239" ht="37.5" customHeight="1" x14ac:dyDescent="0.25">
      <c r="A199" s="298"/>
      <c r="B199" s="328" t="s">
        <v>561</v>
      </c>
      <c r="C199" s="77" t="str">
        <f>IF(OR('M3C LEA ORL'!C480="",'M3C LEA ORL'!C480=0),"",'M3C LEA ORL'!C480)</f>
        <v xml:space="preserve">Techniques du commerce international 2 </v>
      </c>
      <c r="D199" s="87" t="s">
        <v>562</v>
      </c>
      <c r="E199" s="87" t="str">
        <f>IF(OR('M3C LEA ORL'!E480="",'M3C LEA ORL'!E480=0),"",'M3C LEA ORL'!E480)</f>
        <v>UE TRONC COMMUN</v>
      </c>
      <c r="F199" s="299"/>
      <c r="G199" s="87" t="str">
        <f>IF(OR('M3C LEA ORL'!G480="",'M3C LEA ORL'!G480=0),"",'M3C LEA ORL'!G480)</f>
        <v>o</v>
      </c>
      <c r="H199" s="225"/>
      <c r="I199" s="87">
        <f>IF(OR('M3C LEA ORL'!I480="",'M3C LEA ORL'!I480=0),"",'M3C LEA ORL'!I480)</f>
        <v>2</v>
      </c>
      <c r="J199" s="285" t="str">
        <f>IF(OR('M3C LEA ORL'!J480="",'M3C LEA ORL'!J480=0),"",'M3C LEA ORL'!J480)</f>
        <v>2</v>
      </c>
      <c r="K199" s="87" t="str">
        <f>IF(OR('M3C LEA ORL'!K480="",'M3C LEA ORL'!K480=0),"",'M3C LEA ORL'!K480)</f>
        <v>NOËL Isabelle</v>
      </c>
      <c r="L199" s="285" t="str">
        <f>IF(OR('M3C LEA ORL'!L480="",'M3C LEA ORL'!L480=0),"",'M3C LEA ORL'!L480)</f>
        <v>06</v>
      </c>
      <c r="M199" s="334"/>
      <c r="N199" s="100" t="str">
        <f>IF(OR('M3C LEA ORL'!N480="",'M3C LEA ORL'!N480=0),"",'M3C LEA ORL'!N480)</f>
        <v/>
      </c>
      <c r="O199" s="100">
        <f>IF(OR('M3C LEA ORL'!O480="",'M3C LEA ORL'!O480=0),"",'M3C LEA ORL'!O480)</f>
        <v>20</v>
      </c>
      <c r="P199" s="100" t="str">
        <f>IF(OR('M3C LEA ORL'!P480="",'M3C LEA ORL'!P480=0),"",'M3C LEA ORL'!P480)</f>
        <v/>
      </c>
      <c r="Q199" s="210">
        <f>IF(OR('M3C LEA ORL'!Q480="",'M3C LEA ORL'!Q480=0),"",'M3C LEA ORL'!Q480)</f>
        <v>1</v>
      </c>
      <c r="R199" s="74" t="str">
        <f>IF(OR('M3C LEA ORL'!R480="",'M3C LEA ORL'!R480=0),"",'M3C LEA ORL'!R480)</f>
        <v>CC</v>
      </c>
      <c r="S199" s="52" t="str">
        <f>IF(OR('M3C LEA ORL'!S480="",'M3C LEA ORL'!S480=0),"",'M3C LEA ORL'!S480)</f>
        <v>écrit</v>
      </c>
      <c r="T199" s="52" t="str">
        <f>IF(OR('M3C LEA ORL'!T480="",'M3C LEA ORL'!T480=0),"",'M3C LEA ORL'!T480)</f>
        <v>2 x 1h00</v>
      </c>
      <c r="U199" s="75">
        <f>IF(OR('M3C LEA ORL'!U480="",'M3C LEA ORL'!U480=0),"",'M3C LEA ORL'!U480)</f>
        <v>1</v>
      </c>
      <c r="V199" s="112" t="str">
        <f>IF(OR('M3C LEA ORL'!V480="",'M3C LEA ORL'!V480=0),"",'M3C LEA ORL'!V480)</f>
        <v>CT</v>
      </c>
      <c r="W199" s="112" t="str">
        <f>IF(OR('M3C LEA ORL'!W480="",'M3C LEA ORL'!W480=0),"",'M3C LEA ORL'!W480)</f>
        <v>écrit</v>
      </c>
      <c r="X199" s="211" t="str">
        <f>IF(OR('M3C LEA ORL'!X480="",'M3C LEA ORL'!X480=0),"",'M3C LEA ORL'!X480)</f>
        <v>2h00</v>
      </c>
      <c r="Y199" s="210">
        <f>IF(OR('M3C LEA ORL'!Y480="",'M3C LEA ORL'!Y480=0),"",'M3C LEA ORL'!Y480)</f>
        <v>1</v>
      </c>
      <c r="Z199" s="74" t="str">
        <f>IF(OR('M3C LEA ORL'!Z480="",'M3C LEA ORL'!Z480=0),"",'M3C LEA ORL'!Z480)</f>
        <v>CT</v>
      </c>
      <c r="AA199" s="74" t="str">
        <f>IF(OR('M3C LEA ORL'!AA480="",'M3C LEA ORL'!AA480=0),"",'M3C LEA ORL'!AA480)</f>
        <v>écrit</v>
      </c>
      <c r="AB199" s="74" t="str">
        <f>IF(OR('M3C LEA ORL'!AB480="",'M3C LEA ORL'!AB480=0),"",'M3C LEA ORL'!AB480)</f>
        <v>2h00</v>
      </c>
      <c r="AC199" s="75">
        <f>IF(OR('M3C LEA ORL'!AC480="",'M3C LEA ORL'!AC480=0),"",'M3C LEA ORL'!AC480)</f>
        <v>1</v>
      </c>
      <c r="AD199" s="112" t="str">
        <f>IF(OR('M3C LEA ORL'!AD480="",'M3C LEA ORL'!AD480=0),"",'M3C LEA ORL'!AD480)</f>
        <v>CT</v>
      </c>
      <c r="AE199" s="112" t="str">
        <f>IF(OR('M3C LEA ORL'!AE480="",'M3C LEA ORL'!AE480=0),"",'M3C LEA ORL'!AE480)</f>
        <v>écrit</v>
      </c>
      <c r="AF199" s="112" t="str">
        <f>IF(OR('M3C LEA ORL'!AF480="",'M3C LEA ORL'!AF480=0),"",'M3C LEA ORL'!AF480)</f>
        <v>2h00</v>
      </c>
      <c r="AG199" s="184" t="str">
        <f>IF(OR('M3C LEA ORL'!AG480="",'M3C LEA ORL'!AG480=0),"",'M3C LEA ORL'!AG480)</f>
        <v>Etudes des principaux concepts nécessaires à une bonne maîtrise des pratiques du commerce international :
- les échanges intercommunautaires
- les procédures de dédouanement
- les régimes douaniers
- l'évaluation et la liquidation de la dette douanière</v>
      </c>
    </row>
    <row r="200" spans="1:239" ht="21" customHeight="1" x14ac:dyDescent="0.25">
      <c r="A200" s="133"/>
      <c r="B200" s="134"/>
      <c r="C200" s="69" t="s">
        <v>220</v>
      </c>
      <c r="D200" s="135"/>
      <c r="E200" s="121"/>
      <c r="F200" s="136"/>
      <c r="G200" s="137"/>
      <c r="H200" s="138"/>
      <c r="I200" s="136">
        <f>+I202+I207</f>
        <v>7</v>
      </c>
      <c r="J200" s="136">
        <f>+J202+J207</f>
        <v>5</v>
      </c>
      <c r="K200" s="136"/>
      <c r="L200" s="136"/>
      <c r="M200" s="139"/>
      <c r="N200" s="140"/>
      <c r="O200" s="140"/>
      <c r="P200" s="140"/>
      <c r="Q200" s="168"/>
      <c r="R200" s="169"/>
      <c r="S200" s="169"/>
      <c r="T200" s="169"/>
      <c r="U200" s="170"/>
      <c r="V200" s="169"/>
      <c r="W200" s="169"/>
      <c r="X200" s="169"/>
      <c r="Y200" s="168"/>
      <c r="Z200" s="169"/>
      <c r="AA200" s="169"/>
      <c r="AB200" s="169"/>
      <c r="AC200" s="170"/>
      <c r="AD200" s="169"/>
      <c r="AE200" s="169"/>
      <c r="AF200" s="169"/>
      <c r="AG200" s="80"/>
    </row>
    <row r="201" spans="1:239" s="2" customFormat="1" ht="36" customHeight="1" x14ac:dyDescent="0.3">
      <c r="A201" s="314" t="s">
        <v>563</v>
      </c>
      <c r="B201" s="214" t="s">
        <v>564</v>
      </c>
      <c r="C201" s="315" t="s">
        <v>565</v>
      </c>
      <c r="D201" s="316"/>
      <c r="E201" s="214" t="s">
        <v>25</v>
      </c>
      <c r="F201" s="214"/>
      <c r="G201" s="317"/>
      <c r="H201" s="214"/>
      <c r="I201" s="214">
        <f>+I$189+I202+I207+6</f>
        <v>32</v>
      </c>
      <c r="J201" s="214">
        <f>+J$189+J202+J207+6</f>
        <v>30</v>
      </c>
      <c r="K201" s="214"/>
      <c r="L201" s="214"/>
      <c r="M201" s="275"/>
      <c r="N201" s="318"/>
      <c r="O201" s="318"/>
      <c r="P201" s="318"/>
      <c r="Q201" s="213"/>
      <c r="R201" s="214"/>
      <c r="S201" s="214"/>
      <c r="T201" s="214"/>
      <c r="U201" s="214"/>
      <c r="V201" s="214"/>
      <c r="W201" s="214"/>
      <c r="X201" s="275"/>
      <c r="Y201" s="213"/>
      <c r="Z201" s="214"/>
      <c r="AA201" s="214"/>
      <c r="AB201" s="214"/>
      <c r="AC201" s="214"/>
      <c r="AD201" s="214"/>
      <c r="AE201" s="214"/>
      <c r="AF201" s="214"/>
      <c r="AG201" s="215"/>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row>
    <row r="202" spans="1:239" ht="28.5" customHeight="1" x14ac:dyDescent="0.25">
      <c r="A202" s="198" t="s">
        <v>566</v>
      </c>
      <c r="B202" s="198" t="s">
        <v>567</v>
      </c>
      <c r="C202" s="199" t="s">
        <v>568</v>
      </c>
      <c r="D202" s="200"/>
      <c r="E202" s="200" t="s">
        <v>42</v>
      </c>
      <c r="F202" s="200"/>
      <c r="G202" s="201"/>
      <c r="H202" s="119"/>
      <c r="I202" s="120">
        <f>+I203+I204+I205</f>
        <v>5</v>
      </c>
      <c r="J202" s="120">
        <f>+J203+J204+J205</f>
        <v>3</v>
      </c>
      <c r="K202" s="120"/>
      <c r="L202" s="119"/>
      <c r="M202" s="145"/>
      <c r="N202" s="146"/>
      <c r="O202" s="147"/>
      <c r="P202" s="147"/>
      <c r="Q202" s="164"/>
      <c r="R202" s="147"/>
      <c r="S202" s="147"/>
      <c r="T202" s="147"/>
      <c r="U202" s="216"/>
      <c r="V202" s="122"/>
      <c r="W202" s="122"/>
      <c r="X202" s="239"/>
      <c r="Y202" s="216"/>
      <c r="Z202" s="122"/>
      <c r="AA202" s="122"/>
      <c r="AB202" s="122"/>
      <c r="AC202" s="149"/>
      <c r="AD202" s="122"/>
      <c r="AE202" s="122"/>
      <c r="AF202" s="122"/>
      <c r="AG202" s="123"/>
    </row>
    <row r="203" spans="1:239" ht="37.5" customHeight="1" x14ac:dyDescent="0.25">
      <c r="A203" s="298"/>
      <c r="B203" s="328" t="s">
        <v>569</v>
      </c>
      <c r="C203" s="77" t="str">
        <f>IF('M3C LEA ORL'!C489="","",'M3C LEA ORL'!C489)</f>
        <v>Thème Espagnol S6 LEA</v>
      </c>
      <c r="D203" s="70" t="s">
        <v>570</v>
      </c>
      <c r="E203" s="70" t="str">
        <f>IF('M3C LEA ORL'!E489="","",'M3C LEA ORL'!E489)</f>
        <v>CHOIX TRONC COMMUN</v>
      </c>
      <c r="F203" s="329"/>
      <c r="G203" s="70" t="s">
        <v>97</v>
      </c>
      <c r="H203" s="222"/>
      <c r="I203" s="87">
        <f>IF('M3C LEA ORL'!I489="","",'M3C LEA ORL'!I489)</f>
        <v>2</v>
      </c>
      <c r="J203" s="285" t="str">
        <f>IF('M3C LEA ORL'!J489="","",'M3C LEA ORL'!J489)</f>
        <v>1</v>
      </c>
      <c r="K203" s="87" t="str">
        <f>IF('M3C LEA ORL'!K489="","",'M3C LEA ORL'!K489)</f>
        <v>BACCON Annie</v>
      </c>
      <c r="L203" s="285" t="str">
        <f>IF('M3C LEA ORL'!L489="","",'M3C LEA ORL'!L489)</f>
        <v>14</v>
      </c>
      <c r="M203" s="334"/>
      <c r="N203" s="100" t="str">
        <f>IF('M3C LEA ORL'!N489="","",'M3C LEA ORL'!N489)</f>
        <v/>
      </c>
      <c r="O203" s="100">
        <f>IF('M3C LEA ORL'!O489="","",'M3C LEA ORL'!O489)</f>
        <v>10</v>
      </c>
      <c r="P203" s="100" t="str">
        <f>IF('M3C LEA ORL'!P489="","",'M3C LEA ORL'!P489)</f>
        <v/>
      </c>
      <c r="Q203" s="210">
        <f>IF('M3C LEA ORL'!Q489="","",'M3C LEA ORL'!Q489)</f>
        <v>1</v>
      </c>
      <c r="R203" s="74" t="str">
        <f>IF('M3C LEA ORL'!R489="","",'M3C LEA ORL'!R489)</f>
        <v>CC</v>
      </c>
      <c r="S203" s="52" t="str">
        <f>IF('M3C LEA ORL'!S489="","",'M3C LEA ORL'!S489)</f>
        <v>écrit et oral</v>
      </c>
      <c r="T203" s="73" t="str">
        <f>IF('M3C LEA ORL'!T489="","",'M3C LEA ORL'!T489)</f>
        <v/>
      </c>
      <c r="U203" s="75">
        <f>IF('M3C LEA ORL'!U489="","",'M3C LEA ORL'!U489)</f>
        <v>1</v>
      </c>
      <c r="V203" s="112" t="str">
        <f>IF('M3C LEA ORL'!V489="","",'M3C LEA ORL'!V489)</f>
        <v>CT</v>
      </c>
      <c r="W203" s="112" t="str">
        <f>IF('M3C LEA ORL'!W489="","",'M3C LEA ORL'!W489)</f>
        <v>écrit</v>
      </c>
      <c r="X203" s="211" t="str">
        <f>IF('M3C LEA ORL'!X489="","",'M3C LEA ORL'!X489)</f>
        <v>1h15</v>
      </c>
      <c r="Y203" s="210">
        <f>IF('M3C LEA ORL'!Y489="","",'M3C LEA ORL'!Y489)</f>
        <v>1</v>
      </c>
      <c r="Z203" s="74" t="str">
        <f>IF('M3C LEA ORL'!Z489="","",'M3C LEA ORL'!Z489)</f>
        <v>CT</v>
      </c>
      <c r="AA203" s="74" t="str">
        <f>IF('M3C LEA ORL'!AA489="","",'M3C LEA ORL'!AA489)</f>
        <v>écrit</v>
      </c>
      <c r="AB203" s="74" t="str">
        <f>IF('M3C LEA ORL'!AB489="","",'M3C LEA ORL'!AB489)</f>
        <v>1h15</v>
      </c>
      <c r="AC203" s="75">
        <f>IF('M3C LEA ORL'!AC489="","",'M3C LEA ORL'!AC489)</f>
        <v>1</v>
      </c>
      <c r="AD203" s="112" t="str">
        <f>IF('M3C LEA ORL'!AD489="","",'M3C LEA ORL'!AD489)</f>
        <v>CT</v>
      </c>
      <c r="AE203" s="112" t="str">
        <f>IF('M3C LEA ORL'!AE489="","",'M3C LEA ORL'!AE489)</f>
        <v>écrit</v>
      </c>
      <c r="AF203" s="112" t="str">
        <f>IF('M3C LEA ORL'!AF489="","",'M3C LEA ORL'!AF489)</f>
        <v>1h15</v>
      </c>
      <c r="AG203" s="184" t="str">
        <f>IF('M3C LEA ORL'!AG489="","",'M3C LEA ORL'!AG489)</f>
        <v>Traduction du français vers l’espagnol de textes journalistiques.</v>
      </c>
    </row>
    <row r="204" spans="1:239" ht="37.5" customHeight="1" x14ac:dyDescent="0.25">
      <c r="A204" s="298"/>
      <c r="B204" s="328" t="s">
        <v>571</v>
      </c>
      <c r="C204" s="77" t="str">
        <f>IF('M3C LEA ORL'!C490="","",'M3C LEA ORL'!C490)</f>
        <v>Version Espagnol S6 LEA</v>
      </c>
      <c r="D204" s="70" t="s">
        <v>572</v>
      </c>
      <c r="E204" s="70" t="str">
        <f>IF('M3C LEA ORL'!E490="","",'M3C LEA ORL'!E490)</f>
        <v>CHOIX TRONC COMMUN</v>
      </c>
      <c r="F204" s="329"/>
      <c r="G204" s="70" t="s">
        <v>97</v>
      </c>
      <c r="H204" s="222"/>
      <c r="I204" s="87">
        <f>IF('M3C LEA ORL'!I490="","",'M3C LEA ORL'!I490)</f>
        <v>2</v>
      </c>
      <c r="J204" s="285" t="str">
        <f>IF('M3C LEA ORL'!J490="","",'M3C LEA ORL'!J490)</f>
        <v>1</v>
      </c>
      <c r="K204" s="87" t="str">
        <f>IF('M3C LEA ORL'!K490="","",'M3C LEA ORL'!K490)</f>
        <v>FOURNIE-CHABOCHE Sylvie</v>
      </c>
      <c r="L204" s="285" t="str">
        <f>IF('M3C LEA ORL'!L490="","",'M3C LEA ORL'!L490)</f>
        <v>14</v>
      </c>
      <c r="M204" s="334"/>
      <c r="N204" s="100" t="str">
        <f>IF('M3C LEA ORL'!N490="","",'M3C LEA ORL'!N490)</f>
        <v/>
      </c>
      <c r="O204" s="100">
        <f>IF('M3C LEA ORL'!O490="","",'M3C LEA ORL'!O490)</f>
        <v>10</v>
      </c>
      <c r="P204" s="100" t="str">
        <f>IF('M3C LEA ORL'!P490="","",'M3C LEA ORL'!P490)</f>
        <v/>
      </c>
      <c r="Q204" s="210">
        <f>IF('M3C LEA ORL'!Q490="","",'M3C LEA ORL'!Q490)</f>
        <v>1</v>
      </c>
      <c r="R204" s="74" t="str">
        <f>IF('M3C LEA ORL'!R490="","",'M3C LEA ORL'!R490)</f>
        <v>CC</v>
      </c>
      <c r="S204" s="52" t="str">
        <f>IF('M3C LEA ORL'!S490="","",'M3C LEA ORL'!S490)</f>
        <v>écrit et oral</v>
      </c>
      <c r="T204" s="73" t="str">
        <f>IF('M3C LEA ORL'!T490="","",'M3C LEA ORL'!T490)</f>
        <v/>
      </c>
      <c r="U204" s="75">
        <f>IF('M3C LEA ORL'!U490="","",'M3C LEA ORL'!U490)</f>
        <v>1</v>
      </c>
      <c r="V204" s="112" t="str">
        <f>IF('M3C LEA ORL'!V490="","",'M3C LEA ORL'!V490)</f>
        <v>CT</v>
      </c>
      <c r="W204" s="112" t="str">
        <f>IF('M3C LEA ORL'!W490="","",'M3C LEA ORL'!W490)</f>
        <v>écrit</v>
      </c>
      <c r="X204" s="211" t="str">
        <f>IF('M3C LEA ORL'!X490="","",'M3C LEA ORL'!X490)</f>
        <v>1h15</v>
      </c>
      <c r="Y204" s="210">
        <f>IF('M3C LEA ORL'!Y490="","",'M3C LEA ORL'!Y490)</f>
        <v>1</v>
      </c>
      <c r="Z204" s="74" t="str">
        <f>IF('M3C LEA ORL'!Z490="","",'M3C LEA ORL'!Z490)</f>
        <v>CT</v>
      </c>
      <c r="AA204" s="74" t="str">
        <f>IF('M3C LEA ORL'!AA490="","",'M3C LEA ORL'!AA490)</f>
        <v>écrit</v>
      </c>
      <c r="AB204" s="74" t="str">
        <f>IF('M3C LEA ORL'!AB490="","",'M3C LEA ORL'!AB490)</f>
        <v>1h15</v>
      </c>
      <c r="AC204" s="75">
        <f>IF('M3C LEA ORL'!AC490="","",'M3C LEA ORL'!AC490)</f>
        <v>1</v>
      </c>
      <c r="AD204" s="112" t="str">
        <f>IF('M3C LEA ORL'!AD490="","",'M3C LEA ORL'!AD490)</f>
        <v>CT</v>
      </c>
      <c r="AE204" s="112" t="str">
        <f>IF('M3C LEA ORL'!AE490="","",'M3C LEA ORL'!AE490)</f>
        <v>écrit</v>
      </c>
      <c r="AF204" s="112" t="str">
        <f>IF('M3C LEA ORL'!AF490="","",'M3C LEA ORL'!AF490)</f>
        <v>1h15</v>
      </c>
      <c r="AG204" s="184" t="str">
        <f>IF('M3C LEA ORL'!AG490="","",'M3C LEA ORL'!AG490)</f>
        <v>Entraînement  à  la  traduction  de  l’espagnol  vers  le  français  de  textes  écrits  dans  une  langue actuelle courante (textes journalistiques, publicités etc) ou spécialisée (correspondance commerciale).</v>
      </c>
    </row>
    <row r="205" spans="1:239" ht="37.5" customHeight="1" x14ac:dyDescent="0.25">
      <c r="A205" s="298"/>
      <c r="B205" s="330" t="s">
        <v>573</v>
      </c>
      <c r="C205" s="331" t="str">
        <f>IF('M3C LEA ORL'!C491="","",'M3C LEA ORL'!C491)</f>
        <v>Espagnol économique et commercial 2 - S6 LEA</v>
      </c>
      <c r="D205" s="87" t="s">
        <v>574</v>
      </c>
      <c r="E205" s="87" t="str">
        <f>IF('M3C LEA ORL'!E491="","",'M3C LEA ORL'!E491)</f>
        <v>CHOIX TRONC COMMUN</v>
      </c>
      <c r="F205" s="299"/>
      <c r="G205" s="87" t="s">
        <v>97</v>
      </c>
      <c r="H205" s="225"/>
      <c r="I205" s="87">
        <f>IF('M3C LEA ORL'!I491="","",'M3C LEA ORL'!I491)</f>
        <v>1</v>
      </c>
      <c r="J205" s="285" t="str">
        <f>IF('M3C LEA ORL'!J491="","",'M3C LEA ORL'!J491)</f>
        <v>1</v>
      </c>
      <c r="K205" s="87" t="str">
        <f>IF('M3C LEA ORL'!K491="","",'M3C LEA ORL'!K491)</f>
        <v>DECOBERT Claire</v>
      </c>
      <c r="L205" s="285" t="str">
        <f>IF('M3C LEA ORL'!L491="","",'M3C LEA ORL'!L491)</f>
        <v>14</v>
      </c>
      <c r="M205" s="334"/>
      <c r="N205" s="100" t="str">
        <f>IF('M3C LEA ORL'!N491="","",'M3C LEA ORL'!N491)</f>
        <v/>
      </c>
      <c r="O205" s="100">
        <f>IF('M3C LEA ORL'!O491="","",'M3C LEA ORL'!O491)</f>
        <v>15</v>
      </c>
      <c r="P205" s="100" t="str">
        <f>IF('M3C LEA ORL'!P491="","",'M3C LEA ORL'!P491)</f>
        <v/>
      </c>
      <c r="Q205" s="210">
        <f>IF('M3C LEA ORL'!Q491="","",'M3C LEA ORL'!Q491)</f>
        <v>1</v>
      </c>
      <c r="R205" s="74" t="str">
        <f>IF('M3C LEA ORL'!R491="","",'M3C LEA ORL'!R491)</f>
        <v>CC</v>
      </c>
      <c r="S205" s="52" t="str">
        <f>IF('M3C LEA ORL'!S491="","",'M3C LEA ORL'!S491)</f>
        <v>écrit et oral</v>
      </c>
      <c r="T205" s="52" t="str">
        <f>IF('M3C LEA ORL'!T491="","",'M3C LEA ORL'!T491)</f>
        <v>1h30</v>
      </c>
      <c r="U205" s="75">
        <f>IF('M3C LEA ORL'!U491="","",'M3C LEA ORL'!U491)</f>
        <v>1</v>
      </c>
      <c r="V205" s="112" t="str">
        <f>IF('M3C LEA ORL'!V491="","",'M3C LEA ORL'!V491)</f>
        <v>CT</v>
      </c>
      <c r="W205" s="112" t="str">
        <f>IF('M3C LEA ORL'!W491="","",'M3C LEA ORL'!W491)</f>
        <v>oral</v>
      </c>
      <c r="X205" s="784" t="s">
        <v>1878</v>
      </c>
      <c r="Y205" s="210">
        <f>IF('M3C LEA ORL'!Y491="","",'M3C LEA ORL'!Y491)</f>
        <v>1</v>
      </c>
      <c r="Z205" s="74" t="str">
        <f>IF('M3C LEA ORL'!Z491="","",'M3C LEA ORL'!Z491)</f>
        <v>CT</v>
      </c>
      <c r="AA205" s="74" t="str">
        <f>IF('M3C LEA ORL'!AA491="","",'M3C LEA ORL'!AA491)</f>
        <v>oral</v>
      </c>
      <c r="AB205" s="74" t="str">
        <f>IF('M3C LEA ORL'!AB491="","",'M3C LEA ORL'!AB491)</f>
        <v>10 min</v>
      </c>
      <c r="AC205" s="75">
        <f>IF('M3C LEA ORL'!AC491="","",'M3C LEA ORL'!AC491)</f>
        <v>1</v>
      </c>
      <c r="AD205" s="112" t="str">
        <f>IF('M3C LEA ORL'!AD491="","",'M3C LEA ORL'!AD491)</f>
        <v>CT</v>
      </c>
      <c r="AE205" s="112" t="str">
        <f>IF('M3C LEA ORL'!AE491="","",'M3C LEA ORL'!AE491)</f>
        <v>oral</v>
      </c>
      <c r="AF205" s="112" t="str">
        <f>IF('M3C LEA ORL'!AF491="","",'M3C LEA ORL'!AF491)</f>
        <v>10 min</v>
      </c>
      <c r="AG205" s="184" t="str">
        <f>IF('M3C LEA ORL'!AG491="","",'M3C LEA ORL'!AG491)</f>
        <v>A partir d'articles de revues spécialisées, de reportage audio et vidéo, ce cours se propose de familiariser les étudiants avec la langue de l'entreprise et de présenter les secteurs d'activités de l'économie espagnole et de l'économie latino-américaine. Rédactions de lettres commerciales, CV, comptes-rendus, résumés, etc.</v>
      </c>
    </row>
    <row r="206" spans="1:239" ht="19.5" customHeight="1" x14ac:dyDescent="0.25">
      <c r="A206" s="198"/>
      <c r="B206" s="198"/>
      <c r="C206" s="199" t="s">
        <v>107</v>
      </c>
      <c r="D206" s="200"/>
      <c r="E206" s="200"/>
      <c r="F206" s="200"/>
      <c r="G206" s="201"/>
      <c r="H206" s="119"/>
      <c r="I206" s="120"/>
      <c r="J206" s="119"/>
      <c r="K206" s="120"/>
      <c r="L206" s="119"/>
      <c r="M206" s="145"/>
      <c r="N206" s="146"/>
      <c r="O206" s="147"/>
      <c r="P206" s="147"/>
      <c r="Q206" s="164"/>
      <c r="R206" s="147"/>
      <c r="S206" s="147"/>
      <c r="T206" s="147"/>
      <c r="U206" s="216"/>
      <c r="V206" s="122"/>
      <c r="W206" s="122"/>
      <c r="X206" s="239"/>
      <c r="Y206" s="216"/>
      <c r="Z206" s="122"/>
      <c r="AA206" s="122"/>
      <c r="AB206" s="122"/>
      <c r="AC206" s="149"/>
      <c r="AD206" s="122"/>
      <c r="AE206" s="122"/>
      <c r="AF206" s="122"/>
      <c r="AG206" s="123"/>
    </row>
    <row r="207" spans="1:239" ht="37.5" customHeight="1" x14ac:dyDescent="0.25">
      <c r="A207" s="298"/>
      <c r="B207" s="330" t="s">
        <v>575</v>
      </c>
      <c r="C207" s="331" t="str">
        <f>IF('M3C LEA ORL'!C492="","",'M3C LEA ORL'!C492)</f>
        <v>Civilisation langue B : civilisation latino-américaine S6</v>
      </c>
      <c r="D207" s="87" t="s">
        <v>576</v>
      </c>
      <c r="E207" s="87" t="str">
        <f>IF('M3C LEA ORL'!E492="","",'M3C LEA ORL'!E492)</f>
        <v>CHOIX TRONC COMMUN</v>
      </c>
      <c r="F207" s="299"/>
      <c r="G207" s="87" t="s">
        <v>97</v>
      </c>
      <c r="H207" s="225"/>
      <c r="I207" s="87">
        <f>IF('M3C LEA ORL'!I492="","",'M3C LEA ORL'!I492)</f>
        <v>2</v>
      </c>
      <c r="J207" s="285" t="str">
        <f>IF('M3C LEA ORL'!J492="","",'M3C LEA ORL'!J492)</f>
        <v>2</v>
      </c>
      <c r="K207" s="87" t="str">
        <f>IF('M3C LEA ORL'!K492="","",'M3C LEA ORL'!K492)</f>
        <v>EYMAR Marcos</v>
      </c>
      <c r="L207" s="285" t="str">
        <f>IF('M3C LEA ORL'!L492="","",'M3C LEA ORL'!L492)</f>
        <v>14</v>
      </c>
      <c r="M207" s="334"/>
      <c r="N207" s="100">
        <f>IF('M3C LEA ORL'!N492="","",'M3C LEA ORL'!N492)</f>
        <v>10</v>
      </c>
      <c r="O207" s="100">
        <f>IF('M3C LEA ORL'!O492="","",'M3C LEA ORL'!O492)</f>
        <v>10</v>
      </c>
      <c r="P207" s="100" t="str">
        <f>IF('M3C LEA ORL'!P492="","",'M3C LEA ORL'!P492)</f>
        <v/>
      </c>
      <c r="Q207" s="210">
        <f>IF('M3C LEA ORL'!Q492="","",'M3C LEA ORL'!Q492)</f>
        <v>1</v>
      </c>
      <c r="R207" s="74" t="str">
        <f>IF('M3C LEA ORL'!R492="","",'M3C LEA ORL'!R492)</f>
        <v>CC</v>
      </c>
      <c r="S207" s="52" t="str">
        <f>IF('M3C LEA ORL'!S492="","",'M3C LEA ORL'!S492)</f>
        <v>écrit et oral</v>
      </c>
      <c r="T207" s="73" t="str">
        <f>IF('M3C LEA ORL'!T492="","",'M3C LEA ORL'!T492)</f>
        <v/>
      </c>
      <c r="U207" s="75">
        <f>IF('M3C LEA ORL'!U492="","",'M3C LEA ORL'!U492)</f>
        <v>1</v>
      </c>
      <c r="V207" s="112" t="str">
        <f>IF('M3C LEA ORL'!V492="","",'M3C LEA ORL'!V492)</f>
        <v>CT</v>
      </c>
      <c r="W207" s="112" t="str">
        <f>IF('M3C LEA ORL'!W492="","",'M3C LEA ORL'!W492)</f>
        <v>écrit</v>
      </c>
      <c r="X207" s="211" t="str">
        <f>IF('M3C LEA ORL'!X492="","",'M3C LEA ORL'!X492)</f>
        <v>3h00</v>
      </c>
      <c r="Y207" s="210">
        <f>IF('M3C LEA ORL'!Y492="","",'M3C LEA ORL'!Y492)</f>
        <v>1</v>
      </c>
      <c r="Z207" s="74" t="str">
        <f>IF('M3C LEA ORL'!Z492="","",'M3C LEA ORL'!Z492)</f>
        <v>CT</v>
      </c>
      <c r="AA207" s="74" t="str">
        <f>IF('M3C LEA ORL'!AA492="","",'M3C LEA ORL'!AA492)</f>
        <v>écrit</v>
      </c>
      <c r="AB207" s="74" t="str">
        <f>IF('M3C LEA ORL'!AB492="","",'M3C LEA ORL'!AB492)</f>
        <v>3h00</v>
      </c>
      <c r="AC207" s="75">
        <f>IF('M3C LEA ORL'!AC492="","",'M3C LEA ORL'!AC492)</f>
        <v>1</v>
      </c>
      <c r="AD207" s="112" t="str">
        <f>IF('M3C LEA ORL'!AD492="","",'M3C LEA ORL'!AD492)</f>
        <v>CT</v>
      </c>
      <c r="AE207" s="112" t="str">
        <f>IF('M3C LEA ORL'!AE492="","",'M3C LEA ORL'!AE492)</f>
        <v>écrit</v>
      </c>
      <c r="AF207" s="112" t="str">
        <f>IF('M3C LEA ORL'!AF492="","",'M3C LEA ORL'!AF492)</f>
        <v>3h00</v>
      </c>
      <c r="AG207" s="184" t="str">
        <f>IF('M3C LEA ORL'!AG492="","",'M3C LEA ORL'!AG492)</f>
        <v>Etude de la ville latino-américaine contemporaine à partir de photographies, de films et de textes littéraires et journalistiques.</v>
      </c>
    </row>
    <row r="208" spans="1:239" s="2" customFormat="1" ht="27.75" customHeight="1" x14ac:dyDescent="0.3">
      <c r="A208" s="314" t="s">
        <v>577</v>
      </c>
      <c r="B208" s="214" t="s">
        <v>578</v>
      </c>
      <c r="C208" s="315" t="s">
        <v>579</v>
      </c>
      <c r="D208" s="316"/>
      <c r="E208" s="214" t="s">
        <v>25</v>
      </c>
      <c r="F208" s="214"/>
      <c r="G208" s="317"/>
      <c r="H208" s="214"/>
      <c r="I208" s="214">
        <f>+I$189+I209+I215+6</f>
        <v>32</v>
      </c>
      <c r="J208" s="214">
        <f>+J$189+J209+J215+6</f>
        <v>30</v>
      </c>
      <c r="K208" s="214"/>
      <c r="L208" s="214"/>
      <c r="M208" s="275"/>
      <c r="N208" s="318"/>
      <c r="O208" s="318"/>
      <c r="P208" s="318"/>
      <c r="Q208" s="213"/>
      <c r="R208" s="214"/>
      <c r="S208" s="214"/>
      <c r="T208" s="214"/>
      <c r="U208" s="214"/>
      <c r="V208" s="214"/>
      <c r="W208" s="214"/>
      <c r="X208" s="275"/>
      <c r="Y208" s="213"/>
      <c r="Z208" s="214"/>
      <c r="AA208" s="214"/>
      <c r="AB208" s="214"/>
      <c r="AC208" s="214"/>
      <c r="AD208" s="214"/>
      <c r="AE208" s="214"/>
      <c r="AF208" s="214"/>
      <c r="AG208" s="215"/>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row>
    <row r="209" spans="1:33" ht="19.5" customHeight="1" x14ac:dyDescent="0.25">
      <c r="A209" s="198" t="s">
        <v>580</v>
      </c>
      <c r="B209" s="198" t="s">
        <v>581</v>
      </c>
      <c r="C209" s="199" t="s">
        <v>582</v>
      </c>
      <c r="D209" s="200"/>
      <c r="E209" s="200" t="s">
        <v>527</v>
      </c>
      <c r="F209" s="200"/>
      <c r="G209" s="201"/>
      <c r="H209" s="119"/>
      <c r="I209" s="120">
        <f>+I210+I211+I212+I213</f>
        <v>5</v>
      </c>
      <c r="J209" s="120">
        <f>+J210+J211+J212+J213</f>
        <v>4</v>
      </c>
      <c r="K209" s="120"/>
      <c r="L209" s="119"/>
      <c r="M209" s="145"/>
      <c r="N209" s="146"/>
      <c r="O209" s="147"/>
      <c r="P209" s="147"/>
      <c r="Q209" s="164"/>
      <c r="R209" s="147"/>
      <c r="S209" s="147"/>
      <c r="T209" s="147"/>
      <c r="U209" s="216"/>
      <c r="V209" s="122"/>
      <c r="W209" s="122"/>
      <c r="X209" s="239"/>
      <c r="Y209" s="216"/>
      <c r="Z209" s="122"/>
      <c r="AA209" s="122"/>
      <c r="AB209" s="122"/>
      <c r="AC209" s="149"/>
      <c r="AD209" s="122"/>
      <c r="AE209" s="122"/>
      <c r="AF209" s="122"/>
      <c r="AG209" s="123"/>
    </row>
    <row r="210" spans="1:33" ht="37.5" customHeight="1" x14ac:dyDescent="0.25">
      <c r="A210" s="298"/>
      <c r="B210" s="328" t="s">
        <v>583</v>
      </c>
      <c r="C210" s="77" t="s">
        <v>584</v>
      </c>
      <c r="D210" s="70" t="s">
        <v>585</v>
      </c>
      <c r="E210" s="70" t="s">
        <v>52</v>
      </c>
      <c r="F210" s="329"/>
      <c r="G210" s="70" t="s">
        <v>97</v>
      </c>
      <c r="H210" s="222"/>
      <c r="I210" s="70">
        <v>2</v>
      </c>
      <c r="J210" s="319">
        <v>1</v>
      </c>
      <c r="K210" s="70" t="s">
        <v>586</v>
      </c>
      <c r="L210" s="285" t="s">
        <v>587</v>
      </c>
      <c r="M210" s="334"/>
      <c r="N210" s="100" t="s">
        <v>27</v>
      </c>
      <c r="O210" s="100">
        <v>15</v>
      </c>
      <c r="P210" s="100"/>
      <c r="Q210" s="210">
        <v>1</v>
      </c>
      <c r="R210" s="74" t="s">
        <v>31</v>
      </c>
      <c r="S210" s="52" t="s">
        <v>32</v>
      </c>
      <c r="T210" s="73" t="s">
        <v>27</v>
      </c>
      <c r="U210" s="75">
        <v>1</v>
      </c>
      <c r="V210" s="112" t="s">
        <v>33</v>
      </c>
      <c r="W210" s="112" t="s">
        <v>32</v>
      </c>
      <c r="X210" s="211" t="s">
        <v>39</v>
      </c>
      <c r="Y210" s="210">
        <v>1</v>
      </c>
      <c r="Z210" s="74" t="s">
        <v>33</v>
      </c>
      <c r="AA210" s="74" t="s">
        <v>32</v>
      </c>
      <c r="AB210" s="74" t="s">
        <v>39</v>
      </c>
      <c r="AC210" s="75">
        <v>1</v>
      </c>
      <c r="AD210" s="112" t="s">
        <v>33</v>
      </c>
      <c r="AE210" s="112" t="s">
        <v>32</v>
      </c>
      <c r="AF210" s="112" t="s">
        <v>39</v>
      </c>
      <c r="AG210" s="184" t="s">
        <v>588</v>
      </c>
    </row>
    <row r="211" spans="1:33" ht="37.5" customHeight="1" x14ac:dyDescent="0.25">
      <c r="A211" s="298"/>
      <c r="B211" s="328" t="s">
        <v>589</v>
      </c>
      <c r="C211" s="77" t="s">
        <v>590</v>
      </c>
      <c r="D211" s="70" t="s">
        <v>591</v>
      </c>
      <c r="E211" s="70" t="s">
        <v>52</v>
      </c>
      <c r="F211" s="329"/>
      <c r="G211" s="70" t="s">
        <v>97</v>
      </c>
      <c r="H211" s="222"/>
      <c r="I211" s="70">
        <v>1</v>
      </c>
      <c r="J211" s="319">
        <v>1</v>
      </c>
      <c r="K211" s="70" t="s">
        <v>586</v>
      </c>
      <c r="L211" s="285" t="s">
        <v>587</v>
      </c>
      <c r="M211" s="334"/>
      <c r="N211" s="100" t="s">
        <v>27</v>
      </c>
      <c r="O211" s="100">
        <v>10</v>
      </c>
      <c r="P211" s="100"/>
      <c r="Q211" s="210">
        <v>1</v>
      </c>
      <c r="R211" s="74" t="s">
        <v>31</v>
      </c>
      <c r="S211" s="52" t="s">
        <v>32</v>
      </c>
      <c r="T211" s="52" t="s">
        <v>592</v>
      </c>
      <c r="U211" s="75">
        <v>1</v>
      </c>
      <c r="V211" s="112" t="s">
        <v>33</v>
      </c>
      <c r="W211" s="112" t="s">
        <v>32</v>
      </c>
      <c r="X211" s="211" t="s">
        <v>39</v>
      </c>
      <c r="Y211" s="210">
        <v>1</v>
      </c>
      <c r="Z211" s="74" t="s">
        <v>33</v>
      </c>
      <c r="AA211" s="74" t="s">
        <v>32</v>
      </c>
      <c r="AB211" s="74" t="s">
        <v>39</v>
      </c>
      <c r="AC211" s="75">
        <v>1</v>
      </c>
      <c r="AD211" s="112" t="s">
        <v>33</v>
      </c>
      <c r="AE211" s="112" t="s">
        <v>32</v>
      </c>
      <c r="AF211" s="112" t="s">
        <v>39</v>
      </c>
      <c r="AG211" s="184" t="s">
        <v>593</v>
      </c>
    </row>
    <row r="212" spans="1:33" ht="37.5" customHeight="1" x14ac:dyDescent="0.25">
      <c r="A212" s="298"/>
      <c r="B212" s="328" t="s">
        <v>594</v>
      </c>
      <c r="C212" s="77" t="s">
        <v>595</v>
      </c>
      <c r="D212" s="70" t="s">
        <v>596</v>
      </c>
      <c r="E212" s="70" t="s">
        <v>52</v>
      </c>
      <c r="F212" s="329"/>
      <c r="G212" s="70" t="s">
        <v>97</v>
      </c>
      <c r="H212" s="222"/>
      <c r="I212" s="70">
        <v>1</v>
      </c>
      <c r="J212" s="319">
        <v>1</v>
      </c>
      <c r="K212" s="70" t="s">
        <v>586</v>
      </c>
      <c r="L212" s="285" t="s">
        <v>587</v>
      </c>
      <c r="M212" s="334"/>
      <c r="N212" s="100" t="s">
        <v>27</v>
      </c>
      <c r="O212" s="100">
        <v>10</v>
      </c>
      <c r="P212" s="100"/>
      <c r="Q212" s="210">
        <v>1</v>
      </c>
      <c r="R212" s="74" t="s">
        <v>31</v>
      </c>
      <c r="S212" s="52" t="s">
        <v>32</v>
      </c>
      <c r="T212" s="73" t="s">
        <v>27</v>
      </c>
      <c r="U212" s="75">
        <v>1</v>
      </c>
      <c r="V212" s="112" t="s">
        <v>33</v>
      </c>
      <c r="W212" s="112" t="s">
        <v>32</v>
      </c>
      <c r="X212" s="211" t="s">
        <v>39</v>
      </c>
      <c r="Y212" s="210">
        <v>1</v>
      </c>
      <c r="Z212" s="74" t="s">
        <v>33</v>
      </c>
      <c r="AA212" s="74" t="s">
        <v>32</v>
      </c>
      <c r="AB212" s="74" t="s">
        <v>39</v>
      </c>
      <c r="AC212" s="75">
        <v>1</v>
      </c>
      <c r="AD212" s="112" t="s">
        <v>33</v>
      </c>
      <c r="AE212" s="112" t="s">
        <v>32</v>
      </c>
      <c r="AF212" s="112" t="s">
        <v>39</v>
      </c>
      <c r="AG212" s="184" t="s">
        <v>597</v>
      </c>
    </row>
    <row r="213" spans="1:33" ht="37.5" customHeight="1" x14ac:dyDescent="0.25">
      <c r="A213" s="298"/>
      <c r="B213" s="328" t="s">
        <v>598</v>
      </c>
      <c r="C213" s="77" t="s">
        <v>599</v>
      </c>
      <c r="D213" s="70" t="s">
        <v>600</v>
      </c>
      <c r="E213" s="70" t="s">
        <v>52</v>
      </c>
      <c r="F213" s="329"/>
      <c r="G213" s="70" t="s">
        <v>97</v>
      </c>
      <c r="H213" s="222"/>
      <c r="I213" s="70">
        <v>1</v>
      </c>
      <c r="J213" s="319">
        <v>1</v>
      </c>
      <c r="K213" s="70" t="s">
        <v>586</v>
      </c>
      <c r="L213" s="285" t="s">
        <v>587</v>
      </c>
      <c r="M213" s="334"/>
      <c r="N213" s="100" t="s">
        <v>27</v>
      </c>
      <c r="O213" s="100">
        <v>10</v>
      </c>
      <c r="P213" s="100"/>
      <c r="Q213" s="210">
        <v>1</v>
      </c>
      <c r="R213" s="74" t="s">
        <v>31</v>
      </c>
      <c r="S213" s="52" t="s">
        <v>49</v>
      </c>
      <c r="T213" s="73" t="s">
        <v>27</v>
      </c>
      <c r="U213" s="75">
        <v>1</v>
      </c>
      <c r="V213" s="112" t="s">
        <v>33</v>
      </c>
      <c r="W213" s="112" t="s">
        <v>49</v>
      </c>
      <c r="X213" s="211" t="s">
        <v>67</v>
      </c>
      <c r="Y213" s="210">
        <v>1</v>
      </c>
      <c r="Z213" s="74" t="s">
        <v>33</v>
      </c>
      <c r="AA213" s="74" t="s">
        <v>49</v>
      </c>
      <c r="AB213" s="74" t="s">
        <v>67</v>
      </c>
      <c r="AC213" s="75">
        <v>1</v>
      </c>
      <c r="AD213" s="112" t="s">
        <v>33</v>
      </c>
      <c r="AE213" s="112" t="s">
        <v>49</v>
      </c>
      <c r="AF213" s="112" t="s">
        <v>67</v>
      </c>
      <c r="AG213" s="184" t="s">
        <v>601</v>
      </c>
    </row>
    <row r="214" spans="1:33" ht="19.5" customHeight="1" x14ac:dyDescent="0.25">
      <c r="A214" s="198"/>
      <c r="B214" s="198"/>
      <c r="C214" s="199" t="s">
        <v>107</v>
      </c>
      <c r="D214" s="200"/>
      <c r="E214" s="200"/>
      <c r="F214" s="200"/>
      <c r="G214" s="201"/>
      <c r="H214" s="119"/>
      <c r="I214" s="120"/>
      <c r="J214" s="119"/>
      <c r="K214" s="120"/>
      <c r="L214" s="119"/>
      <c r="M214" s="145"/>
      <c r="N214" s="146"/>
      <c r="O214" s="147"/>
      <c r="P214" s="147"/>
      <c r="Q214" s="164"/>
      <c r="R214" s="147"/>
      <c r="S214" s="147"/>
      <c r="T214" s="147"/>
      <c r="U214" s="216"/>
      <c r="V214" s="122"/>
      <c r="W214" s="122"/>
      <c r="X214" s="239"/>
      <c r="Y214" s="216"/>
      <c r="Z214" s="122"/>
      <c r="AA214" s="122"/>
      <c r="AB214" s="122"/>
      <c r="AC214" s="149"/>
      <c r="AD214" s="122"/>
      <c r="AE214" s="122"/>
      <c r="AF214" s="122"/>
      <c r="AG214" s="123"/>
    </row>
    <row r="215" spans="1:33" ht="69" customHeight="1" x14ac:dyDescent="0.25">
      <c r="A215" s="298"/>
      <c r="B215" s="187" t="s">
        <v>602</v>
      </c>
      <c r="C215" s="188" t="s">
        <v>603</v>
      </c>
      <c r="D215" s="70" t="s">
        <v>604</v>
      </c>
      <c r="E215" s="70" t="s">
        <v>52</v>
      </c>
      <c r="F215" s="329"/>
      <c r="G215" s="152" t="s">
        <v>97</v>
      </c>
      <c r="H215" s="222"/>
      <c r="I215" s="70">
        <v>2</v>
      </c>
      <c r="J215" s="70" t="s">
        <v>195</v>
      </c>
      <c r="K215" s="335" t="s">
        <v>605</v>
      </c>
      <c r="L215" s="84" t="s">
        <v>587</v>
      </c>
      <c r="M215" s="94"/>
      <c r="N215" s="84">
        <v>10</v>
      </c>
      <c r="O215" s="84">
        <v>10</v>
      </c>
      <c r="P215" s="84"/>
      <c r="Q215" s="237">
        <v>1</v>
      </c>
      <c r="R215" s="249" t="s">
        <v>31</v>
      </c>
      <c r="S215" s="336" t="s">
        <v>36</v>
      </c>
      <c r="T215" s="336" t="s">
        <v>606</v>
      </c>
      <c r="U215" s="250">
        <v>1</v>
      </c>
      <c r="V215" s="251" t="s">
        <v>33</v>
      </c>
      <c r="W215" s="251" t="s">
        <v>32</v>
      </c>
      <c r="X215" s="115" t="s">
        <v>37</v>
      </c>
      <c r="Y215" s="237">
        <v>1</v>
      </c>
      <c r="Z215" s="249" t="s">
        <v>33</v>
      </c>
      <c r="AA215" s="249" t="s">
        <v>32</v>
      </c>
      <c r="AB215" s="249" t="s">
        <v>37</v>
      </c>
      <c r="AC215" s="250">
        <v>1</v>
      </c>
      <c r="AD215" s="251" t="s">
        <v>33</v>
      </c>
      <c r="AE215" s="251" t="s">
        <v>32</v>
      </c>
      <c r="AF215" s="115" t="s">
        <v>37</v>
      </c>
      <c r="AG215" s="76" t="s">
        <v>607</v>
      </c>
    </row>
    <row r="216" spans="1:33" ht="33.75" customHeight="1" x14ac:dyDescent="0.25">
      <c r="A216" s="252" t="s">
        <v>608</v>
      </c>
      <c r="B216" s="252" t="s">
        <v>609</v>
      </c>
      <c r="C216" s="253" t="s">
        <v>610</v>
      </c>
      <c r="D216" s="254"/>
      <c r="E216" s="255" t="s">
        <v>40</v>
      </c>
      <c r="F216" s="255"/>
      <c r="G216" s="255"/>
      <c r="H216" s="256"/>
      <c r="I216" s="257"/>
      <c r="J216" s="258"/>
      <c r="K216" s="257"/>
      <c r="L216" s="258"/>
      <c r="M216" s="259"/>
      <c r="N216" s="260"/>
      <c r="O216" s="260"/>
      <c r="P216" s="260"/>
      <c r="Q216" s="261"/>
      <c r="R216" s="262"/>
      <c r="S216" s="262"/>
      <c r="T216" s="262"/>
      <c r="U216" s="263"/>
      <c r="V216" s="264"/>
      <c r="W216" s="265"/>
      <c r="X216" s="266"/>
      <c r="Y216" s="267"/>
      <c r="Z216" s="265"/>
      <c r="AA216" s="265"/>
      <c r="AB216" s="265"/>
      <c r="AC216" s="268"/>
      <c r="AD216" s="265"/>
      <c r="AE216" s="265"/>
      <c r="AF216" s="265"/>
      <c r="AG216" s="269"/>
    </row>
    <row r="217" spans="1:33" ht="33.75" customHeight="1" x14ac:dyDescent="0.25">
      <c r="A217" s="198" t="s">
        <v>611</v>
      </c>
      <c r="B217" s="198" t="s">
        <v>612</v>
      </c>
      <c r="C217" s="199" t="s">
        <v>613</v>
      </c>
      <c r="D217" s="200"/>
      <c r="E217" s="200" t="s">
        <v>73</v>
      </c>
      <c r="F217" s="200"/>
      <c r="G217" s="201"/>
      <c r="H217" s="119"/>
      <c r="I217" s="120">
        <f>+I$191+I$196+I$200+I218</f>
        <v>26</v>
      </c>
      <c r="J217" s="120">
        <f>+J$191+J$196+J$200+J218</f>
        <v>22</v>
      </c>
      <c r="K217" s="120"/>
      <c r="L217" s="119"/>
      <c r="M217" s="145"/>
      <c r="N217" s="146"/>
      <c r="O217" s="147"/>
      <c r="P217" s="147"/>
      <c r="Q217" s="164"/>
      <c r="R217" s="147"/>
      <c r="S217" s="147"/>
      <c r="T217" s="147"/>
      <c r="U217" s="216"/>
      <c r="V217" s="53"/>
      <c r="W217" s="53"/>
      <c r="X217" s="239"/>
      <c r="Y217" s="216"/>
      <c r="Z217" s="53"/>
      <c r="AA217" s="53"/>
      <c r="AB217" s="53"/>
      <c r="AC217" s="79"/>
      <c r="AD217" s="53"/>
      <c r="AE217" s="53"/>
      <c r="AF217" s="53"/>
      <c r="AG217" s="54"/>
    </row>
    <row r="218" spans="1:33" ht="33.75" customHeight="1" x14ac:dyDescent="0.25">
      <c r="A218" s="198" t="s">
        <v>614</v>
      </c>
      <c r="B218" s="198" t="s">
        <v>615</v>
      </c>
      <c r="C218" s="199" t="s">
        <v>616</v>
      </c>
      <c r="D218" s="200"/>
      <c r="E218" s="200" t="s">
        <v>527</v>
      </c>
      <c r="F218" s="200"/>
      <c r="G218" s="201"/>
      <c r="H218" s="119"/>
      <c r="I218" s="120">
        <f>+I219+I220</f>
        <v>6</v>
      </c>
      <c r="J218" s="120">
        <f>+J219+J220</f>
        <v>6</v>
      </c>
      <c r="K218" s="120"/>
      <c r="L218" s="119"/>
      <c r="M218" s="145"/>
      <c r="N218" s="146"/>
      <c r="O218" s="147"/>
      <c r="P218" s="147"/>
      <c r="Q218" s="164"/>
      <c r="R218" s="147"/>
      <c r="S218" s="147"/>
      <c r="T218" s="147"/>
      <c r="U218" s="216"/>
      <c r="V218" s="122"/>
      <c r="W218" s="122"/>
      <c r="X218" s="239"/>
      <c r="Y218" s="216"/>
      <c r="Z218" s="122"/>
      <c r="AA218" s="122"/>
      <c r="AB218" s="122"/>
      <c r="AC218" s="149"/>
      <c r="AD218" s="122"/>
      <c r="AE218" s="122"/>
      <c r="AF218" s="122"/>
      <c r="AG218" s="123"/>
    </row>
    <row r="219" spans="1:33" ht="56.25" customHeight="1" x14ac:dyDescent="0.25">
      <c r="A219" s="298"/>
      <c r="B219" s="187" t="s">
        <v>617</v>
      </c>
      <c r="C219" s="188" t="str">
        <f>IF('M3C LEA ORL'!C514="","",'M3C LEA ORL'!C514)</f>
        <v>Management interculturel</v>
      </c>
      <c r="D219" s="70" t="s">
        <v>618</v>
      </c>
      <c r="E219" s="70" t="str">
        <f>IF('M3C LEA ORL'!E514="","",'M3C LEA ORL'!E514)</f>
        <v>UE spécialisation</v>
      </c>
      <c r="F219" s="329"/>
      <c r="G219" s="152" t="str">
        <f>IF('M3C LEA ORL'!G514="","",'M3C LEA ORL'!G514)</f>
        <v>LEA</v>
      </c>
      <c r="H219" s="222"/>
      <c r="I219" s="70" t="str">
        <f>IF('M3C LEA ORL'!I514="","",'M3C LEA ORL'!I514)</f>
        <v>3</v>
      </c>
      <c r="J219" s="70">
        <f>IF('M3C LEA ORL'!J514="","",'M3C LEA ORL'!J514)</f>
        <v>3</v>
      </c>
      <c r="K219" s="70" t="str">
        <f>IF('M3C LEA ORL'!K514="","",'M3C LEA ORL'!K514)</f>
        <v>NOËL Isabelle</v>
      </c>
      <c r="L219" s="93" t="str">
        <f>IF('M3C LEA ORL'!L514="","",'M3C LEA ORL'!L514)</f>
        <v>06</v>
      </c>
      <c r="M219" s="291" t="str">
        <f>IF(+'M3C LEA ORL'!M497="","",+'M3C LEA ORL'!M497)</f>
        <v/>
      </c>
      <c r="N219" s="93" t="str">
        <f>IF('M3C LEA ORL'!N514="","",'M3C LEA ORL'!N514)</f>
        <v/>
      </c>
      <c r="O219" s="93">
        <f>IF('M3C LEA ORL'!O514="","",'M3C LEA ORL'!O514)</f>
        <v>20</v>
      </c>
      <c r="P219" s="93" t="str">
        <f>IF('M3C LEA ORL'!P514="","",'M3C LEA ORL'!P514)</f>
        <v/>
      </c>
      <c r="Q219" s="237">
        <f>IF('M3C LEA ORL'!Q514="","",'M3C LEA ORL'!Q514)</f>
        <v>1</v>
      </c>
      <c r="R219" s="113" t="str">
        <f>IF('M3C LEA ORL'!R514="","",'M3C LEA ORL'!R514)</f>
        <v>CC</v>
      </c>
      <c r="S219" s="52" t="str">
        <f>IF('M3C LEA ORL'!S514="","",'M3C LEA ORL'!S514)</f>
        <v>écrit</v>
      </c>
      <c r="T219" s="52" t="str">
        <f>IF('M3C LEA ORL'!T514="","",'M3C LEA ORL'!T514)</f>
        <v>1h00</v>
      </c>
      <c r="U219" s="238">
        <f>IF('M3C LEA ORL'!U514="","",'M3C LEA ORL'!U514)</f>
        <v>1</v>
      </c>
      <c r="V219" s="114" t="str">
        <f>IF('M3C LEA ORL'!V514="","",'M3C LEA ORL'!V514)</f>
        <v>CT</v>
      </c>
      <c r="W219" s="114" t="str">
        <f>IF('M3C LEA ORL'!W514="","",'M3C LEA ORL'!W514)</f>
        <v>écrit</v>
      </c>
      <c r="X219" s="115" t="str">
        <f>IF('M3C LEA ORL'!X514="","",'M3C LEA ORL'!X514)</f>
        <v>1h00</v>
      </c>
      <c r="Y219" s="237">
        <f>IF('M3C LEA ORL'!Y514="","",'M3C LEA ORL'!Y514)</f>
        <v>1</v>
      </c>
      <c r="Z219" s="113" t="str">
        <f>IF('M3C LEA ORL'!Z514="","",'M3C LEA ORL'!Z514)</f>
        <v>CT</v>
      </c>
      <c r="AA219" s="113" t="str">
        <f>IF('M3C LEA ORL'!AA514="","",'M3C LEA ORL'!AA514)</f>
        <v>écrit</v>
      </c>
      <c r="AB219" s="113" t="str">
        <f>IF('M3C LEA ORL'!AB514="","",'M3C LEA ORL'!AB514)</f>
        <v>1h00</v>
      </c>
      <c r="AC219" s="238">
        <f>IF('M3C LEA ORL'!AC514="","",'M3C LEA ORL'!AC514)</f>
        <v>1</v>
      </c>
      <c r="AD219" s="114" t="str">
        <f>IF('M3C LEA ORL'!AD514="","",'M3C LEA ORL'!AD514)</f>
        <v>CT</v>
      </c>
      <c r="AE219" s="114" t="str">
        <f>IF('M3C LEA ORL'!AE514="","",'M3C LEA ORL'!AE514)</f>
        <v>écrit</v>
      </c>
      <c r="AF219" s="115" t="str">
        <f>IF('M3C LEA ORL'!AF514="","",'M3C LEA ORL'!AF514)</f>
        <v>1h00</v>
      </c>
      <c r="AG219" s="76" t="str">
        <f>IF('M3C LEA ORL'!AG514="","",'M3C LEA ORL'!AG514)</f>
        <v>Etude des principaux concepts nécessaires à une bonne gestion des relations interpersonnelles dans un environnement interculturel :
- concepts de base de l'analyse interculturelle
- culture et pratiques managériales
- la négociation internationale</v>
      </c>
    </row>
    <row r="220" spans="1:33" ht="56.25" customHeight="1" x14ac:dyDescent="0.25">
      <c r="A220" s="298"/>
      <c r="B220" s="187" t="s">
        <v>619</v>
      </c>
      <c r="C220" s="188" t="str">
        <f>IF('M3C LEA ORL'!C515="","",'M3C LEA ORL'!C515)</f>
        <v>Droit des contrats de la Common law</v>
      </c>
      <c r="D220" s="70" t="s">
        <v>620</v>
      </c>
      <c r="E220" s="70" t="str">
        <f>IF('M3C LEA ORL'!E515="","",'M3C LEA ORL'!E515)</f>
        <v>UE spécialisation</v>
      </c>
      <c r="F220" s="329"/>
      <c r="G220" s="152" t="str">
        <f>IF('M3C LEA ORL'!G515="","",'M3C LEA ORL'!G515)</f>
        <v>LEA</v>
      </c>
      <c r="H220" s="222"/>
      <c r="I220" s="70" t="str">
        <f>IF('M3C LEA ORL'!I515="","",'M3C LEA ORL'!I515)</f>
        <v>3</v>
      </c>
      <c r="J220" s="70">
        <f>IF('M3C LEA ORL'!J515="","",'M3C LEA ORL'!J515)</f>
        <v>3</v>
      </c>
      <c r="K220" s="70" t="str">
        <f>IF('M3C LEA ORL'!K515="","",'M3C LEA ORL'!K515)</f>
        <v>NOËL Isabelle</v>
      </c>
      <c r="L220" s="93" t="str">
        <f>IF('M3C LEA ORL'!L515="","",'M3C LEA ORL'!L515)</f>
        <v>01 et 02</v>
      </c>
      <c r="M220" s="291" t="str">
        <f>IF(+'M3C LEA ORL'!M498="","",+'M3C LEA ORL'!M498)</f>
        <v/>
      </c>
      <c r="N220" s="93">
        <f>IF('M3C LEA ORL'!N515="","",'M3C LEA ORL'!N515)</f>
        <v>10</v>
      </c>
      <c r="O220" s="93">
        <f>IF('M3C LEA ORL'!O515="","",'M3C LEA ORL'!O515)</f>
        <v>10</v>
      </c>
      <c r="P220" s="93" t="str">
        <f>IF('M3C LEA ORL'!P515="","",'M3C LEA ORL'!P515)</f>
        <v/>
      </c>
      <c r="Q220" s="237">
        <f>IF('M3C LEA ORL'!Q515="","",'M3C LEA ORL'!Q515)</f>
        <v>1</v>
      </c>
      <c r="R220" s="113" t="str">
        <f>IF('M3C LEA ORL'!R515="","",'M3C LEA ORL'!R515)</f>
        <v>CC</v>
      </c>
      <c r="S220" s="52" t="str">
        <f>IF('M3C LEA ORL'!S515="","",'M3C LEA ORL'!S515)</f>
        <v>écrit et oral</v>
      </c>
      <c r="T220" s="52" t="str">
        <f>IF('M3C LEA ORL'!T515="","",'M3C LEA ORL'!T515)</f>
        <v>1h00</v>
      </c>
      <c r="U220" s="238">
        <f>IF('M3C LEA ORL'!U515="","",'M3C LEA ORL'!U515)</f>
        <v>1</v>
      </c>
      <c r="V220" s="114" t="str">
        <f>IF('M3C LEA ORL'!V515="","",'M3C LEA ORL'!V515)</f>
        <v>CT</v>
      </c>
      <c r="W220" s="114" t="str">
        <f>IF('M3C LEA ORL'!W515="","",'M3C LEA ORL'!W515)</f>
        <v>oral</v>
      </c>
      <c r="X220" s="115" t="str">
        <f>IF('M3C LEA ORL'!X515="","",'M3C LEA ORL'!X515)</f>
        <v>20 min</v>
      </c>
      <c r="Y220" s="237">
        <f>IF('M3C LEA ORL'!Y515="","",'M3C LEA ORL'!Y515)</f>
        <v>1</v>
      </c>
      <c r="Z220" s="113" t="str">
        <f>IF('M3C LEA ORL'!Z515="","",'M3C LEA ORL'!Z515)</f>
        <v>CT</v>
      </c>
      <c r="AA220" s="113" t="str">
        <f>IF('M3C LEA ORL'!AA515="","",'M3C LEA ORL'!AA515)</f>
        <v>oral</v>
      </c>
      <c r="AB220" s="113" t="str">
        <f>IF('M3C LEA ORL'!AB515="","",'M3C LEA ORL'!AB515)</f>
        <v>20 min</v>
      </c>
      <c r="AC220" s="238">
        <f>IF('M3C LEA ORL'!AC515="","",'M3C LEA ORL'!AC515)</f>
        <v>1</v>
      </c>
      <c r="AD220" s="114" t="str">
        <f>IF('M3C LEA ORL'!AD515="","",'M3C LEA ORL'!AD515)</f>
        <v>CT</v>
      </c>
      <c r="AE220" s="114" t="str">
        <f>IF('M3C LEA ORL'!AE515="","",'M3C LEA ORL'!AE515)</f>
        <v xml:space="preserve">oral </v>
      </c>
      <c r="AF220" s="115" t="str">
        <f>IF('M3C LEA ORL'!AF515="","",'M3C LEA ORL'!AF515)</f>
        <v>20 min</v>
      </c>
      <c r="AG220" s="76" t="str">
        <f>IF('M3C LEA ORL'!AG515="","",'M3C LEA ORL'!AG515)</f>
        <v>Connaissance de base du vocabulaire et des mécanismes liés aux contrats anglo-saxons très courants dans le commerce international. Common law, equity, UCC, influence du droit européen et conséquences du Brexit. Systèmes judiciaires anglais, britanniques et états-unien.</v>
      </c>
    </row>
    <row r="221" spans="1:33" x14ac:dyDescent="0.25">
      <c r="A221" s="171"/>
      <c r="B221" s="171"/>
      <c r="C221" s="331"/>
      <c r="D221" s="172"/>
      <c r="E221" s="233"/>
      <c r="F221" s="173"/>
      <c r="G221" s="233"/>
      <c r="H221" s="235"/>
      <c r="I221" s="241"/>
      <c r="J221" s="93"/>
      <c r="K221" s="108"/>
      <c r="L221" s="93"/>
      <c r="M221" s="117"/>
      <c r="N221" s="100"/>
      <c r="O221" s="84"/>
      <c r="P221" s="100"/>
      <c r="Q221" s="237"/>
      <c r="R221" s="249"/>
      <c r="S221" s="249"/>
      <c r="T221" s="249"/>
      <c r="U221" s="250"/>
      <c r="V221" s="251"/>
      <c r="W221" s="251"/>
      <c r="X221" s="115"/>
      <c r="Y221" s="237"/>
      <c r="Z221" s="249"/>
      <c r="AA221" s="249"/>
      <c r="AB221" s="249"/>
      <c r="AC221" s="250"/>
      <c r="AD221" s="251"/>
      <c r="AE221" s="251"/>
      <c r="AF221" s="115"/>
      <c r="AG221" s="76"/>
    </row>
    <row r="222" spans="1:33" ht="28.5" customHeight="1" x14ac:dyDescent="0.25">
      <c r="A222" s="252" t="s">
        <v>621</v>
      </c>
      <c r="B222" s="252" t="s">
        <v>622</v>
      </c>
      <c r="C222" s="253" t="s">
        <v>533</v>
      </c>
      <c r="D222" s="254"/>
      <c r="E222" s="255" t="s">
        <v>40</v>
      </c>
      <c r="F222" s="255"/>
      <c r="G222" s="255"/>
      <c r="H222" s="256"/>
      <c r="I222" s="257"/>
      <c r="J222" s="258"/>
      <c r="K222" s="257"/>
      <c r="L222" s="258"/>
      <c r="M222" s="259"/>
      <c r="N222" s="260"/>
      <c r="O222" s="260"/>
      <c r="P222" s="260"/>
      <c r="Q222" s="261"/>
      <c r="R222" s="262"/>
      <c r="S222" s="262"/>
      <c r="T222" s="262"/>
      <c r="U222" s="263"/>
      <c r="V222" s="264"/>
      <c r="W222" s="265"/>
      <c r="X222" s="266"/>
      <c r="Y222" s="267"/>
      <c r="Z222" s="265"/>
      <c r="AA222" s="265"/>
      <c r="AB222" s="265"/>
      <c r="AC222" s="268"/>
      <c r="AD222" s="265"/>
      <c r="AE222" s="265"/>
      <c r="AF222" s="265"/>
      <c r="AG222" s="269"/>
    </row>
    <row r="223" spans="1:33" ht="28.5" customHeight="1" x14ac:dyDescent="0.25">
      <c r="A223" s="198" t="s">
        <v>623</v>
      </c>
      <c r="B223" s="198" t="s">
        <v>624</v>
      </c>
      <c r="C223" s="199" t="s">
        <v>625</v>
      </c>
      <c r="D223" s="200"/>
      <c r="E223" s="200" t="s">
        <v>73</v>
      </c>
      <c r="F223" s="200"/>
      <c r="G223" s="201"/>
      <c r="H223" s="119"/>
      <c r="I223" s="120">
        <f>+I224+I200+I191+I196</f>
        <v>26</v>
      </c>
      <c r="J223" s="120">
        <f>+J224+J200+J191+J196</f>
        <v>22</v>
      </c>
      <c r="K223" s="120"/>
      <c r="L223" s="119"/>
      <c r="M223" s="145"/>
      <c r="N223" s="146"/>
      <c r="O223" s="147"/>
      <c r="P223" s="147"/>
      <c r="Q223" s="164"/>
      <c r="R223" s="147"/>
      <c r="S223" s="147"/>
      <c r="T223" s="147"/>
      <c r="U223" s="216"/>
      <c r="V223" s="122"/>
      <c r="W223" s="122"/>
      <c r="X223" s="239"/>
      <c r="Y223" s="216"/>
      <c r="Z223" s="122"/>
      <c r="AA223" s="122"/>
      <c r="AB223" s="122"/>
      <c r="AC223" s="149"/>
      <c r="AD223" s="122"/>
      <c r="AE223" s="122"/>
      <c r="AF223" s="122"/>
      <c r="AG223" s="123"/>
    </row>
    <row r="224" spans="1:33" ht="28.5" customHeight="1" x14ac:dyDescent="0.25">
      <c r="A224" s="198" t="s">
        <v>626</v>
      </c>
      <c r="B224" s="198" t="s">
        <v>627</v>
      </c>
      <c r="C224" s="199" t="s">
        <v>628</v>
      </c>
      <c r="D224" s="200"/>
      <c r="E224" s="200" t="s">
        <v>527</v>
      </c>
      <c r="F224" s="200"/>
      <c r="G224" s="201"/>
      <c r="H224" s="119"/>
      <c r="I224" s="120">
        <f>+I225+I226</f>
        <v>6</v>
      </c>
      <c r="J224" s="120">
        <f>+J225+J226</f>
        <v>6</v>
      </c>
      <c r="K224" s="120"/>
      <c r="L224" s="119"/>
      <c r="M224" s="145"/>
      <c r="N224" s="146"/>
      <c r="O224" s="147"/>
      <c r="P224" s="147"/>
      <c r="Q224" s="164"/>
      <c r="R224" s="147"/>
      <c r="S224" s="147"/>
      <c r="T224" s="147"/>
      <c r="U224" s="216"/>
      <c r="V224" s="122"/>
      <c r="W224" s="122"/>
      <c r="X224" s="239"/>
      <c r="Y224" s="216"/>
      <c r="Z224" s="122"/>
      <c r="AA224" s="122"/>
      <c r="AB224" s="122"/>
      <c r="AC224" s="149"/>
      <c r="AD224" s="122"/>
      <c r="AE224" s="122"/>
      <c r="AF224" s="122"/>
      <c r="AG224" s="123"/>
    </row>
    <row r="225" spans="1:33" ht="41.25" customHeight="1" x14ac:dyDescent="0.25">
      <c r="A225" s="298"/>
      <c r="B225" s="70" t="s">
        <v>629</v>
      </c>
      <c r="C225" s="77" t="s">
        <v>630</v>
      </c>
      <c r="D225" s="70" t="s">
        <v>631</v>
      </c>
      <c r="E225" s="70" t="s">
        <v>543</v>
      </c>
      <c r="F225" s="329"/>
      <c r="G225" s="152" t="s">
        <v>97</v>
      </c>
      <c r="H225" s="222"/>
      <c r="I225" s="70">
        <v>3</v>
      </c>
      <c r="J225" s="319">
        <v>3</v>
      </c>
      <c r="K225" s="70" t="s">
        <v>632</v>
      </c>
      <c r="L225" s="285" t="s">
        <v>633</v>
      </c>
      <c r="M225" s="334"/>
      <c r="N225" s="100"/>
      <c r="O225" s="100">
        <v>10</v>
      </c>
      <c r="P225" s="100"/>
      <c r="Q225" s="210">
        <v>1</v>
      </c>
      <c r="R225" s="74" t="s">
        <v>33</v>
      </c>
      <c r="S225" s="74" t="s">
        <v>32</v>
      </c>
      <c r="T225" s="73" t="s">
        <v>34</v>
      </c>
      <c r="U225" s="75">
        <v>1</v>
      </c>
      <c r="V225" s="112" t="s">
        <v>33</v>
      </c>
      <c r="W225" s="112" t="s">
        <v>32</v>
      </c>
      <c r="X225" s="211" t="s">
        <v>34</v>
      </c>
      <c r="Y225" s="210">
        <v>1</v>
      </c>
      <c r="Z225" s="74" t="s">
        <v>33</v>
      </c>
      <c r="AA225" s="74" t="s">
        <v>32</v>
      </c>
      <c r="AB225" s="74" t="s">
        <v>34</v>
      </c>
      <c r="AC225" s="75">
        <v>1</v>
      </c>
      <c r="AD225" s="112" t="s">
        <v>33</v>
      </c>
      <c r="AE225" s="112" t="s">
        <v>32</v>
      </c>
      <c r="AF225" s="112" t="s">
        <v>34</v>
      </c>
      <c r="AG225" s="184"/>
    </row>
    <row r="226" spans="1:33" ht="56.25" customHeight="1" x14ac:dyDescent="0.25">
      <c r="A226" s="298"/>
      <c r="B226" s="70" t="s">
        <v>634</v>
      </c>
      <c r="C226" s="77" t="s">
        <v>635</v>
      </c>
      <c r="D226" s="70" t="s">
        <v>636</v>
      </c>
      <c r="E226" s="70" t="s">
        <v>543</v>
      </c>
      <c r="F226" s="329"/>
      <c r="G226" s="152" t="s">
        <v>97</v>
      </c>
      <c r="H226" s="222"/>
      <c r="I226" s="70">
        <v>3</v>
      </c>
      <c r="J226" s="319">
        <v>3</v>
      </c>
      <c r="K226" s="70" t="s">
        <v>637</v>
      </c>
      <c r="L226" s="285" t="s">
        <v>638</v>
      </c>
      <c r="M226" s="334"/>
      <c r="N226" s="100"/>
      <c r="O226" s="100">
        <v>18</v>
      </c>
      <c r="P226" s="100"/>
      <c r="Q226" s="210">
        <v>1</v>
      </c>
      <c r="R226" s="74" t="s">
        <v>31</v>
      </c>
      <c r="S226" s="52" t="s">
        <v>544</v>
      </c>
      <c r="T226" s="73"/>
      <c r="U226" s="75">
        <v>1</v>
      </c>
      <c r="V226" s="112" t="s">
        <v>33</v>
      </c>
      <c r="W226" s="112" t="s">
        <v>32</v>
      </c>
      <c r="X226" s="211" t="s">
        <v>37</v>
      </c>
      <c r="Y226" s="210">
        <v>1</v>
      </c>
      <c r="Z226" s="74" t="s">
        <v>33</v>
      </c>
      <c r="AA226" s="74" t="s">
        <v>32</v>
      </c>
      <c r="AB226" s="74" t="s">
        <v>37</v>
      </c>
      <c r="AC226" s="75">
        <v>1</v>
      </c>
      <c r="AD226" s="112" t="s">
        <v>33</v>
      </c>
      <c r="AE226" s="112" t="s">
        <v>32</v>
      </c>
      <c r="AF226" s="112" t="s">
        <v>37</v>
      </c>
      <c r="AG226" s="184"/>
    </row>
  </sheetData>
  <mergeCells count="25">
    <mergeCell ref="U161:AF161"/>
    <mergeCell ref="Q1:X1"/>
    <mergeCell ref="Y1:AF1"/>
    <mergeCell ref="AC2:AF2"/>
    <mergeCell ref="AG1:AG3"/>
    <mergeCell ref="Q2:T2"/>
    <mergeCell ref="U2:X2"/>
    <mergeCell ref="Y2:AB2"/>
    <mergeCell ref="G1:G3"/>
    <mergeCell ref="H1:H3"/>
    <mergeCell ref="I1:I3"/>
    <mergeCell ref="J1:J3"/>
    <mergeCell ref="K1:K3"/>
    <mergeCell ref="L1:L3"/>
    <mergeCell ref="M1:M3"/>
    <mergeCell ref="N1:P1"/>
    <mergeCell ref="N2:N3"/>
    <mergeCell ref="O2:O3"/>
    <mergeCell ref="P2:P3"/>
    <mergeCell ref="F1:F3"/>
    <mergeCell ref="A1:A3"/>
    <mergeCell ref="B1:B3"/>
    <mergeCell ref="C1:C3"/>
    <mergeCell ref="D1:D3"/>
    <mergeCell ref="E1:E3"/>
  </mergeCells>
  <dataValidations count="7">
    <dataValidation type="list" allowBlank="1" showInputMessage="1" showErrorMessage="1" sqref="R53:R54 AD53:AD54 AD185 Z225:Z226 V225:V226 V185 R225:R226 AD225:AD226 V59 R59 Z53:Z54 Z59 AD59 V53:V54 AD57 V47:V48 AD47:AD48 R57 Z57 V57 Z47:Z48 V85 AD85 AD129 V129 V154">
      <formula1>mod</formula1>
    </dataValidation>
    <dataValidation type="list" allowBlank="1" showInputMessage="1" showErrorMessage="1" sqref="AE225:AE226 AE57 AA47:AA48 AE53:AE54 AE185 W57 S225:S226 W185 W53:W54 AE47:AE48 AA53:AA54 W225:W226 AA59 AA225:AA226 AE59 S57 S59 W59 S53:S54 AA57 W47:W48 S47:S48 AA85 AE85 W85 AE129 W129 W154">
      <formula1>nat</formula1>
    </dataValidation>
    <dataValidation type="list" allowBlank="1" showInputMessage="1" showErrorMessage="1" sqref="W59 S66 AA56 AE45 AA185 S62:S64 AE68 W36 W49 AE49 S185 S49 AA49 W66 W56 AE56 S56 AA59 S59 AE41:AE43 AE36 AA36 AA45 W41:W43 S41:S43 AA68 S85 AA66 W45 W68 AE59 AE66 AA62:AA64 AE62:AE64 W62:W64 S68 AA41:AA43 S129 AA129 S154">
      <formula1>natu</formula1>
    </dataValidation>
    <dataValidation type="list" allowBlank="1" showInputMessage="1" showErrorMessage="1" sqref="V68 R66 Z56 V49 Z185 V56 AD49 R49 R185 Z49 AD56 Z66 Z45 AD59 AD41:AD43 V41:V43 Z36 R56 V36 AD36 R85 R41:R43 V45 AD66 AD45 Z68 V59 AD62:AD64 AD68 V62:V64 Z62:Z64 R64 V66 R59 Z59 R62 R68 Z85 Z41:Z43 Z129">
      <formula1>moda</formula1>
    </dataValidation>
    <dataValidation type="list" allowBlank="1" showInputMessage="1" showErrorMessage="1" sqref="AE35 AA35 W35">
      <formula1>Nature2</formula1>
    </dataValidation>
    <dataValidation type="list" allowBlank="1" showInputMessage="1" showErrorMessage="1" sqref="AD9 R9 V9 Z9">
      <formula1>moda</formula1>
      <formula2>0</formula2>
    </dataValidation>
    <dataValidation type="list" allowBlank="1" showInputMessage="1" showErrorMessage="1" sqref="AE9 S9 W9 AA9">
      <formula1>natu</formula1>
      <formula2>0</formula2>
    </dataValidation>
  </dataValidations>
  <pageMargins left="0.31496062992125984" right="0.31496062992125984" top="0.35433070866141736" bottom="0.35433070866141736" header="0.31496062992125984" footer="0.31496062992125984"/>
  <pageSetup paperSize="8" scale="55" orientation="landscape" r:id="rId1"/>
  <headerFooter>
    <oddHeader>&amp;LAPPROUVE CFVU DU 05/07/2021</oddHeader>
    <oddFooter>&amp;R&amp;A</oddFooter>
  </headerFooter>
  <rowBreaks count="7" manualBreakCount="7">
    <brk id="25" max="39" man="1"/>
    <brk id="49" max="39" man="1"/>
    <brk id="80" max="39" man="1"/>
    <brk id="110" max="39" man="1"/>
    <brk id="139" max="39" man="1"/>
    <brk id="170" max="39" man="1"/>
    <brk id="205" max="39" man="1"/>
  </rowBreaks>
  <colBreaks count="1" manualBreakCount="1">
    <brk id="24" max="26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A1A0CB1DB25E4394118AD06029C97E" ma:contentTypeVersion="2" ma:contentTypeDescription="Crée un document." ma:contentTypeScope="" ma:versionID="e6feb7fbb09360565840225329402ae0">
  <xsd:schema xmlns:xsd="http://www.w3.org/2001/XMLSchema" xmlns:xs="http://www.w3.org/2001/XMLSchema" xmlns:p="http://schemas.microsoft.com/office/2006/metadata/properties" xmlns:ns2="dad6c10e-72dd-496e-8b97-5ddad7ae2887" targetNamespace="http://schemas.microsoft.com/office/2006/metadata/properties" ma:root="true" ma:fieldsID="e4b35729e8ef19a0493ddfa380d6bef4" ns2:_="">
    <xsd:import namespace="dad6c10e-72dd-496e-8b97-5ddad7ae288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6c10e-72dd-496e-8b97-5ddad7ae28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E7FE52-5C9B-4292-85B9-612EBE4F59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6c10e-72dd-496e-8b97-5ddad7ae2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E21825-AB8A-4A7F-9290-705F0D593BEB}">
  <ds:schemaRefs>
    <ds:schemaRef ds:uri="http://schemas.microsoft.com/sharepoint/v3/contenttype/forms"/>
  </ds:schemaRefs>
</ds:datastoreItem>
</file>

<file path=customXml/itemProps3.xml><?xml version="1.0" encoding="utf-8"?>
<ds:datastoreItem xmlns:ds="http://schemas.openxmlformats.org/officeDocument/2006/customXml" ds:itemID="{EDA7ACA6-4154-4658-9645-C9C65DB264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dad6c10e-72dd-496e-8b97-5ddad7ae288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M3C LEA ORL</vt:lpstr>
      <vt:lpstr>M3C LEA CHTX</vt:lpstr>
      <vt:lpstr>'M3C LEA CHTX'!Impression_des_titres</vt:lpstr>
      <vt:lpstr>'M3C LEA ORL'!Impression_des_titres</vt:lpstr>
      <vt:lpstr>'M3C LEA CHTX'!Zone_d_impression</vt:lpstr>
      <vt:lpstr>'M3C LEA ORL'!Zone_d_impression</vt:lpstr>
    </vt:vector>
  </TitlesOfParts>
  <Manager/>
  <Company>Université d'Orléans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Ferrandez</dc:creator>
  <cp:keywords/>
  <dc:description/>
  <cp:lastModifiedBy>Jessica Lopes</cp:lastModifiedBy>
  <cp:revision/>
  <dcterms:created xsi:type="dcterms:W3CDTF">2022-05-06T07:40:06Z</dcterms:created>
  <dcterms:modified xsi:type="dcterms:W3CDTF">2022-07-18T14:25:07Z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0x01010059A1A0CB1DB25E4394118AD06029C97E</vt:lpwstr>
  </property>
</Properties>
</file>